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6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8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inecospain-my.sharepoint.com/personal/vgordo_ineco_com/Documents/Documents/Trabajo/AMULED/Article_AMULED/Collision_risk_models/Pretactical/Last_100423/Pretactico_errorGood/"/>
    </mc:Choice>
  </mc:AlternateContent>
  <xr:revisionPtr revIDLastSave="3" documentId="13_ncr:1_{E0F5CFB6-28DC-4925-A85B-51D021AED7DF}" xr6:coauthVersionLast="47" xr6:coauthVersionMax="47" xr10:uidLastSave="{6C43B47C-111C-4AE0-9C6D-08FE1FC3807F}"/>
  <bookViews>
    <workbookView minimized="1" xWindow="504" yWindow="324" windowWidth="9156" windowHeight="7080" firstSheet="8" activeTab="8" xr2:uid="{4F2CA0BA-2A75-439B-B6FA-0BCAD320B65B}"/>
  </bookViews>
  <sheets>
    <sheet name="General" sheetId="20" r:id="rId1"/>
    <sheet name="Round1" sheetId="2" r:id="rId2"/>
    <sheet name="Round2" sheetId="3" r:id="rId3"/>
    <sheet name="Round3" sheetId="8" r:id="rId4"/>
    <sheet name="Round4" sheetId="13" r:id="rId5"/>
    <sheet name="Round5" sheetId="17" r:id="rId6"/>
    <sheet name="Round6" sheetId="18" r:id="rId7"/>
    <sheet name="Round7" sheetId="19" r:id="rId8"/>
    <sheet name="TotalRounds" sheetId="1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7" i="11" l="1"/>
  <c r="T8" i="11"/>
  <c r="T9" i="11"/>
  <c r="T10" i="11"/>
  <c r="T11" i="11"/>
  <c r="T12" i="11"/>
  <c r="T13" i="11"/>
  <c r="T15" i="11"/>
  <c r="T16" i="11"/>
  <c r="T17" i="11"/>
  <c r="T18" i="11"/>
  <c r="T19" i="11"/>
  <c r="T20" i="11"/>
  <c r="T21" i="11"/>
  <c r="T14" i="11"/>
  <c r="Q21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8" i="11"/>
  <c r="Q7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8" i="11"/>
  <c r="N7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8" i="11"/>
  <c r="K7" i="11"/>
  <c r="H21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8" i="11"/>
  <c r="H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7" i="11"/>
  <c r="S22" i="11"/>
  <c r="S23" i="11" s="1"/>
  <c r="P22" i="11"/>
  <c r="Q22" i="11" s="1"/>
  <c r="M22" i="11"/>
  <c r="M23" i="11" s="1"/>
  <c r="J22" i="11"/>
  <c r="K22" i="11" s="1"/>
  <c r="G22" i="11"/>
  <c r="H22" i="11" s="1"/>
  <c r="F22" i="11"/>
  <c r="U22" i="11" s="1"/>
  <c r="E22" i="11"/>
  <c r="T22" i="11" s="1"/>
  <c r="F2" i="11"/>
  <c r="N154" i="8"/>
  <c r="M100" i="8"/>
  <c r="N100" i="8"/>
  <c r="T23" i="11" l="1"/>
  <c r="K23" i="11"/>
  <c r="Q23" i="11"/>
  <c r="H23" i="11"/>
  <c r="P23" i="11"/>
  <c r="J23" i="11"/>
  <c r="I23" i="11" s="1"/>
  <c r="N22" i="11"/>
  <c r="N23" i="11" s="1"/>
  <c r="I7" i="13"/>
  <c r="H7" i="13"/>
  <c r="Y154" i="8"/>
  <c r="M154" i="8"/>
  <c r="Z100" i="8"/>
  <c r="Y100" i="8"/>
  <c r="M154" i="17" l="1"/>
  <c r="N154" i="17"/>
  <c r="N100" i="17"/>
  <c r="M100" i="17"/>
  <c r="N74" i="17"/>
  <c r="M74" i="17"/>
  <c r="L7" i="17"/>
  <c r="K7" i="17"/>
  <c r="R7" i="13"/>
  <c r="Q7" i="13"/>
  <c r="V74" i="13"/>
  <c r="O7" i="13"/>
  <c r="N7" i="13"/>
  <c r="Z154" i="8"/>
  <c r="J154" i="8"/>
  <c r="J100" i="8"/>
  <c r="I100" i="8"/>
  <c r="R154" i="17" l="1"/>
  <c r="Q154" i="17"/>
  <c r="V154" i="17"/>
  <c r="U154" i="17"/>
  <c r="I154" i="17"/>
  <c r="J154" i="17"/>
  <c r="Z154" i="17"/>
  <c r="Y154" i="17"/>
  <c r="V100" i="17"/>
  <c r="U100" i="17"/>
  <c r="Z100" i="17"/>
  <c r="Y100" i="17"/>
  <c r="R100" i="17"/>
  <c r="Q100" i="17"/>
  <c r="I100" i="17"/>
  <c r="J100" i="17"/>
  <c r="Q74" i="17"/>
  <c r="R74" i="17"/>
  <c r="Z74" i="17"/>
  <c r="Y74" i="17"/>
  <c r="J74" i="17"/>
  <c r="I74" i="17"/>
  <c r="V74" i="17"/>
  <c r="U74" i="17"/>
  <c r="I7" i="17"/>
  <c r="H7" i="17"/>
  <c r="U74" i="13"/>
  <c r="T7" i="13"/>
  <c r="U7" i="13"/>
  <c r="L7" i="13"/>
  <c r="K7" i="13"/>
  <c r="M74" i="13"/>
  <c r="N74" i="13"/>
  <c r="J74" i="13"/>
  <c r="I74" i="13"/>
  <c r="Z74" i="13"/>
  <c r="Y74" i="13"/>
  <c r="Q74" i="13"/>
  <c r="R74" i="13"/>
  <c r="Z100" i="13"/>
  <c r="Y100" i="13"/>
  <c r="I100" i="13"/>
  <c r="J100" i="13"/>
  <c r="N100" i="13"/>
  <c r="M100" i="13"/>
  <c r="R100" i="13"/>
  <c r="Q100" i="13"/>
  <c r="U100" i="13"/>
  <c r="V100" i="13"/>
  <c r="V154" i="13"/>
  <c r="U154" i="13"/>
  <c r="I154" i="8"/>
  <c r="T7" i="17" l="1"/>
  <c r="U7" i="17"/>
  <c r="R7" i="17"/>
  <c r="Q7" i="17"/>
  <c r="O7" i="17"/>
  <c r="N7" i="17"/>
  <c r="N154" i="13"/>
  <c r="M154" i="13"/>
  <c r="Z154" i="13"/>
  <c r="Y154" i="13"/>
  <c r="R154" i="13"/>
  <c r="Q154" i="13"/>
  <c r="J154" i="13"/>
  <c r="I154" i="13"/>
  <c r="Z155" i="8"/>
  <c r="J155" i="8"/>
  <c r="N155" i="8"/>
  <c r="Y101" i="8"/>
  <c r="Z101" i="8"/>
  <c r="J101" i="8"/>
  <c r="I101" i="8"/>
  <c r="N101" i="8"/>
  <c r="M101" i="8"/>
  <c r="Q8" i="13" l="1"/>
  <c r="R8" i="13"/>
  <c r="I8" i="13"/>
  <c r="H8" i="13"/>
  <c r="M155" i="8"/>
  <c r="Y155" i="8"/>
  <c r="I155" i="8"/>
  <c r="N155" i="17" l="1"/>
  <c r="M155" i="17"/>
  <c r="J155" i="17"/>
  <c r="I155" i="17"/>
  <c r="R155" i="17"/>
  <c r="Q155" i="17"/>
  <c r="V155" i="17"/>
  <c r="U155" i="17"/>
  <c r="Z155" i="17"/>
  <c r="Y155" i="17"/>
  <c r="N101" i="17"/>
  <c r="M101" i="17"/>
  <c r="Z101" i="17"/>
  <c r="Y101" i="17"/>
  <c r="I101" i="17"/>
  <c r="J101" i="17"/>
  <c r="Q101" i="17"/>
  <c r="R101" i="17"/>
  <c r="U101" i="17"/>
  <c r="V101" i="17"/>
  <c r="J75" i="17"/>
  <c r="I75" i="17"/>
  <c r="Z75" i="17"/>
  <c r="Y75" i="17"/>
  <c r="M75" i="17"/>
  <c r="N75" i="17"/>
  <c r="R75" i="17"/>
  <c r="Q75" i="17"/>
  <c r="V75" i="17"/>
  <c r="U75" i="17"/>
  <c r="L8" i="17"/>
  <c r="K8" i="17"/>
  <c r="U8" i="17"/>
  <c r="T8" i="17"/>
  <c r="I8" i="17"/>
  <c r="H8" i="17"/>
  <c r="I9" i="17"/>
  <c r="H9" i="17"/>
  <c r="Q9" i="13"/>
  <c r="R9" i="13"/>
  <c r="I9" i="13"/>
  <c r="H9" i="13"/>
  <c r="U8" i="13"/>
  <c r="T8" i="13"/>
  <c r="O8" i="13"/>
  <c r="N8" i="13"/>
  <c r="K8" i="13"/>
  <c r="L8" i="13"/>
  <c r="J75" i="13"/>
  <c r="I75" i="13"/>
  <c r="V75" i="13"/>
  <c r="U75" i="13"/>
  <c r="Y75" i="13"/>
  <c r="Z75" i="13"/>
  <c r="Z101" i="13"/>
  <c r="Y101" i="13"/>
  <c r="U101" i="13"/>
  <c r="V101" i="13"/>
  <c r="J101" i="13"/>
  <c r="I101" i="13"/>
  <c r="N156" i="8"/>
  <c r="Y156" i="8"/>
  <c r="J156" i="8"/>
  <c r="N102" i="8"/>
  <c r="M102" i="8"/>
  <c r="J102" i="8"/>
  <c r="I102" i="8"/>
  <c r="Z102" i="8"/>
  <c r="Y102" i="8"/>
  <c r="R8" i="17" l="1"/>
  <c r="Q8" i="17"/>
  <c r="N8" i="17"/>
  <c r="O8" i="17"/>
  <c r="O9" i="17"/>
  <c r="N9" i="17"/>
  <c r="U9" i="13"/>
  <c r="T9" i="13"/>
  <c r="N75" i="13"/>
  <c r="M75" i="13"/>
  <c r="V76" i="13"/>
  <c r="U76" i="13"/>
  <c r="Q75" i="13"/>
  <c r="R75" i="13"/>
  <c r="R101" i="13"/>
  <c r="Q101" i="13"/>
  <c r="N101" i="13"/>
  <c r="M101" i="13"/>
  <c r="U102" i="13"/>
  <c r="V102" i="13"/>
  <c r="Z155" i="13"/>
  <c r="Y155" i="13"/>
  <c r="V155" i="13"/>
  <c r="U155" i="13"/>
  <c r="R155" i="13"/>
  <c r="Q155" i="13"/>
  <c r="I155" i="13"/>
  <c r="J155" i="13"/>
  <c r="Z156" i="8"/>
  <c r="I156" i="8"/>
  <c r="M156" i="8"/>
  <c r="U156" i="17" l="1"/>
  <c r="V156" i="17"/>
  <c r="N156" i="17"/>
  <c r="M156" i="17"/>
  <c r="R156" i="17"/>
  <c r="Q156" i="17"/>
  <c r="Z156" i="17"/>
  <c r="Y156" i="17"/>
  <c r="J156" i="17"/>
  <c r="I156" i="17"/>
  <c r="J102" i="17"/>
  <c r="I102" i="17"/>
  <c r="V102" i="17"/>
  <c r="U102" i="17"/>
  <c r="Q102" i="17"/>
  <c r="R102" i="17"/>
  <c r="Z102" i="17"/>
  <c r="Y102" i="17"/>
  <c r="N102" i="17"/>
  <c r="M102" i="17"/>
  <c r="Y76" i="17"/>
  <c r="Z76" i="17"/>
  <c r="N76" i="17"/>
  <c r="M76" i="17"/>
  <c r="R76" i="17"/>
  <c r="Q76" i="17"/>
  <c r="I76" i="17"/>
  <c r="J76" i="17"/>
  <c r="V76" i="17"/>
  <c r="U76" i="17"/>
  <c r="L9" i="17"/>
  <c r="K9" i="17"/>
  <c r="U9" i="17"/>
  <c r="T9" i="17"/>
  <c r="N9" i="13"/>
  <c r="O9" i="13"/>
  <c r="L9" i="13"/>
  <c r="K9" i="13"/>
  <c r="Z76" i="13"/>
  <c r="Y76" i="13"/>
  <c r="N76" i="13"/>
  <c r="M76" i="13"/>
  <c r="R76" i="13"/>
  <c r="Q76" i="13"/>
  <c r="J76" i="13"/>
  <c r="I76" i="13"/>
  <c r="J102" i="13"/>
  <c r="I102" i="13"/>
  <c r="M102" i="13"/>
  <c r="N102" i="13"/>
  <c r="R102" i="13"/>
  <c r="Q102" i="13"/>
  <c r="Z102" i="13"/>
  <c r="Y102" i="13"/>
  <c r="N155" i="13"/>
  <c r="M155" i="13"/>
  <c r="N156" i="13"/>
  <c r="M156" i="13"/>
  <c r="U156" i="13"/>
  <c r="V156" i="13"/>
  <c r="R9" i="17" l="1"/>
  <c r="Q9" i="17"/>
  <c r="Z156" i="13"/>
  <c r="Y156" i="13"/>
  <c r="R156" i="13"/>
  <c r="Q156" i="13"/>
  <c r="I156" i="13"/>
  <c r="J156" i="13"/>
  <c r="N157" i="8"/>
  <c r="N103" i="8"/>
  <c r="M103" i="8"/>
  <c r="Q10" i="13" l="1"/>
  <c r="R10" i="13"/>
  <c r="Y157" i="8"/>
  <c r="M157" i="8"/>
  <c r="I157" i="8"/>
  <c r="J157" i="8"/>
  <c r="I103" i="8"/>
  <c r="J103" i="8"/>
  <c r="Z103" i="8"/>
  <c r="Y103" i="8"/>
  <c r="M157" i="17" l="1"/>
  <c r="N157" i="17"/>
  <c r="M103" i="17"/>
  <c r="N103" i="17"/>
  <c r="N77" i="17"/>
  <c r="M77" i="17"/>
  <c r="L10" i="17"/>
  <c r="K10" i="17"/>
  <c r="U10" i="13"/>
  <c r="T10" i="13"/>
  <c r="I10" i="13"/>
  <c r="H10" i="13"/>
  <c r="K10" i="13"/>
  <c r="L10" i="13"/>
  <c r="O10" i="13"/>
  <c r="N10" i="13"/>
  <c r="V77" i="13"/>
  <c r="U77" i="13"/>
  <c r="V103" i="13"/>
  <c r="U103" i="13"/>
  <c r="Z157" i="8"/>
  <c r="U157" i="17" l="1"/>
  <c r="V157" i="17"/>
  <c r="J157" i="17"/>
  <c r="I157" i="17"/>
  <c r="Z157" i="17"/>
  <c r="Y157" i="17"/>
  <c r="Q157" i="17"/>
  <c r="R157" i="17"/>
  <c r="R103" i="17"/>
  <c r="Q103" i="17"/>
  <c r="J103" i="17"/>
  <c r="I103" i="17"/>
  <c r="Z103" i="17"/>
  <c r="Y103" i="17"/>
  <c r="V103" i="17"/>
  <c r="U103" i="17"/>
  <c r="R77" i="17"/>
  <c r="Q77" i="17"/>
  <c r="J77" i="17"/>
  <c r="I77" i="17"/>
  <c r="V77" i="17"/>
  <c r="U77" i="17"/>
  <c r="Z77" i="17"/>
  <c r="Y77" i="17"/>
  <c r="U10" i="17"/>
  <c r="T10" i="17"/>
  <c r="R10" i="17"/>
  <c r="Q10" i="17"/>
  <c r="N10" i="17"/>
  <c r="O10" i="17"/>
  <c r="I10" i="17"/>
  <c r="H10" i="17"/>
  <c r="I11" i="17"/>
  <c r="H11" i="17"/>
  <c r="H11" i="13"/>
  <c r="I11" i="13"/>
  <c r="R11" i="13"/>
  <c r="Q11" i="13"/>
  <c r="R77" i="13"/>
  <c r="Q77" i="13"/>
  <c r="Z77" i="13"/>
  <c r="Y77" i="13"/>
  <c r="N77" i="13"/>
  <c r="M77" i="13"/>
  <c r="J77" i="13"/>
  <c r="I77" i="13"/>
  <c r="I103" i="13"/>
  <c r="J103" i="13"/>
  <c r="Z103" i="13"/>
  <c r="Y103" i="13"/>
  <c r="R103" i="13"/>
  <c r="Q103" i="13"/>
  <c r="N103" i="13"/>
  <c r="M103" i="13"/>
  <c r="V157" i="13"/>
  <c r="U157" i="13"/>
  <c r="J158" i="8"/>
  <c r="N158" i="8"/>
  <c r="Z158" i="8"/>
  <c r="Y158" i="8"/>
  <c r="Z104" i="8"/>
  <c r="Y104" i="8"/>
  <c r="J104" i="8"/>
  <c r="I104" i="8"/>
  <c r="M104" i="8"/>
  <c r="N104" i="8"/>
  <c r="N78" i="17" l="1"/>
  <c r="L11" i="17"/>
  <c r="K11" i="17"/>
  <c r="L11" i="13"/>
  <c r="K11" i="13"/>
  <c r="U11" i="13"/>
  <c r="T11" i="13"/>
  <c r="V78" i="13"/>
  <c r="U78" i="13"/>
  <c r="V104" i="13"/>
  <c r="U104" i="13"/>
  <c r="N157" i="13"/>
  <c r="M157" i="13"/>
  <c r="Z157" i="13"/>
  <c r="Y157" i="13"/>
  <c r="R157" i="13"/>
  <c r="Q157" i="13"/>
  <c r="J157" i="13"/>
  <c r="I157" i="13"/>
  <c r="M158" i="8"/>
  <c r="I158" i="8"/>
  <c r="U158" i="17" l="1"/>
  <c r="V158" i="17"/>
  <c r="Y158" i="17"/>
  <c r="Z158" i="17"/>
  <c r="J158" i="17"/>
  <c r="I158" i="17"/>
  <c r="M78" i="17"/>
  <c r="M158" i="17"/>
  <c r="N158" i="17"/>
  <c r="J104" i="17"/>
  <c r="I104" i="17"/>
  <c r="M104" i="17"/>
  <c r="N104" i="17"/>
  <c r="U104" i="17"/>
  <c r="V104" i="17"/>
  <c r="Y104" i="17"/>
  <c r="Z104" i="17"/>
  <c r="V78" i="17"/>
  <c r="U78" i="17"/>
  <c r="Z78" i="17"/>
  <c r="Y78" i="17"/>
  <c r="J78" i="17"/>
  <c r="I78" i="17"/>
  <c r="L12" i="17"/>
  <c r="K12" i="17"/>
  <c r="U11" i="17"/>
  <c r="T11" i="17"/>
  <c r="O11" i="17"/>
  <c r="N11" i="17"/>
  <c r="R12" i="13"/>
  <c r="Q12" i="13"/>
  <c r="O11" i="13"/>
  <c r="N11" i="13"/>
  <c r="J78" i="13"/>
  <c r="I78" i="13"/>
  <c r="Z78" i="13"/>
  <c r="Y78" i="13"/>
  <c r="J104" i="13"/>
  <c r="I104" i="13"/>
  <c r="Y104" i="13"/>
  <c r="Z104" i="13"/>
  <c r="V158" i="13"/>
  <c r="U158" i="13"/>
  <c r="N159" i="8"/>
  <c r="J159" i="8"/>
  <c r="Z159" i="8"/>
  <c r="M105" i="8"/>
  <c r="N105" i="8"/>
  <c r="I105" i="8"/>
  <c r="J105" i="8"/>
  <c r="Z105" i="8"/>
  <c r="Y105" i="8"/>
  <c r="I159" i="8" l="1"/>
  <c r="R158" i="17"/>
  <c r="Q158" i="17"/>
  <c r="R104" i="17"/>
  <c r="Q104" i="17"/>
  <c r="R78" i="17"/>
  <c r="Q78" i="17"/>
  <c r="T12" i="17"/>
  <c r="U12" i="17"/>
  <c r="Q11" i="17"/>
  <c r="R11" i="17"/>
  <c r="O12" i="17"/>
  <c r="N12" i="17"/>
  <c r="I12" i="17"/>
  <c r="H12" i="17"/>
  <c r="I12" i="13"/>
  <c r="H12" i="13"/>
  <c r="O12" i="13"/>
  <c r="N12" i="13"/>
  <c r="N78" i="13"/>
  <c r="M78" i="13"/>
  <c r="V79" i="13"/>
  <c r="U79" i="13"/>
  <c r="Q78" i="13"/>
  <c r="R78" i="13"/>
  <c r="V105" i="13"/>
  <c r="U105" i="13"/>
  <c r="R104" i="13"/>
  <c r="Q104" i="13"/>
  <c r="N104" i="13"/>
  <c r="M104" i="13"/>
  <c r="Y158" i="13"/>
  <c r="Z158" i="13"/>
  <c r="V159" i="13"/>
  <c r="U159" i="13"/>
  <c r="J158" i="13"/>
  <c r="I158" i="13"/>
  <c r="Y159" i="8"/>
  <c r="M159" i="8"/>
  <c r="V159" i="17" l="1"/>
  <c r="U159" i="17"/>
  <c r="J159" i="17"/>
  <c r="I159" i="17"/>
  <c r="R159" i="17"/>
  <c r="Q159" i="17"/>
  <c r="N159" i="17"/>
  <c r="M159" i="17"/>
  <c r="Y159" i="17"/>
  <c r="Z159" i="17"/>
  <c r="Y105" i="17"/>
  <c r="Z105" i="17"/>
  <c r="R105" i="17"/>
  <c r="Q105" i="17"/>
  <c r="N105" i="17"/>
  <c r="M105" i="17"/>
  <c r="J105" i="17"/>
  <c r="I105" i="17"/>
  <c r="U105" i="17"/>
  <c r="V105" i="17"/>
  <c r="N79" i="17"/>
  <c r="M79" i="17"/>
  <c r="V79" i="17"/>
  <c r="U79" i="17"/>
  <c r="J79" i="17"/>
  <c r="I79" i="17"/>
  <c r="Z79" i="17"/>
  <c r="Y79" i="17"/>
  <c r="R79" i="17"/>
  <c r="Q79" i="17"/>
  <c r="R12" i="17"/>
  <c r="Q12" i="17"/>
  <c r="U12" i="13"/>
  <c r="T12" i="13"/>
  <c r="L12" i="13"/>
  <c r="K12" i="13"/>
  <c r="I79" i="13"/>
  <c r="J79" i="13"/>
  <c r="Z79" i="13"/>
  <c r="Y79" i="13"/>
  <c r="N79" i="13"/>
  <c r="M79" i="13"/>
  <c r="R79" i="13"/>
  <c r="Q79" i="13"/>
  <c r="Z105" i="13"/>
  <c r="Y105" i="13"/>
  <c r="R105" i="13"/>
  <c r="Q105" i="13"/>
  <c r="N105" i="13"/>
  <c r="M105" i="13"/>
  <c r="J105" i="13"/>
  <c r="I105" i="13"/>
  <c r="N159" i="13"/>
  <c r="M159" i="13"/>
  <c r="M158" i="13"/>
  <c r="N158" i="13"/>
  <c r="Z159" i="13"/>
  <c r="Y159" i="13"/>
  <c r="R159" i="13"/>
  <c r="Q159" i="13"/>
  <c r="R158" i="13"/>
  <c r="Q158" i="13"/>
  <c r="J159" i="13"/>
  <c r="I159" i="13"/>
  <c r="M160" i="8"/>
  <c r="N106" i="8"/>
  <c r="M106" i="8"/>
  <c r="L13" i="17" l="1"/>
  <c r="K13" i="17"/>
  <c r="N160" i="8"/>
  <c r="J160" i="8"/>
  <c r="I160" i="8"/>
  <c r="Z160" i="8"/>
  <c r="Y160" i="8"/>
  <c r="J106" i="8"/>
  <c r="I106" i="8"/>
  <c r="Z106" i="8"/>
  <c r="Y106" i="8"/>
  <c r="N160" i="17" l="1"/>
  <c r="M160" i="17"/>
  <c r="N106" i="17"/>
  <c r="M106" i="17"/>
  <c r="M80" i="17"/>
  <c r="N80" i="17"/>
  <c r="N13" i="17"/>
  <c r="O13" i="17"/>
  <c r="Q13" i="13"/>
  <c r="R13" i="13"/>
  <c r="H13" i="13"/>
  <c r="I13" i="13"/>
  <c r="U80" i="13"/>
  <c r="V80" i="13"/>
  <c r="V106" i="13"/>
  <c r="U106" i="13"/>
  <c r="V160" i="13"/>
  <c r="U160" i="13"/>
  <c r="Q160" i="17" l="1"/>
  <c r="R160" i="17"/>
  <c r="Y160" i="17"/>
  <c r="Z160" i="17"/>
  <c r="J160" i="17"/>
  <c r="I160" i="17"/>
  <c r="Q106" i="17"/>
  <c r="R106" i="17"/>
  <c r="Z106" i="17"/>
  <c r="Y106" i="17"/>
  <c r="J106" i="17"/>
  <c r="I106" i="17"/>
  <c r="Y80" i="17"/>
  <c r="Z80" i="17"/>
  <c r="I80" i="17"/>
  <c r="J80" i="17"/>
  <c r="R80" i="17"/>
  <c r="Q80" i="17"/>
  <c r="U13" i="17"/>
  <c r="T13" i="17"/>
  <c r="Q13" i="17"/>
  <c r="R13" i="17"/>
  <c r="I13" i="17"/>
  <c r="H13" i="17"/>
  <c r="T13" i="13"/>
  <c r="U13" i="13"/>
  <c r="O13" i="13"/>
  <c r="N13" i="13"/>
  <c r="L13" i="13"/>
  <c r="K13" i="13"/>
  <c r="Z80" i="13"/>
  <c r="Y80" i="13"/>
  <c r="N80" i="13"/>
  <c r="M80" i="13"/>
  <c r="R80" i="13"/>
  <c r="Q80" i="13"/>
  <c r="J80" i="13"/>
  <c r="I80" i="13"/>
  <c r="R106" i="13"/>
  <c r="Q106" i="13"/>
  <c r="Z106" i="13"/>
  <c r="Y106" i="13"/>
  <c r="J106" i="13"/>
  <c r="I106" i="13"/>
  <c r="M106" i="13"/>
  <c r="N106" i="13"/>
  <c r="N160" i="13"/>
  <c r="M160" i="13"/>
  <c r="Z160" i="13"/>
  <c r="Y160" i="13"/>
  <c r="R160" i="13"/>
  <c r="Q160" i="13"/>
  <c r="I160" i="13"/>
  <c r="J160" i="13"/>
  <c r="I161" i="8"/>
  <c r="Y161" i="8"/>
  <c r="M161" i="8"/>
  <c r="N107" i="8"/>
  <c r="M107" i="8"/>
  <c r="Y107" i="8"/>
  <c r="Z107" i="8"/>
  <c r="J107" i="8"/>
  <c r="I107" i="8"/>
  <c r="V160" i="17" l="1"/>
  <c r="U160" i="17"/>
  <c r="V106" i="17"/>
  <c r="U106" i="17"/>
  <c r="V80" i="17"/>
  <c r="U80" i="17"/>
  <c r="J161" i="8"/>
  <c r="N161" i="8"/>
  <c r="Z161" i="8"/>
  <c r="L14" i="17" l="1"/>
  <c r="K14" i="17"/>
  <c r="I14" i="17"/>
  <c r="H14" i="17"/>
  <c r="I14" i="13"/>
  <c r="H14" i="13"/>
  <c r="N161" i="17" l="1"/>
  <c r="M161" i="17"/>
  <c r="N107" i="17"/>
  <c r="M107" i="17"/>
  <c r="N81" i="17"/>
  <c r="M81" i="17"/>
  <c r="U14" i="17"/>
  <c r="T14" i="17"/>
  <c r="N14" i="17"/>
  <c r="O14" i="17"/>
  <c r="U14" i="13"/>
  <c r="T14" i="13"/>
  <c r="Q14" i="13"/>
  <c r="R14" i="13"/>
  <c r="N14" i="13"/>
  <c r="O14" i="13"/>
  <c r="N162" i="8"/>
  <c r="M108" i="8"/>
  <c r="N108" i="8"/>
  <c r="V161" i="17" l="1"/>
  <c r="U161" i="17"/>
  <c r="J161" i="17"/>
  <c r="I161" i="17"/>
  <c r="Z161" i="17"/>
  <c r="Y161" i="17"/>
  <c r="R161" i="17"/>
  <c r="Q161" i="17"/>
  <c r="J107" i="17"/>
  <c r="I107" i="17"/>
  <c r="V107" i="17"/>
  <c r="U107" i="17"/>
  <c r="Q107" i="17"/>
  <c r="R107" i="17"/>
  <c r="Y107" i="17"/>
  <c r="Z107" i="17"/>
  <c r="Z81" i="17"/>
  <c r="Y81" i="17"/>
  <c r="J81" i="17"/>
  <c r="I81" i="17"/>
  <c r="R81" i="17"/>
  <c r="Q81" i="17"/>
  <c r="U81" i="17"/>
  <c r="V81" i="17"/>
  <c r="R14" i="17"/>
  <c r="Q14" i="17"/>
  <c r="K14" i="13"/>
  <c r="L14" i="13"/>
  <c r="Q81" i="13"/>
  <c r="R81" i="13"/>
  <c r="V81" i="13"/>
  <c r="U81" i="13"/>
  <c r="J81" i="13"/>
  <c r="I81" i="13"/>
  <c r="Z81" i="13"/>
  <c r="Y81" i="13"/>
  <c r="R107" i="13"/>
  <c r="Q107" i="13"/>
  <c r="J107" i="13"/>
  <c r="I107" i="13"/>
  <c r="V107" i="13"/>
  <c r="U107" i="13"/>
  <c r="Z107" i="13"/>
  <c r="Y107" i="13"/>
  <c r="Z161" i="13"/>
  <c r="Y161" i="13"/>
  <c r="V161" i="13"/>
  <c r="U161" i="13"/>
  <c r="R161" i="13"/>
  <c r="Q161" i="13"/>
  <c r="I161" i="13"/>
  <c r="J161" i="13"/>
  <c r="M162" i="8"/>
  <c r="J162" i="8"/>
  <c r="Z162" i="8"/>
  <c r="J108" i="8"/>
  <c r="I108" i="8"/>
  <c r="Z108" i="8"/>
  <c r="Y108" i="8"/>
  <c r="N81" i="13" l="1"/>
  <c r="M81" i="13"/>
  <c r="N107" i="13"/>
  <c r="M107" i="13"/>
  <c r="N161" i="13"/>
  <c r="M161" i="13"/>
  <c r="I162" i="8"/>
  <c r="Y162" i="8"/>
  <c r="L15" i="17" l="1"/>
  <c r="K15" i="17"/>
  <c r="I15" i="17"/>
  <c r="H15" i="17"/>
  <c r="R15" i="13"/>
  <c r="Q15" i="13"/>
  <c r="H15" i="13"/>
  <c r="I15" i="13"/>
  <c r="M163" i="8"/>
  <c r="M109" i="8"/>
  <c r="N109" i="8"/>
  <c r="U15" i="17" l="1"/>
  <c r="T15" i="17"/>
  <c r="Q15" i="17"/>
  <c r="R15" i="17"/>
  <c r="O15" i="17"/>
  <c r="N15" i="17"/>
  <c r="N15" i="13"/>
  <c r="O15" i="13"/>
  <c r="V82" i="13"/>
  <c r="U82" i="13"/>
  <c r="V108" i="13"/>
  <c r="U108" i="13"/>
  <c r="V162" i="13"/>
  <c r="U162" i="13"/>
  <c r="I163" i="8"/>
  <c r="N163" i="8"/>
  <c r="Z163" i="8"/>
  <c r="J163" i="8"/>
  <c r="Y109" i="8"/>
  <c r="Z109" i="8"/>
  <c r="J109" i="8"/>
  <c r="I109" i="8"/>
  <c r="N162" i="17" l="1"/>
  <c r="M162" i="17"/>
  <c r="I162" i="17"/>
  <c r="J162" i="17"/>
  <c r="Y162" i="17"/>
  <c r="Z162" i="17"/>
  <c r="R162" i="17"/>
  <c r="Q162" i="17"/>
  <c r="M108" i="17"/>
  <c r="N108" i="17"/>
  <c r="R108" i="17"/>
  <c r="Q108" i="17"/>
  <c r="Y108" i="17"/>
  <c r="Z108" i="17"/>
  <c r="I108" i="17"/>
  <c r="J108" i="17"/>
  <c r="Q82" i="17"/>
  <c r="R82" i="17"/>
  <c r="Z82" i="17"/>
  <c r="Y82" i="17"/>
  <c r="N82" i="17"/>
  <c r="M82" i="17"/>
  <c r="J82" i="17"/>
  <c r="I82" i="17"/>
  <c r="L15" i="13"/>
  <c r="K15" i="13"/>
  <c r="U15" i="13"/>
  <c r="T15" i="13"/>
  <c r="J82" i="13"/>
  <c r="I82" i="13"/>
  <c r="M82" i="13"/>
  <c r="N82" i="13"/>
  <c r="Q82" i="13"/>
  <c r="R82" i="13"/>
  <c r="Z82" i="13"/>
  <c r="Y82" i="13"/>
  <c r="Z108" i="13"/>
  <c r="Y108" i="13"/>
  <c r="R108" i="13"/>
  <c r="Q108" i="13"/>
  <c r="N108" i="13"/>
  <c r="M108" i="13"/>
  <c r="I108" i="13"/>
  <c r="J108" i="13"/>
  <c r="N162" i="13"/>
  <c r="M162" i="13"/>
  <c r="Z162" i="13"/>
  <c r="Y162" i="13"/>
  <c r="Q162" i="13"/>
  <c r="R162" i="13"/>
  <c r="J162" i="13"/>
  <c r="I162" i="13"/>
  <c r="Y163" i="8"/>
  <c r="N164" i="8"/>
  <c r="M164" i="8"/>
  <c r="N110" i="8"/>
  <c r="M110" i="8"/>
  <c r="V162" i="17" l="1"/>
  <c r="U162" i="17"/>
  <c r="V108" i="17"/>
  <c r="U108" i="17"/>
  <c r="V82" i="17"/>
  <c r="U82" i="17"/>
  <c r="I16" i="13"/>
  <c r="H16" i="13"/>
  <c r="Y164" i="8"/>
  <c r="J164" i="8"/>
  <c r="I164" i="8"/>
  <c r="Z110" i="8"/>
  <c r="Y110" i="8"/>
  <c r="I110" i="8"/>
  <c r="J110" i="8"/>
  <c r="N163" i="17" l="1"/>
  <c r="M163" i="17"/>
  <c r="N109" i="17"/>
  <c r="M109" i="17"/>
  <c r="M83" i="17"/>
  <c r="N83" i="17"/>
  <c r="L16" i="17"/>
  <c r="K16" i="17"/>
  <c r="H16" i="17"/>
  <c r="I16" i="17"/>
  <c r="R16" i="13"/>
  <c r="Q16" i="13"/>
  <c r="V83" i="13"/>
  <c r="U83" i="13"/>
  <c r="V109" i="13"/>
  <c r="U109" i="13"/>
  <c r="V163" i="13"/>
  <c r="U163" i="13"/>
  <c r="Z164" i="8"/>
  <c r="I163" i="17" l="1"/>
  <c r="J163" i="17"/>
  <c r="Y163" i="17"/>
  <c r="Z163" i="17"/>
  <c r="U163" i="17"/>
  <c r="V163" i="17"/>
  <c r="Z109" i="17"/>
  <c r="Y109" i="17"/>
  <c r="U109" i="17"/>
  <c r="V109" i="17"/>
  <c r="J109" i="17"/>
  <c r="I109" i="17"/>
  <c r="Z83" i="17"/>
  <c r="Y83" i="17"/>
  <c r="V83" i="17"/>
  <c r="U83" i="17"/>
  <c r="J83" i="17"/>
  <c r="I83" i="17"/>
  <c r="L17" i="17"/>
  <c r="K17" i="17"/>
  <c r="U16" i="17"/>
  <c r="T16" i="17"/>
  <c r="Q16" i="17"/>
  <c r="R16" i="17"/>
  <c r="N16" i="17"/>
  <c r="O16" i="17"/>
  <c r="I17" i="17"/>
  <c r="H17" i="17"/>
  <c r="I17" i="13"/>
  <c r="H17" i="13"/>
  <c r="T16" i="13"/>
  <c r="U16" i="13"/>
  <c r="R17" i="13"/>
  <c r="Q17" i="13"/>
  <c r="O16" i="13"/>
  <c r="N16" i="13"/>
  <c r="K16" i="13"/>
  <c r="L16" i="13"/>
  <c r="N83" i="13"/>
  <c r="M83" i="13"/>
  <c r="J83" i="13"/>
  <c r="I83" i="13"/>
  <c r="Y83" i="13"/>
  <c r="Z83" i="13"/>
  <c r="Z109" i="13"/>
  <c r="Y109" i="13"/>
  <c r="I109" i="13"/>
  <c r="J109" i="13"/>
  <c r="N109" i="13"/>
  <c r="M109" i="13"/>
  <c r="M163" i="13"/>
  <c r="N163" i="13"/>
  <c r="Z163" i="13"/>
  <c r="Y163" i="13"/>
  <c r="I163" i="13"/>
  <c r="J163" i="13"/>
  <c r="J165" i="8"/>
  <c r="Z165" i="8"/>
  <c r="N166" i="8"/>
  <c r="M165" i="8"/>
  <c r="J111" i="8"/>
  <c r="I111" i="8"/>
  <c r="N111" i="8"/>
  <c r="M111" i="8"/>
  <c r="Z111" i="8"/>
  <c r="Y111" i="8"/>
  <c r="N112" i="8"/>
  <c r="M112" i="8"/>
  <c r="R163" i="17" l="1"/>
  <c r="Q163" i="17"/>
  <c r="R109" i="17"/>
  <c r="Q109" i="17"/>
  <c r="R83" i="17"/>
  <c r="Q83" i="17"/>
  <c r="U17" i="17"/>
  <c r="T17" i="17"/>
  <c r="Q17" i="17"/>
  <c r="R17" i="17"/>
  <c r="O17" i="17"/>
  <c r="N17" i="17"/>
  <c r="O17" i="13"/>
  <c r="N17" i="13"/>
  <c r="T17" i="13"/>
  <c r="U17" i="13"/>
  <c r="R83" i="13"/>
  <c r="Q83" i="13"/>
  <c r="V84" i="13"/>
  <c r="U84" i="13"/>
  <c r="V110" i="13"/>
  <c r="U110" i="13"/>
  <c r="Q109" i="13"/>
  <c r="R109" i="13"/>
  <c r="V164" i="13"/>
  <c r="U164" i="13"/>
  <c r="R163" i="13"/>
  <c r="Q163" i="13"/>
  <c r="I165" i="8"/>
  <c r="N165" i="8"/>
  <c r="Y165" i="8"/>
  <c r="Z166" i="8"/>
  <c r="M166" i="8"/>
  <c r="J166" i="8"/>
  <c r="I166" i="8"/>
  <c r="Z112" i="8"/>
  <c r="Y112" i="8"/>
  <c r="J112" i="8"/>
  <c r="I112" i="8"/>
  <c r="N164" i="17" l="1"/>
  <c r="M164" i="17"/>
  <c r="V164" i="17"/>
  <c r="U164" i="17"/>
  <c r="Z164" i="17"/>
  <c r="Y164" i="17"/>
  <c r="I164" i="17"/>
  <c r="J164" i="17"/>
  <c r="J110" i="17"/>
  <c r="I110" i="17"/>
  <c r="N110" i="17"/>
  <c r="M110" i="17"/>
  <c r="U110" i="17"/>
  <c r="V110" i="17"/>
  <c r="Z110" i="17"/>
  <c r="Y110" i="17"/>
  <c r="V84" i="17"/>
  <c r="U84" i="17"/>
  <c r="Y84" i="17"/>
  <c r="Z84" i="17"/>
  <c r="N84" i="17"/>
  <c r="M84" i="17"/>
  <c r="I84" i="17"/>
  <c r="J84" i="17"/>
  <c r="I18" i="17"/>
  <c r="H18" i="17"/>
  <c r="L17" i="13"/>
  <c r="K17" i="13"/>
  <c r="R18" i="13"/>
  <c r="Q18" i="13"/>
  <c r="I18" i="13"/>
  <c r="H18" i="13"/>
  <c r="J84" i="13"/>
  <c r="I84" i="13"/>
  <c r="R84" i="13"/>
  <c r="Q84" i="13"/>
  <c r="Z84" i="13"/>
  <c r="Y84" i="13"/>
  <c r="N84" i="13"/>
  <c r="M84" i="13"/>
  <c r="Z110" i="13"/>
  <c r="Y110" i="13"/>
  <c r="J110" i="13"/>
  <c r="I110" i="13"/>
  <c r="N110" i="13"/>
  <c r="M110" i="13"/>
  <c r="R110" i="13"/>
  <c r="Q110" i="13"/>
  <c r="N164" i="13"/>
  <c r="M164" i="13"/>
  <c r="Z164" i="13"/>
  <c r="Y164" i="13"/>
  <c r="R164" i="13"/>
  <c r="Q164" i="13"/>
  <c r="I164" i="13"/>
  <c r="J164" i="13"/>
  <c r="N167" i="8"/>
  <c r="Y166" i="8"/>
  <c r="J167" i="8"/>
  <c r="Z167" i="8"/>
  <c r="N113" i="8"/>
  <c r="M113" i="8"/>
  <c r="J113" i="8"/>
  <c r="I113" i="8"/>
  <c r="Z113" i="8"/>
  <c r="Y113" i="8"/>
  <c r="R164" i="17" l="1"/>
  <c r="Q164" i="17"/>
  <c r="R110" i="17"/>
  <c r="Q110" i="17"/>
  <c r="R84" i="17"/>
  <c r="Q84" i="17"/>
  <c r="K18" i="17"/>
  <c r="L18" i="17"/>
  <c r="U18" i="17"/>
  <c r="T18" i="17"/>
  <c r="R18" i="17"/>
  <c r="Q18" i="17"/>
  <c r="N18" i="13"/>
  <c r="O18" i="13"/>
  <c r="K18" i="13"/>
  <c r="L18" i="13"/>
  <c r="M167" i="8"/>
  <c r="I167" i="8"/>
  <c r="Y167" i="8"/>
  <c r="I165" i="17" l="1"/>
  <c r="J165" i="17"/>
  <c r="Z165" i="17"/>
  <c r="Y165" i="17"/>
  <c r="V165" i="17"/>
  <c r="U165" i="17"/>
  <c r="N165" i="17"/>
  <c r="M165" i="17"/>
  <c r="R165" i="17"/>
  <c r="Q165" i="17"/>
  <c r="Z111" i="17"/>
  <c r="Y111" i="17"/>
  <c r="V111" i="17"/>
  <c r="U111" i="17"/>
  <c r="I111" i="17"/>
  <c r="J111" i="17"/>
  <c r="R111" i="17"/>
  <c r="Q111" i="17"/>
  <c r="M111" i="17"/>
  <c r="N111" i="17"/>
  <c r="J85" i="17"/>
  <c r="I85" i="17"/>
  <c r="V85" i="17"/>
  <c r="U85" i="17"/>
  <c r="R85" i="17"/>
  <c r="Q85" i="17"/>
  <c r="Z85" i="17"/>
  <c r="Y85" i="17"/>
  <c r="N85" i="17"/>
  <c r="M85" i="17"/>
  <c r="L19" i="17"/>
  <c r="K19" i="17"/>
  <c r="O18" i="17"/>
  <c r="N18" i="17"/>
  <c r="I19" i="17"/>
  <c r="H19" i="17"/>
  <c r="U18" i="13"/>
  <c r="T18" i="13"/>
  <c r="H19" i="13"/>
  <c r="I19" i="13"/>
  <c r="R19" i="13"/>
  <c r="Q19" i="13"/>
  <c r="I85" i="13"/>
  <c r="J85" i="13"/>
  <c r="V85" i="13"/>
  <c r="U85" i="13"/>
  <c r="Z85" i="13"/>
  <c r="Y85" i="13"/>
  <c r="Z111" i="13"/>
  <c r="Y111" i="13"/>
  <c r="J111" i="13"/>
  <c r="I111" i="13"/>
  <c r="V111" i="13"/>
  <c r="U111" i="13"/>
  <c r="Z165" i="13"/>
  <c r="Y165" i="13"/>
  <c r="V165" i="13"/>
  <c r="U165" i="13"/>
  <c r="J165" i="13"/>
  <c r="I165" i="13"/>
  <c r="N88" i="8"/>
  <c r="Z87" i="8"/>
  <c r="M87" i="8"/>
  <c r="I87" i="8"/>
  <c r="Z86" i="8"/>
  <c r="M86" i="8"/>
  <c r="J86" i="8"/>
  <c r="Z85" i="8"/>
  <c r="N85" i="8"/>
  <c r="J85" i="8"/>
  <c r="Z84" i="8"/>
  <c r="N84" i="8"/>
  <c r="I84" i="8"/>
  <c r="Z83" i="8"/>
  <c r="N83" i="8"/>
  <c r="J83" i="8"/>
  <c r="Z82" i="8"/>
  <c r="N82" i="8"/>
  <c r="J82" i="8"/>
  <c r="Z81" i="8"/>
  <c r="N81" i="8"/>
  <c r="J81" i="8"/>
  <c r="Y80" i="8"/>
  <c r="N80" i="8"/>
  <c r="J80" i="8"/>
  <c r="Z79" i="8"/>
  <c r="N79" i="8"/>
  <c r="J79" i="8"/>
  <c r="Z78" i="8"/>
  <c r="N78" i="8"/>
  <c r="J78" i="8"/>
  <c r="Z77" i="8"/>
  <c r="N77" i="8"/>
  <c r="J77" i="8"/>
  <c r="Z76" i="8"/>
  <c r="N76" i="8"/>
  <c r="J76" i="8"/>
  <c r="Y75" i="8"/>
  <c r="N75" i="8"/>
  <c r="I75" i="8"/>
  <c r="Z74" i="8"/>
  <c r="N74" i="8"/>
  <c r="J74" i="8"/>
  <c r="J87" i="8"/>
  <c r="Y86" i="8"/>
  <c r="Y166" i="17" l="1"/>
  <c r="Z166" i="17"/>
  <c r="N166" i="17"/>
  <c r="M166" i="17"/>
  <c r="R166" i="17"/>
  <c r="Q166" i="17"/>
  <c r="M167" i="17"/>
  <c r="N167" i="17"/>
  <c r="J166" i="17"/>
  <c r="I166" i="17"/>
  <c r="Z112" i="17"/>
  <c r="Y112" i="17"/>
  <c r="N113" i="17"/>
  <c r="M113" i="17"/>
  <c r="R112" i="17"/>
  <c r="Q112" i="17"/>
  <c r="I112" i="17"/>
  <c r="J112" i="17"/>
  <c r="M112" i="17"/>
  <c r="N112" i="17"/>
  <c r="M87" i="17"/>
  <c r="N87" i="17"/>
  <c r="N86" i="17"/>
  <c r="M86" i="17"/>
  <c r="Z86" i="17"/>
  <c r="Y86" i="17"/>
  <c r="J86" i="17"/>
  <c r="I86" i="17"/>
  <c r="Q86" i="17"/>
  <c r="R86" i="17"/>
  <c r="L20" i="17"/>
  <c r="K20" i="17"/>
  <c r="T19" i="17"/>
  <c r="U19" i="17"/>
  <c r="R19" i="17"/>
  <c r="Q19" i="17"/>
  <c r="O19" i="17"/>
  <c r="N19" i="17"/>
  <c r="I20" i="17"/>
  <c r="H20" i="17"/>
  <c r="L19" i="13"/>
  <c r="K19" i="13"/>
  <c r="Q20" i="13"/>
  <c r="R20" i="13"/>
  <c r="T19" i="13"/>
  <c r="U19" i="13"/>
  <c r="O19" i="13"/>
  <c r="N19" i="13"/>
  <c r="I20" i="13"/>
  <c r="H20" i="13"/>
  <c r="V87" i="13"/>
  <c r="U87" i="13"/>
  <c r="Z86" i="13"/>
  <c r="Y86" i="13"/>
  <c r="J86" i="13"/>
  <c r="I86" i="13"/>
  <c r="U86" i="13"/>
  <c r="V86" i="13"/>
  <c r="N85" i="13"/>
  <c r="M85" i="13"/>
  <c r="R85" i="13"/>
  <c r="Q85" i="13"/>
  <c r="N86" i="13"/>
  <c r="M86" i="13"/>
  <c r="Z112" i="13"/>
  <c r="Y112" i="13"/>
  <c r="M111" i="13"/>
  <c r="N111" i="13"/>
  <c r="R111" i="13"/>
  <c r="Q111" i="13"/>
  <c r="U112" i="13"/>
  <c r="V112" i="13"/>
  <c r="V113" i="13"/>
  <c r="U113" i="13"/>
  <c r="J112" i="13"/>
  <c r="I112" i="13"/>
  <c r="M112" i="13"/>
  <c r="N112" i="13"/>
  <c r="N166" i="13"/>
  <c r="M166" i="13"/>
  <c r="M165" i="13"/>
  <c r="N165" i="13"/>
  <c r="Y166" i="13"/>
  <c r="Z166" i="13"/>
  <c r="V167" i="13"/>
  <c r="U167" i="13"/>
  <c r="V166" i="13"/>
  <c r="U166" i="13"/>
  <c r="R165" i="13"/>
  <c r="Q165" i="13"/>
  <c r="J166" i="13"/>
  <c r="I166" i="13"/>
  <c r="M74" i="8"/>
  <c r="N168" i="8"/>
  <c r="M168" i="8"/>
  <c r="M79" i="8"/>
  <c r="I76" i="8"/>
  <c r="I82" i="8"/>
  <c r="J84" i="8"/>
  <c r="N114" i="8"/>
  <c r="M114" i="8"/>
  <c r="Y78" i="8"/>
  <c r="M82" i="8"/>
  <c r="Y83" i="8"/>
  <c r="I79" i="8"/>
  <c r="N86" i="8"/>
  <c r="Z75" i="8"/>
  <c r="Z80" i="8"/>
  <c r="M77" i="8"/>
  <c r="I83" i="8"/>
  <c r="M78" i="8"/>
  <c r="M85" i="8"/>
  <c r="N87" i="8"/>
  <c r="J75" i="8"/>
  <c r="Y74" i="8"/>
  <c r="Y87" i="8"/>
  <c r="Y79" i="8"/>
  <c r="J88" i="8"/>
  <c r="Y82" i="8"/>
  <c r="I78" i="8"/>
  <c r="I86" i="8"/>
  <c r="M81" i="8"/>
  <c r="I74" i="8"/>
  <c r="M76" i="8"/>
  <c r="Y77" i="8"/>
  <c r="I81" i="8"/>
  <c r="M84" i="8"/>
  <c r="Y85" i="8"/>
  <c r="M75" i="8"/>
  <c r="Y76" i="8"/>
  <c r="I80" i="8"/>
  <c r="M83" i="8"/>
  <c r="Y84" i="8"/>
  <c r="I77" i="8"/>
  <c r="M80" i="8"/>
  <c r="Y81" i="8"/>
  <c r="I85" i="8"/>
  <c r="M88" i="8"/>
  <c r="V167" i="17" l="1"/>
  <c r="U167" i="17"/>
  <c r="Z167" i="17"/>
  <c r="Y167" i="17"/>
  <c r="J167" i="17"/>
  <c r="I167" i="17"/>
  <c r="V166" i="17"/>
  <c r="U166" i="17"/>
  <c r="R167" i="17"/>
  <c r="Q167" i="17"/>
  <c r="J113" i="17"/>
  <c r="I113" i="17"/>
  <c r="V112" i="17"/>
  <c r="U112" i="17"/>
  <c r="R113" i="17"/>
  <c r="Q113" i="17"/>
  <c r="V113" i="17"/>
  <c r="U113" i="17"/>
  <c r="Y113" i="17"/>
  <c r="Z113" i="17"/>
  <c r="V87" i="17"/>
  <c r="U87" i="17"/>
  <c r="U86" i="17"/>
  <c r="V86" i="17"/>
  <c r="Z87" i="17"/>
  <c r="Y87" i="17"/>
  <c r="J87" i="17"/>
  <c r="I87" i="17"/>
  <c r="R87" i="17"/>
  <c r="Q87" i="17"/>
  <c r="T20" i="17"/>
  <c r="U20" i="17"/>
  <c r="R20" i="17"/>
  <c r="Q20" i="17"/>
  <c r="O20" i="17"/>
  <c r="N20" i="17"/>
  <c r="L20" i="13"/>
  <c r="K20" i="13"/>
  <c r="O20" i="13"/>
  <c r="N20" i="13"/>
  <c r="U20" i="13"/>
  <c r="T20" i="13"/>
  <c r="R87" i="13"/>
  <c r="Q87" i="13"/>
  <c r="Q86" i="13"/>
  <c r="R86" i="13"/>
  <c r="Z87" i="13"/>
  <c r="Y87" i="13"/>
  <c r="I87" i="13"/>
  <c r="J87" i="13"/>
  <c r="M87" i="13"/>
  <c r="N87" i="13"/>
  <c r="N113" i="13"/>
  <c r="M113" i="13"/>
  <c r="R112" i="13"/>
  <c r="Q112" i="13"/>
  <c r="J113" i="13"/>
  <c r="I113" i="13"/>
  <c r="R113" i="13"/>
  <c r="Q113" i="13"/>
  <c r="Z113" i="13"/>
  <c r="Y113" i="13"/>
  <c r="N167" i="13"/>
  <c r="M167" i="13"/>
  <c r="Z167" i="13"/>
  <c r="Y167" i="13"/>
  <c r="R167" i="13"/>
  <c r="Q167" i="13"/>
  <c r="Q166" i="13"/>
  <c r="R166" i="13"/>
  <c r="J167" i="13"/>
  <c r="I167" i="13"/>
  <c r="I168" i="8"/>
  <c r="J168" i="8"/>
  <c r="Z168" i="8"/>
  <c r="Y168" i="8"/>
  <c r="Z114" i="8"/>
  <c r="Y114" i="8"/>
  <c r="I114" i="8"/>
  <c r="J114" i="8"/>
  <c r="I88" i="8"/>
  <c r="Z88" i="8"/>
  <c r="Y88" i="8"/>
  <c r="R154" i="8" l="1"/>
  <c r="Q154" i="8"/>
  <c r="Q100" i="8"/>
  <c r="R100" i="8"/>
  <c r="U7" i="8"/>
  <c r="T7" i="8"/>
  <c r="N7" i="8"/>
  <c r="O7" i="8"/>
  <c r="I7" i="8"/>
  <c r="H7" i="8"/>
  <c r="K21" i="17" l="1"/>
  <c r="L21" i="17"/>
  <c r="I21" i="17"/>
  <c r="H21" i="17"/>
  <c r="H21" i="13"/>
  <c r="I21" i="13"/>
  <c r="V154" i="8"/>
  <c r="V100" i="8"/>
  <c r="U100" i="8"/>
  <c r="R74" i="8"/>
  <c r="Q74" i="8"/>
  <c r="K7" i="8"/>
  <c r="L7" i="8"/>
  <c r="N168" i="17" l="1"/>
  <c r="M168" i="17"/>
  <c r="M114" i="17"/>
  <c r="N114" i="17"/>
  <c r="N88" i="17"/>
  <c r="M88" i="17"/>
  <c r="R21" i="17"/>
  <c r="Q21" i="17"/>
  <c r="O21" i="17"/>
  <c r="N21" i="17"/>
  <c r="L21" i="13"/>
  <c r="K21" i="13"/>
  <c r="U21" i="13"/>
  <c r="T21" i="13"/>
  <c r="O21" i="13"/>
  <c r="N21" i="13"/>
  <c r="R21" i="13"/>
  <c r="Q21" i="13"/>
  <c r="U88" i="13"/>
  <c r="V88" i="13"/>
  <c r="V114" i="13"/>
  <c r="U114" i="13"/>
  <c r="V168" i="13"/>
  <c r="U168" i="13"/>
  <c r="U154" i="8"/>
  <c r="V74" i="8"/>
  <c r="U74" i="8"/>
  <c r="R7" i="8"/>
  <c r="Q7" i="8"/>
  <c r="J168" i="17" l="1"/>
  <c r="I168" i="17"/>
  <c r="Q168" i="17"/>
  <c r="R168" i="17"/>
  <c r="Z168" i="17"/>
  <c r="Y168" i="17"/>
  <c r="V168" i="17"/>
  <c r="U168" i="17"/>
  <c r="J114" i="17"/>
  <c r="I114" i="17"/>
  <c r="Z114" i="17"/>
  <c r="Y114" i="17"/>
  <c r="V114" i="17"/>
  <c r="U114" i="17"/>
  <c r="R114" i="17"/>
  <c r="Q114" i="17"/>
  <c r="I88" i="17"/>
  <c r="J88" i="17"/>
  <c r="R88" i="17"/>
  <c r="Q88" i="17"/>
  <c r="V88" i="17"/>
  <c r="U88" i="17"/>
  <c r="Y88" i="17"/>
  <c r="Z88" i="17"/>
  <c r="U21" i="17"/>
  <c r="T21" i="17"/>
  <c r="R88" i="13"/>
  <c r="Q88" i="13"/>
  <c r="N88" i="13"/>
  <c r="M88" i="13"/>
  <c r="Z88" i="13"/>
  <c r="Y88" i="13"/>
  <c r="J88" i="13"/>
  <c r="I88" i="13"/>
  <c r="Z114" i="13"/>
  <c r="Y114" i="13"/>
  <c r="J114" i="13"/>
  <c r="I114" i="13"/>
  <c r="Q114" i="13"/>
  <c r="R114" i="13"/>
  <c r="N114" i="13"/>
  <c r="M114" i="13"/>
  <c r="N168" i="13"/>
  <c r="M168" i="13"/>
  <c r="Z168" i="13"/>
  <c r="Y168" i="13"/>
  <c r="Q168" i="13"/>
  <c r="R168" i="13"/>
  <c r="J168" i="13"/>
  <c r="I168" i="13"/>
  <c r="R155" i="8"/>
  <c r="Q155" i="8"/>
  <c r="Q101" i="8"/>
  <c r="R101" i="8"/>
  <c r="T8" i="8"/>
  <c r="U8" i="8"/>
  <c r="R156" i="8" l="1"/>
  <c r="R102" i="8"/>
  <c r="Q102" i="8"/>
  <c r="O9" i="8"/>
  <c r="U9" i="8"/>
  <c r="T9" i="8"/>
  <c r="O8" i="8"/>
  <c r="N8" i="8"/>
  <c r="H9" i="8"/>
  <c r="I9" i="8"/>
  <c r="H8" i="8"/>
  <c r="I8" i="8"/>
  <c r="Q156" i="8" l="1"/>
  <c r="U155" i="8"/>
  <c r="V101" i="8"/>
  <c r="U101" i="8"/>
  <c r="N9" i="8"/>
  <c r="Q9" i="8"/>
  <c r="R75" i="8"/>
  <c r="Q75" i="8"/>
  <c r="R8" i="8"/>
  <c r="Q8" i="8"/>
  <c r="L9" i="8"/>
  <c r="K9" i="8"/>
  <c r="L8" i="8"/>
  <c r="K8" i="8"/>
  <c r="V155" i="8" l="1"/>
  <c r="V156" i="8"/>
  <c r="V102" i="8"/>
  <c r="U102" i="8"/>
  <c r="R9" i="8"/>
  <c r="V75" i="8"/>
  <c r="U75" i="8"/>
  <c r="R76" i="8"/>
  <c r="Q76" i="8"/>
  <c r="U156" i="8" l="1"/>
  <c r="U76" i="8"/>
  <c r="V76" i="8"/>
  <c r="Q157" i="8" l="1"/>
  <c r="Q103" i="8"/>
  <c r="R103" i="8"/>
  <c r="U10" i="8"/>
  <c r="T10" i="8"/>
  <c r="R157" i="8" l="1"/>
  <c r="N10" i="8"/>
  <c r="O10" i="8"/>
  <c r="I10" i="8"/>
  <c r="H10" i="8"/>
  <c r="V157" i="8" l="1"/>
  <c r="R158" i="8"/>
  <c r="Q104" i="8"/>
  <c r="R104" i="8"/>
  <c r="V103" i="8"/>
  <c r="U103" i="8"/>
  <c r="R77" i="8"/>
  <c r="Q77" i="8"/>
  <c r="Q10" i="8"/>
  <c r="R10" i="8"/>
  <c r="Q158" i="8" l="1"/>
  <c r="U157" i="8"/>
  <c r="V77" i="8"/>
  <c r="U77" i="8"/>
  <c r="T12" i="8"/>
  <c r="U12" i="8"/>
  <c r="U11" i="8"/>
  <c r="T11" i="8"/>
  <c r="N11" i="8"/>
  <c r="O11" i="8"/>
  <c r="K11" i="8"/>
  <c r="L11" i="8"/>
  <c r="L10" i="8"/>
  <c r="K10" i="8"/>
  <c r="I11" i="8"/>
  <c r="H11" i="8"/>
  <c r="Q159" i="8" l="1"/>
  <c r="U158" i="8"/>
  <c r="R105" i="8"/>
  <c r="Q105" i="8"/>
  <c r="U104" i="8"/>
  <c r="V104" i="8"/>
  <c r="R78" i="8"/>
  <c r="Q78" i="8"/>
  <c r="R11" i="8"/>
  <c r="Q11" i="8"/>
  <c r="V158" i="8" l="1"/>
  <c r="R159" i="8"/>
  <c r="V78" i="8"/>
  <c r="U78" i="8"/>
  <c r="R79" i="8"/>
  <c r="Q79" i="8"/>
  <c r="R12" i="8"/>
  <c r="Q12" i="8"/>
  <c r="K12" i="8"/>
  <c r="L12" i="8"/>
  <c r="H12" i="8"/>
  <c r="I12" i="8"/>
  <c r="U159" i="8" l="1"/>
  <c r="V159" i="8"/>
  <c r="V105" i="8"/>
  <c r="U105" i="8"/>
  <c r="V79" i="8"/>
  <c r="U79" i="8"/>
  <c r="T13" i="8"/>
  <c r="U13" i="8"/>
  <c r="O12" i="8"/>
  <c r="N12" i="8"/>
  <c r="N13" i="8" l="1"/>
  <c r="O13" i="8"/>
  <c r="R160" i="8" l="1"/>
  <c r="R106" i="8"/>
  <c r="Q106" i="8"/>
  <c r="Q13" i="8"/>
  <c r="L13" i="8"/>
  <c r="K13" i="8"/>
  <c r="H13" i="8"/>
  <c r="I13" i="8"/>
  <c r="Q160" i="8" l="1"/>
  <c r="V160" i="8"/>
  <c r="U160" i="8"/>
  <c r="U106" i="8"/>
  <c r="V106" i="8"/>
  <c r="R13" i="8"/>
  <c r="V80" i="8"/>
  <c r="U80" i="8"/>
  <c r="Q80" i="8"/>
  <c r="R80" i="8"/>
  <c r="U14" i="8" l="1"/>
  <c r="T14" i="8"/>
  <c r="Q161" i="8" l="1"/>
  <c r="Q107" i="8"/>
  <c r="R107" i="8"/>
  <c r="N14" i="8"/>
  <c r="O14" i="8"/>
  <c r="I14" i="8"/>
  <c r="H14" i="8"/>
  <c r="R161" i="8" l="1"/>
  <c r="Q81" i="8"/>
  <c r="R81" i="8"/>
  <c r="U161" i="8" l="1"/>
  <c r="V107" i="8"/>
  <c r="U107" i="8"/>
  <c r="V81" i="8"/>
  <c r="U81" i="8"/>
  <c r="R14" i="8"/>
  <c r="Q14" i="8"/>
  <c r="L14" i="8"/>
  <c r="K14" i="8"/>
  <c r="V161" i="8" l="1"/>
  <c r="Q162" i="8" l="1"/>
  <c r="Q108" i="8"/>
  <c r="R108" i="8"/>
  <c r="U15" i="8"/>
  <c r="T15" i="8"/>
  <c r="N15" i="8"/>
  <c r="O15" i="8"/>
  <c r="R162" i="8" l="1"/>
  <c r="Q82" i="8"/>
  <c r="R82" i="8"/>
  <c r="L15" i="8"/>
  <c r="K15" i="8"/>
  <c r="H15" i="8"/>
  <c r="I15" i="8"/>
  <c r="R15" i="8" l="1"/>
  <c r="Q15" i="8"/>
  <c r="V162" i="8" l="1"/>
  <c r="V108" i="8"/>
  <c r="U108" i="8"/>
  <c r="V82" i="8"/>
  <c r="U82" i="8"/>
  <c r="T16" i="8"/>
  <c r="U16" i="8"/>
  <c r="Q163" i="8" l="1"/>
  <c r="U162" i="8"/>
  <c r="R109" i="8"/>
  <c r="Q109" i="8"/>
  <c r="U17" i="8"/>
  <c r="T17" i="8"/>
  <c r="O16" i="8"/>
  <c r="N16" i="8"/>
  <c r="K16" i="8"/>
  <c r="L16" i="8"/>
  <c r="H16" i="8"/>
  <c r="I16" i="8"/>
  <c r="R163" i="8" l="1"/>
  <c r="V163" i="8"/>
  <c r="V109" i="8"/>
  <c r="U109" i="8"/>
  <c r="U83" i="8"/>
  <c r="V83" i="8"/>
  <c r="R83" i="8"/>
  <c r="Q83" i="8"/>
  <c r="O17" i="8"/>
  <c r="N17" i="8"/>
  <c r="R16" i="8"/>
  <c r="Q16" i="8"/>
  <c r="H17" i="8"/>
  <c r="I17" i="8"/>
  <c r="U163" i="8" l="1"/>
  <c r="R110" i="8"/>
  <c r="Q110" i="8"/>
  <c r="U18" i="8"/>
  <c r="T18" i="8"/>
  <c r="Q17" i="8"/>
  <c r="R17" i="8"/>
  <c r="L17" i="8"/>
  <c r="K17" i="8"/>
  <c r="U164" i="8" l="1"/>
  <c r="R164" i="8"/>
  <c r="Q164" i="8"/>
  <c r="V110" i="8"/>
  <c r="U110" i="8"/>
  <c r="U84" i="8"/>
  <c r="V84" i="8"/>
  <c r="O18" i="8"/>
  <c r="Q84" i="8"/>
  <c r="R84" i="8"/>
  <c r="I18" i="8"/>
  <c r="H18" i="8"/>
  <c r="V164" i="8" l="1"/>
  <c r="R165" i="8"/>
  <c r="R111" i="8"/>
  <c r="Q111" i="8"/>
  <c r="N18" i="8"/>
  <c r="T19" i="8"/>
  <c r="U19" i="8"/>
  <c r="L18" i="8"/>
  <c r="K18" i="8"/>
  <c r="Q167" i="8" l="1"/>
  <c r="Q166" i="8"/>
  <c r="Q165" i="8"/>
  <c r="R167" i="8"/>
  <c r="R166" i="8"/>
  <c r="V165" i="8"/>
  <c r="U165" i="8"/>
  <c r="V111" i="8"/>
  <c r="U111" i="8"/>
  <c r="R113" i="8"/>
  <c r="Q113" i="8"/>
  <c r="R112" i="8"/>
  <c r="Q112" i="8"/>
  <c r="U85" i="8"/>
  <c r="V85" i="8"/>
  <c r="Q85" i="8"/>
  <c r="R85" i="8"/>
  <c r="T20" i="8"/>
  <c r="U20" i="8"/>
  <c r="O19" i="8"/>
  <c r="N19" i="8"/>
  <c r="Q18" i="8"/>
  <c r="R18" i="8"/>
  <c r="I19" i="8"/>
  <c r="H19" i="8"/>
  <c r="R87" i="8" l="1"/>
  <c r="Q87" i="8"/>
  <c r="R86" i="8"/>
  <c r="Q86" i="8"/>
  <c r="O20" i="8"/>
  <c r="N20" i="8"/>
  <c r="R19" i="8"/>
  <c r="Q19" i="8"/>
  <c r="K19" i="8"/>
  <c r="L19" i="8"/>
  <c r="H20" i="8"/>
  <c r="I20" i="8"/>
  <c r="V166" i="8" l="1"/>
  <c r="V167" i="8"/>
  <c r="U112" i="8"/>
  <c r="V112" i="8"/>
  <c r="V113" i="8"/>
  <c r="U113" i="8"/>
  <c r="V86" i="8"/>
  <c r="U86" i="8"/>
  <c r="V87" i="8"/>
  <c r="U87" i="8"/>
  <c r="R20" i="8"/>
  <c r="Q20" i="8"/>
  <c r="K20" i="8"/>
  <c r="L20" i="8"/>
  <c r="U167" i="8" l="1"/>
  <c r="U166" i="8"/>
  <c r="Q168" i="8" l="1"/>
  <c r="R168" i="8"/>
  <c r="R114" i="8"/>
  <c r="Q114" i="8"/>
  <c r="T21" i="8"/>
  <c r="U21" i="8"/>
  <c r="Q88" i="8" l="1"/>
  <c r="R88" i="8"/>
  <c r="N21" i="8"/>
  <c r="O21" i="8"/>
  <c r="R21" i="8"/>
  <c r="Q21" i="8"/>
  <c r="H21" i="8"/>
  <c r="I21" i="8"/>
  <c r="V168" i="8" l="1"/>
  <c r="U168" i="8"/>
  <c r="U114" i="8"/>
  <c r="V114" i="8"/>
  <c r="V88" i="8"/>
  <c r="U88" i="8"/>
  <c r="L21" i="8"/>
  <c r="K21" i="8"/>
  <c r="D242" i="11" l="1"/>
  <c r="D241" i="11"/>
  <c r="D240" i="11"/>
  <c r="D239" i="11"/>
  <c r="D238" i="11"/>
  <c r="D237" i="11"/>
  <c r="D236" i="11"/>
  <c r="D235" i="11"/>
  <c r="D234" i="11"/>
  <c r="D233" i="11"/>
  <c r="D232" i="11"/>
  <c r="D231" i="11"/>
  <c r="D230" i="11"/>
  <c r="D229" i="11"/>
  <c r="D228" i="11"/>
  <c r="D185" i="11"/>
  <c r="D184" i="11"/>
  <c r="D183" i="11"/>
  <c r="D182" i="11"/>
  <c r="D181" i="11"/>
  <c r="D180" i="11"/>
  <c r="D179" i="11"/>
  <c r="D178" i="11"/>
  <c r="D177" i="11"/>
  <c r="D176" i="11"/>
  <c r="D175" i="11"/>
  <c r="D174" i="11"/>
  <c r="D173" i="11"/>
  <c r="D172" i="11"/>
  <c r="D171" i="11"/>
  <c r="D128" i="11"/>
  <c r="D127" i="11"/>
  <c r="D126" i="11"/>
  <c r="D125" i="11"/>
  <c r="D124" i="11"/>
  <c r="D123" i="11"/>
  <c r="D122" i="11"/>
  <c r="D121" i="11"/>
  <c r="D120" i="11"/>
  <c r="D119" i="11"/>
  <c r="D118" i="11"/>
  <c r="D117" i="11"/>
  <c r="D116" i="11"/>
  <c r="D115" i="11"/>
  <c r="D114" i="11"/>
  <c r="U89" i="19"/>
  <c r="T89" i="19"/>
  <c r="R89" i="19"/>
  <c r="Q89" i="19"/>
  <c r="O89" i="19"/>
  <c r="N89" i="19"/>
  <c r="L89" i="19"/>
  <c r="K89" i="19"/>
  <c r="I89" i="19"/>
  <c r="H89" i="19"/>
  <c r="U88" i="19"/>
  <c r="T88" i="19"/>
  <c r="R88" i="19"/>
  <c r="Q88" i="19"/>
  <c r="O88" i="19"/>
  <c r="N88" i="19"/>
  <c r="L88" i="19"/>
  <c r="K88" i="19"/>
  <c r="I88" i="19"/>
  <c r="H88" i="19"/>
  <c r="U87" i="19"/>
  <c r="T87" i="19"/>
  <c r="R87" i="19"/>
  <c r="Q87" i="19"/>
  <c r="O87" i="19"/>
  <c r="N87" i="19"/>
  <c r="L87" i="19"/>
  <c r="K87" i="19"/>
  <c r="I87" i="19"/>
  <c r="H87" i="19"/>
  <c r="U86" i="19"/>
  <c r="T86" i="19"/>
  <c r="R86" i="19"/>
  <c r="Q86" i="19"/>
  <c r="O86" i="19"/>
  <c r="N86" i="19"/>
  <c r="L86" i="19"/>
  <c r="K86" i="19"/>
  <c r="I86" i="19"/>
  <c r="H86" i="19"/>
  <c r="U85" i="19"/>
  <c r="T85" i="19"/>
  <c r="R85" i="19"/>
  <c r="Q85" i="19"/>
  <c r="O85" i="19"/>
  <c r="N85" i="19"/>
  <c r="L85" i="19"/>
  <c r="K85" i="19"/>
  <c r="I85" i="19"/>
  <c r="H85" i="19"/>
  <c r="U84" i="19"/>
  <c r="T84" i="19"/>
  <c r="R84" i="19"/>
  <c r="Q84" i="19"/>
  <c r="O84" i="19"/>
  <c r="N84" i="19"/>
  <c r="L84" i="19"/>
  <c r="K84" i="19"/>
  <c r="I84" i="19"/>
  <c r="H84" i="19"/>
  <c r="U83" i="19"/>
  <c r="T83" i="19"/>
  <c r="R83" i="19"/>
  <c r="Q83" i="19"/>
  <c r="O83" i="19"/>
  <c r="N83" i="19"/>
  <c r="L83" i="19"/>
  <c r="K83" i="19"/>
  <c r="I83" i="19"/>
  <c r="H83" i="19"/>
  <c r="U82" i="19"/>
  <c r="T82" i="19"/>
  <c r="R82" i="19"/>
  <c r="Q82" i="19"/>
  <c r="O82" i="19"/>
  <c r="N82" i="19"/>
  <c r="L82" i="19"/>
  <c r="K82" i="19"/>
  <c r="I82" i="19"/>
  <c r="H82" i="19"/>
  <c r="U81" i="19"/>
  <c r="T81" i="19"/>
  <c r="R81" i="19"/>
  <c r="Q81" i="19"/>
  <c r="O81" i="19"/>
  <c r="N81" i="19"/>
  <c r="L81" i="19"/>
  <c r="K81" i="19"/>
  <c r="I81" i="19"/>
  <c r="H81" i="19"/>
  <c r="U80" i="19"/>
  <c r="T80" i="19"/>
  <c r="R80" i="19"/>
  <c r="Q80" i="19"/>
  <c r="O80" i="19"/>
  <c r="N80" i="19"/>
  <c r="L80" i="19"/>
  <c r="K80" i="19"/>
  <c r="I80" i="19"/>
  <c r="H80" i="19"/>
  <c r="U79" i="19"/>
  <c r="T79" i="19"/>
  <c r="R79" i="19"/>
  <c r="Q79" i="19"/>
  <c r="O79" i="19"/>
  <c r="N79" i="19"/>
  <c r="L79" i="19"/>
  <c r="K79" i="19"/>
  <c r="I79" i="19"/>
  <c r="H79" i="19"/>
  <c r="U78" i="19"/>
  <c r="T78" i="19"/>
  <c r="R78" i="19"/>
  <c r="Q78" i="19"/>
  <c r="O78" i="19"/>
  <c r="N78" i="19"/>
  <c r="L78" i="19"/>
  <c r="K78" i="19"/>
  <c r="I78" i="19"/>
  <c r="H78" i="19"/>
  <c r="U77" i="19"/>
  <c r="T77" i="19"/>
  <c r="R77" i="19"/>
  <c r="Q77" i="19"/>
  <c r="O77" i="19"/>
  <c r="N77" i="19"/>
  <c r="L77" i="19"/>
  <c r="K77" i="19"/>
  <c r="I77" i="19"/>
  <c r="H77" i="19"/>
  <c r="U76" i="19"/>
  <c r="T76" i="19"/>
  <c r="R76" i="19"/>
  <c r="Q76" i="19"/>
  <c r="O76" i="19"/>
  <c r="N76" i="19"/>
  <c r="L76" i="19"/>
  <c r="K76" i="19"/>
  <c r="I76" i="19"/>
  <c r="H76" i="19"/>
  <c r="U75" i="19"/>
  <c r="T75" i="19"/>
  <c r="R75" i="19"/>
  <c r="Q75" i="19"/>
  <c r="O75" i="19"/>
  <c r="N75" i="19"/>
  <c r="L75" i="19"/>
  <c r="K75" i="19"/>
  <c r="I75" i="19"/>
  <c r="H75" i="19"/>
  <c r="U21" i="19"/>
  <c r="T21" i="19"/>
  <c r="R21" i="19"/>
  <c r="Q21" i="19"/>
  <c r="O21" i="19"/>
  <c r="N21" i="19"/>
  <c r="L21" i="19"/>
  <c r="K21" i="19"/>
  <c r="I21" i="19"/>
  <c r="H21" i="19"/>
  <c r="U20" i="19"/>
  <c r="T20" i="19"/>
  <c r="R20" i="19"/>
  <c r="Q20" i="19"/>
  <c r="O20" i="19"/>
  <c r="N20" i="19"/>
  <c r="L20" i="19"/>
  <c r="K20" i="19"/>
  <c r="I20" i="19"/>
  <c r="H20" i="19"/>
  <c r="U19" i="19"/>
  <c r="T19" i="19"/>
  <c r="R19" i="19"/>
  <c r="Q19" i="19"/>
  <c r="O19" i="19"/>
  <c r="N19" i="19"/>
  <c r="L19" i="19"/>
  <c r="K19" i="19"/>
  <c r="I19" i="19"/>
  <c r="H19" i="19"/>
  <c r="U18" i="19"/>
  <c r="T18" i="19"/>
  <c r="R18" i="19"/>
  <c r="Q18" i="19"/>
  <c r="O18" i="19"/>
  <c r="N18" i="19"/>
  <c r="L18" i="19"/>
  <c r="K18" i="19"/>
  <c r="I18" i="19"/>
  <c r="H18" i="19"/>
  <c r="U17" i="19"/>
  <c r="T17" i="19"/>
  <c r="R17" i="19"/>
  <c r="Q17" i="19"/>
  <c r="O17" i="19"/>
  <c r="N17" i="19"/>
  <c r="L17" i="19"/>
  <c r="K17" i="19"/>
  <c r="I17" i="19"/>
  <c r="H17" i="19"/>
  <c r="U16" i="19"/>
  <c r="T16" i="19"/>
  <c r="R16" i="19"/>
  <c r="Q16" i="19"/>
  <c r="O16" i="19"/>
  <c r="N16" i="19"/>
  <c r="L16" i="19"/>
  <c r="K16" i="19"/>
  <c r="I16" i="19"/>
  <c r="H16" i="19"/>
  <c r="U15" i="19"/>
  <c r="T15" i="19"/>
  <c r="R15" i="19"/>
  <c r="Q15" i="19"/>
  <c r="O15" i="19"/>
  <c r="N15" i="19"/>
  <c r="L15" i="19"/>
  <c r="K15" i="19"/>
  <c r="I15" i="19"/>
  <c r="H15" i="19"/>
  <c r="U14" i="19"/>
  <c r="T14" i="19"/>
  <c r="R14" i="19"/>
  <c r="Q14" i="19"/>
  <c r="O14" i="19"/>
  <c r="N14" i="19"/>
  <c r="L14" i="19"/>
  <c r="K14" i="19"/>
  <c r="I14" i="19"/>
  <c r="H14" i="19"/>
  <c r="U13" i="19"/>
  <c r="T13" i="19"/>
  <c r="R13" i="19"/>
  <c r="Q13" i="19"/>
  <c r="O13" i="19"/>
  <c r="N13" i="19"/>
  <c r="L13" i="19"/>
  <c r="K13" i="19"/>
  <c r="I13" i="19"/>
  <c r="H13" i="19"/>
  <c r="U12" i="19"/>
  <c r="T12" i="19"/>
  <c r="R12" i="19"/>
  <c r="Q12" i="19"/>
  <c r="O12" i="19"/>
  <c r="N12" i="19"/>
  <c r="L12" i="19"/>
  <c r="K12" i="19"/>
  <c r="I12" i="19"/>
  <c r="H12" i="19"/>
  <c r="U11" i="19"/>
  <c r="T11" i="19"/>
  <c r="R11" i="19"/>
  <c r="Q11" i="19"/>
  <c r="O11" i="19"/>
  <c r="N11" i="19"/>
  <c r="L11" i="19"/>
  <c r="K11" i="19"/>
  <c r="I11" i="19"/>
  <c r="H11" i="19"/>
  <c r="U10" i="19"/>
  <c r="T10" i="19"/>
  <c r="R10" i="19"/>
  <c r="Q10" i="19"/>
  <c r="O10" i="19"/>
  <c r="N10" i="19"/>
  <c r="L10" i="19"/>
  <c r="K10" i="19"/>
  <c r="I10" i="19"/>
  <c r="H10" i="19"/>
  <c r="U9" i="19"/>
  <c r="T9" i="19"/>
  <c r="R9" i="19"/>
  <c r="Q9" i="19"/>
  <c r="O9" i="19"/>
  <c r="N9" i="19"/>
  <c r="L9" i="19"/>
  <c r="K9" i="19"/>
  <c r="I9" i="19"/>
  <c r="H9" i="19"/>
  <c r="U8" i="19"/>
  <c r="T8" i="19"/>
  <c r="R8" i="19"/>
  <c r="Q8" i="19"/>
  <c r="O8" i="19"/>
  <c r="N8" i="19"/>
  <c r="L8" i="19"/>
  <c r="K8" i="19"/>
  <c r="I8" i="19"/>
  <c r="H8" i="19"/>
  <c r="U7" i="19"/>
  <c r="T7" i="19"/>
  <c r="R7" i="19"/>
  <c r="Q7" i="19"/>
  <c r="O7" i="19"/>
  <c r="N7" i="19"/>
  <c r="L7" i="19"/>
  <c r="K7" i="19"/>
  <c r="I7" i="19"/>
  <c r="H7" i="19"/>
  <c r="U21" i="18"/>
  <c r="T21" i="18"/>
  <c r="R21" i="18"/>
  <c r="Q21" i="18"/>
  <c r="O21" i="18"/>
  <c r="N21" i="18"/>
  <c r="L21" i="18"/>
  <c r="K21" i="18"/>
  <c r="I21" i="18"/>
  <c r="H21" i="18"/>
  <c r="U20" i="18"/>
  <c r="T20" i="18"/>
  <c r="R20" i="18"/>
  <c r="Q20" i="18"/>
  <c r="O20" i="18"/>
  <c r="N20" i="18"/>
  <c r="L20" i="18"/>
  <c r="K20" i="18"/>
  <c r="I20" i="18"/>
  <c r="H20" i="18"/>
  <c r="U19" i="18"/>
  <c r="T19" i="18"/>
  <c r="R19" i="18"/>
  <c r="Q19" i="18"/>
  <c r="O19" i="18"/>
  <c r="N19" i="18"/>
  <c r="L19" i="18"/>
  <c r="K19" i="18"/>
  <c r="I19" i="18"/>
  <c r="H19" i="18"/>
  <c r="U18" i="18"/>
  <c r="T18" i="18"/>
  <c r="R18" i="18"/>
  <c r="Q18" i="18"/>
  <c r="O18" i="18"/>
  <c r="N18" i="18"/>
  <c r="L18" i="18"/>
  <c r="K18" i="18"/>
  <c r="I18" i="18"/>
  <c r="H18" i="18"/>
  <c r="U17" i="18"/>
  <c r="T17" i="18"/>
  <c r="R17" i="18"/>
  <c r="Q17" i="18"/>
  <c r="O17" i="18"/>
  <c r="N17" i="18"/>
  <c r="L17" i="18"/>
  <c r="K17" i="18"/>
  <c r="I17" i="18"/>
  <c r="H17" i="18"/>
  <c r="U16" i="18"/>
  <c r="T16" i="18"/>
  <c r="R16" i="18"/>
  <c r="Q16" i="18"/>
  <c r="O16" i="18"/>
  <c r="N16" i="18"/>
  <c r="L16" i="18"/>
  <c r="K16" i="18"/>
  <c r="I16" i="18"/>
  <c r="H16" i="18"/>
  <c r="U15" i="18"/>
  <c r="T15" i="18"/>
  <c r="R15" i="18"/>
  <c r="Q15" i="18"/>
  <c r="O15" i="18"/>
  <c r="N15" i="18"/>
  <c r="L15" i="18"/>
  <c r="K15" i="18"/>
  <c r="I15" i="18"/>
  <c r="H15" i="18"/>
  <c r="U14" i="18"/>
  <c r="T14" i="18"/>
  <c r="R14" i="18"/>
  <c r="Q14" i="18"/>
  <c r="O14" i="18"/>
  <c r="N14" i="18"/>
  <c r="L14" i="18"/>
  <c r="K14" i="18"/>
  <c r="I14" i="18"/>
  <c r="H14" i="18"/>
  <c r="U13" i="18"/>
  <c r="T13" i="18"/>
  <c r="R13" i="18"/>
  <c r="Q13" i="18"/>
  <c r="O13" i="18"/>
  <c r="N13" i="18"/>
  <c r="L13" i="18"/>
  <c r="K13" i="18"/>
  <c r="I13" i="18"/>
  <c r="H13" i="18"/>
  <c r="U12" i="18"/>
  <c r="T12" i="18"/>
  <c r="R12" i="18"/>
  <c r="Q12" i="18"/>
  <c r="O12" i="18"/>
  <c r="N12" i="18"/>
  <c r="L12" i="18"/>
  <c r="K12" i="18"/>
  <c r="I12" i="18"/>
  <c r="H12" i="18"/>
  <c r="U11" i="18"/>
  <c r="T11" i="18"/>
  <c r="R11" i="18"/>
  <c r="Q11" i="18"/>
  <c r="O11" i="18"/>
  <c r="N11" i="18"/>
  <c r="L11" i="18"/>
  <c r="K11" i="18"/>
  <c r="I11" i="18"/>
  <c r="H11" i="18"/>
  <c r="U10" i="18"/>
  <c r="T10" i="18"/>
  <c r="R10" i="18"/>
  <c r="Q10" i="18"/>
  <c r="O10" i="18"/>
  <c r="N10" i="18"/>
  <c r="L10" i="18"/>
  <c r="K10" i="18"/>
  <c r="I10" i="18"/>
  <c r="H10" i="18"/>
  <c r="U9" i="18"/>
  <c r="T9" i="18"/>
  <c r="R9" i="18"/>
  <c r="Q9" i="18"/>
  <c r="O9" i="18"/>
  <c r="N9" i="18"/>
  <c r="L9" i="18"/>
  <c r="K9" i="18"/>
  <c r="I9" i="18"/>
  <c r="H9" i="18"/>
  <c r="U8" i="18"/>
  <c r="T8" i="18"/>
  <c r="R8" i="18"/>
  <c r="Q8" i="18"/>
  <c r="O8" i="18"/>
  <c r="N8" i="18"/>
  <c r="L8" i="18"/>
  <c r="K8" i="18"/>
  <c r="I8" i="18"/>
  <c r="H8" i="18"/>
  <c r="U7" i="18"/>
  <c r="T7" i="18"/>
  <c r="R7" i="18"/>
  <c r="Q7" i="18"/>
  <c r="O7" i="18"/>
  <c r="N7" i="18"/>
  <c r="L7" i="18"/>
  <c r="K7" i="18"/>
  <c r="I7" i="18"/>
  <c r="H7" i="18"/>
  <c r="Z168" i="18"/>
  <c r="Y168" i="18"/>
  <c r="V168" i="18"/>
  <c r="U168" i="18"/>
  <c r="R168" i="18"/>
  <c r="Q168" i="18"/>
  <c r="N168" i="18"/>
  <c r="M168" i="18"/>
  <c r="J168" i="18"/>
  <c r="I168" i="18"/>
  <c r="Z167" i="18"/>
  <c r="Y167" i="18"/>
  <c r="V167" i="18"/>
  <c r="U167" i="18"/>
  <c r="R167" i="18"/>
  <c r="Q167" i="18"/>
  <c r="N167" i="18"/>
  <c r="M167" i="18"/>
  <c r="J167" i="18"/>
  <c r="I167" i="18"/>
  <c r="Z166" i="18"/>
  <c r="Y166" i="18"/>
  <c r="V166" i="18"/>
  <c r="U166" i="18"/>
  <c r="R166" i="18"/>
  <c r="Q166" i="18"/>
  <c r="N166" i="18"/>
  <c r="M166" i="18"/>
  <c r="J166" i="18"/>
  <c r="I166" i="18"/>
  <c r="Z165" i="18"/>
  <c r="Y165" i="18"/>
  <c r="V165" i="18"/>
  <c r="U165" i="18"/>
  <c r="R165" i="18"/>
  <c r="Q165" i="18"/>
  <c r="N165" i="18"/>
  <c r="M165" i="18"/>
  <c r="J165" i="18"/>
  <c r="I165" i="18"/>
  <c r="Z164" i="18"/>
  <c r="Y164" i="18"/>
  <c r="V164" i="18"/>
  <c r="U164" i="18"/>
  <c r="R164" i="18"/>
  <c r="Q164" i="18"/>
  <c r="N164" i="18"/>
  <c r="M164" i="18"/>
  <c r="J164" i="18"/>
  <c r="I164" i="18"/>
  <c r="Z163" i="18"/>
  <c r="Y163" i="18"/>
  <c r="V163" i="18"/>
  <c r="U163" i="18"/>
  <c r="R163" i="18"/>
  <c r="Q163" i="18"/>
  <c r="N163" i="18"/>
  <c r="M163" i="18"/>
  <c r="J163" i="18"/>
  <c r="I163" i="18"/>
  <c r="Z162" i="18"/>
  <c r="Y162" i="18"/>
  <c r="V162" i="18"/>
  <c r="U162" i="18"/>
  <c r="R162" i="18"/>
  <c r="Q162" i="18"/>
  <c r="N162" i="18"/>
  <c r="M162" i="18"/>
  <c r="J162" i="18"/>
  <c r="I162" i="18"/>
  <c r="Z161" i="18"/>
  <c r="Y161" i="18"/>
  <c r="V161" i="18"/>
  <c r="U161" i="18"/>
  <c r="R161" i="18"/>
  <c r="Q161" i="18"/>
  <c r="N161" i="18"/>
  <c r="M161" i="18"/>
  <c r="J161" i="18"/>
  <c r="I161" i="18"/>
  <c r="Z160" i="18"/>
  <c r="Y160" i="18"/>
  <c r="V160" i="18"/>
  <c r="U160" i="18"/>
  <c r="R160" i="18"/>
  <c r="Q160" i="18"/>
  <c r="N160" i="18"/>
  <c r="M160" i="18"/>
  <c r="J160" i="18"/>
  <c r="I160" i="18"/>
  <c r="Z159" i="18"/>
  <c r="Y159" i="18"/>
  <c r="V159" i="18"/>
  <c r="U159" i="18"/>
  <c r="R159" i="18"/>
  <c r="Q159" i="18"/>
  <c r="N159" i="18"/>
  <c r="M159" i="18"/>
  <c r="J159" i="18"/>
  <c r="I159" i="18"/>
  <c r="Z158" i="18"/>
  <c r="Y158" i="18"/>
  <c r="V158" i="18"/>
  <c r="U158" i="18"/>
  <c r="R158" i="18"/>
  <c r="Q158" i="18"/>
  <c r="N158" i="18"/>
  <c r="M158" i="18"/>
  <c r="J158" i="18"/>
  <c r="I158" i="18"/>
  <c r="Z157" i="18"/>
  <c r="Y157" i="18"/>
  <c r="V157" i="18"/>
  <c r="U157" i="18"/>
  <c r="R157" i="18"/>
  <c r="Q157" i="18"/>
  <c r="N157" i="18"/>
  <c r="M157" i="18"/>
  <c r="J157" i="18"/>
  <c r="I157" i="18"/>
  <c r="Z156" i="18"/>
  <c r="Y156" i="18"/>
  <c r="V156" i="18"/>
  <c r="U156" i="18"/>
  <c r="R156" i="18"/>
  <c r="Q156" i="18"/>
  <c r="N156" i="18"/>
  <c r="M156" i="18"/>
  <c r="J156" i="18"/>
  <c r="I156" i="18"/>
  <c r="Z155" i="18"/>
  <c r="Y155" i="18"/>
  <c r="V155" i="18"/>
  <c r="U155" i="18"/>
  <c r="R155" i="18"/>
  <c r="Q155" i="18"/>
  <c r="N155" i="18"/>
  <c r="M155" i="18"/>
  <c r="J155" i="18"/>
  <c r="I155" i="18"/>
  <c r="Z154" i="18"/>
  <c r="Y154" i="18"/>
  <c r="V154" i="18"/>
  <c r="U154" i="18"/>
  <c r="R154" i="18"/>
  <c r="Q154" i="18"/>
  <c r="N154" i="18"/>
  <c r="M154" i="18"/>
  <c r="J154" i="18"/>
  <c r="I154" i="18"/>
  <c r="Z114" i="18"/>
  <c r="Y114" i="18"/>
  <c r="V114" i="18"/>
  <c r="U114" i="18"/>
  <c r="R114" i="18"/>
  <c r="Q114" i="18"/>
  <c r="N114" i="18"/>
  <c r="M114" i="18"/>
  <c r="J114" i="18"/>
  <c r="I114" i="18"/>
  <c r="Z113" i="18"/>
  <c r="Y113" i="18"/>
  <c r="V113" i="18"/>
  <c r="U113" i="18"/>
  <c r="R113" i="18"/>
  <c r="Q113" i="18"/>
  <c r="N113" i="18"/>
  <c r="M113" i="18"/>
  <c r="J113" i="18"/>
  <c r="I113" i="18"/>
  <c r="Z112" i="18"/>
  <c r="Y112" i="18"/>
  <c r="V112" i="18"/>
  <c r="U112" i="18"/>
  <c r="R112" i="18"/>
  <c r="Q112" i="18"/>
  <c r="N112" i="18"/>
  <c r="M112" i="18"/>
  <c r="J112" i="18"/>
  <c r="I112" i="18"/>
  <c r="Z111" i="18"/>
  <c r="Y111" i="18"/>
  <c r="V111" i="18"/>
  <c r="U111" i="18"/>
  <c r="R111" i="18"/>
  <c r="Q111" i="18"/>
  <c r="N111" i="18"/>
  <c r="M111" i="18"/>
  <c r="J111" i="18"/>
  <c r="I111" i="18"/>
  <c r="Z110" i="18"/>
  <c r="Y110" i="18"/>
  <c r="V110" i="18"/>
  <c r="U110" i="18"/>
  <c r="R110" i="18"/>
  <c r="Q110" i="18"/>
  <c r="N110" i="18"/>
  <c r="M110" i="18"/>
  <c r="J110" i="18"/>
  <c r="I110" i="18"/>
  <c r="Z109" i="18"/>
  <c r="Y109" i="18"/>
  <c r="V109" i="18"/>
  <c r="U109" i="18"/>
  <c r="R109" i="18"/>
  <c r="Q109" i="18"/>
  <c r="N109" i="18"/>
  <c r="M109" i="18"/>
  <c r="J109" i="18"/>
  <c r="I109" i="18"/>
  <c r="Z108" i="18"/>
  <c r="Y108" i="18"/>
  <c r="V108" i="18"/>
  <c r="U108" i="18"/>
  <c r="R108" i="18"/>
  <c r="Q108" i="18"/>
  <c r="N108" i="18"/>
  <c r="M108" i="18"/>
  <c r="J108" i="18"/>
  <c r="I108" i="18"/>
  <c r="Z107" i="18"/>
  <c r="Y107" i="18"/>
  <c r="V107" i="18"/>
  <c r="U107" i="18"/>
  <c r="R107" i="18"/>
  <c r="Q107" i="18"/>
  <c r="N107" i="18"/>
  <c r="M107" i="18"/>
  <c r="J107" i="18"/>
  <c r="I107" i="18"/>
  <c r="Z106" i="18"/>
  <c r="Y106" i="18"/>
  <c r="V106" i="18"/>
  <c r="U106" i="18"/>
  <c r="R106" i="18"/>
  <c r="Q106" i="18"/>
  <c r="N106" i="18"/>
  <c r="M106" i="18"/>
  <c r="J106" i="18"/>
  <c r="I106" i="18"/>
  <c r="Z105" i="18"/>
  <c r="Y105" i="18"/>
  <c r="V105" i="18"/>
  <c r="U105" i="18"/>
  <c r="R105" i="18"/>
  <c r="Q105" i="18"/>
  <c r="N105" i="18"/>
  <c r="M105" i="18"/>
  <c r="J105" i="18"/>
  <c r="I105" i="18"/>
  <c r="Z104" i="18"/>
  <c r="Y104" i="18"/>
  <c r="V104" i="18"/>
  <c r="U104" i="18"/>
  <c r="R104" i="18"/>
  <c r="Q104" i="18"/>
  <c r="N104" i="18"/>
  <c r="M104" i="18"/>
  <c r="J104" i="18"/>
  <c r="I104" i="18"/>
  <c r="Z103" i="18"/>
  <c r="Y103" i="18"/>
  <c r="V103" i="18"/>
  <c r="U103" i="18"/>
  <c r="R103" i="18"/>
  <c r="Q103" i="18"/>
  <c r="N103" i="18"/>
  <c r="M103" i="18"/>
  <c r="J103" i="18"/>
  <c r="I103" i="18"/>
  <c r="Z102" i="18"/>
  <c r="Y102" i="18"/>
  <c r="V102" i="18"/>
  <c r="U102" i="18"/>
  <c r="R102" i="18"/>
  <c r="Q102" i="18"/>
  <c r="N102" i="18"/>
  <c r="M102" i="18"/>
  <c r="J102" i="18"/>
  <c r="I102" i="18"/>
  <c r="Z101" i="18"/>
  <c r="Y101" i="18"/>
  <c r="V101" i="18"/>
  <c r="U101" i="18"/>
  <c r="R101" i="18"/>
  <c r="Q101" i="18"/>
  <c r="N101" i="18"/>
  <c r="M101" i="18"/>
  <c r="J101" i="18"/>
  <c r="I101" i="18"/>
  <c r="Z100" i="18"/>
  <c r="Y100" i="18"/>
  <c r="V100" i="18"/>
  <c r="U100" i="18"/>
  <c r="R100" i="18"/>
  <c r="Q100" i="18"/>
  <c r="N100" i="18"/>
  <c r="M100" i="18"/>
  <c r="J100" i="18"/>
  <c r="I100" i="18"/>
  <c r="Z88" i="18"/>
  <c r="Y88" i="18"/>
  <c r="V88" i="18"/>
  <c r="U88" i="18"/>
  <c r="R88" i="18"/>
  <c r="Q88" i="18"/>
  <c r="N88" i="18"/>
  <c r="M88" i="18"/>
  <c r="J88" i="18"/>
  <c r="I88" i="18"/>
  <c r="Z87" i="18"/>
  <c r="Y87" i="18"/>
  <c r="V87" i="18"/>
  <c r="U87" i="18"/>
  <c r="R87" i="18"/>
  <c r="Q87" i="18"/>
  <c r="N87" i="18"/>
  <c r="M87" i="18"/>
  <c r="J87" i="18"/>
  <c r="I87" i="18"/>
  <c r="Z86" i="18"/>
  <c r="Y86" i="18"/>
  <c r="V86" i="18"/>
  <c r="U86" i="18"/>
  <c r="R86" i="18"/>
  <c r="Q86" i="18"/>
  <c r="N86" i="18"/>
  <c r="M86" i="18"/>
  <c r="J86" i="18"/>
  <c r="I86" i="18"/>
  <c r="Z85" i="18"/>
  <c r="Y85" i="18"/>
  <c r="V85" i="18"/>
  <c r="U85" i="18"/>
  <c r="R85" i="18"/>
  <c r="Q85" i="18"/>
  <c r="N85" i="18"/>
  <c r="M85" i="18"/>
  <c r="J85" i="18"/>
  <c r="I85" i="18"/>
  <c r="Z84" i="18"/>
  <c r="Y84" i="18"/>
  <c r="V84" i="18"/>
  <c r="U84" i="18"/>
  <c r="R84" i="18"/>
  <c r="Q84" i="18"/>
  <c r="N84" i="18"/>
  <c r="M84" i="18"/>
  <c r="J84" i="18"/>
  <c r="I84" i="18"/>
  <c r="Z83" i="18"/>
  <c r="Y83" i="18"/>
  <c r="V83" i="18"/>
  <c r="U83" i="18"/>
  <c r="R83" i="18"/>
  <c r="Q83" i="18"/>
  <c r="N83" i="18"/>
  <c r="M83" i="18"/>
  <c r="J83" i="18"/>
  <c r="I83" i="18"/>
  <c r="Z82" i="18"/>
  <c r="Y82" i="18"/>
  <c r="V82" i="18"/>
  <c r="U82" i="18"/>
  <c r="R82" i="18"/>
  <c r="Q82" i="18"/>
  <c r="N82" i="18"/>
  <c r="M82" i="18"/>
  <c r="J82" i="18"/>
  <c r="I82" i="18"/>
  <c r="Z81" i="18"/>
  <c r="Y81" i="18"/>
  <c r="V81" i="18"/>
  <c r="U81" i="18"/>
  <c r="R81" i="18"/>
  <c r="Q81" i="18"/>
  <c r="N81" i="18"/>
  <c r="M81" i="18"/>
  <c r="J81" i="18"/>
  <c r="I81" i="18"/>
  <c r="Z80" i="18"/>
  <c r="Y80" i="18"/>
  <c r="V80" i="18"/>
  <c r="U80" i="18"/>
  <c r="R80" i="18"/>
  <c r="Q80" i="18"/>
  <c r="N80" i="18"/>
  <c r="M80" i="18"/>
  <c r="J80" i="18"/>
  <c r="I80" i="18"/>
  <c r="Z79" i="18"/>
  <c r="Y79" i="18"/>
  <c r="V79" i="18"/>
  <c r="U79" i="18"/>
  <c r="R79" i="18"/>
  <c r="Q79" i="18"/>
  <c r="N79" i="18"/>
  <c r="M79" i="18"/>
  <c r="J79" i="18"/>
  <c r="I79" i="18"/>
  <c r="Z78" i="18"/>
  <c r="Y78" i="18"/>
  <c r="V78" i="18"/>
  <c r="U78" i="18"/>
  <c r="R78" i="18"/>
  <c r="Q78" i="18"/>
  <c r="N78" i="18"/>
  <c r="M78" i="18"/>
  <c r="J78" i="18"/>
  <c r="I78" i="18"/>
  <c r="Z77" i="18"/>
  <c r="Y77" i="18"/>
  <c r="V77" i="18"/>
  <c r="U77" i="18"/>
  <c r="R77" i="18"/>
  <c r="Q77" i="18"/>
  <c r="N77" i="18"/>
  <c r="M77" i="18"/>
  <c r="J77" i="18"/>
  <c r="I77" i="18"/>
  <c r="Z76" i="18"/>
  <c r="Y76" i="18"/>
  <c r="V76" i="18"/>
  <c r="U76" i="18"/>
  <c r="R76" i="18"/>
  <c r="Q76" i="18"/>
  <c r="N76" i="18"/>
  <c r="M76" i="18"/>
  <c r="J76" i="18"/>
  <c r="I76" i="18"/>
  <c r="Z75" i="18"/>
  <c r="Y75" i="18"/>
  <c r="V75" i="18"/>
  <c r="U75" i="18"/>
  <c r="R75" i="18"/>
  <c r="Q75" i="18"/>
  <c r="N75" i="18"/>
  <c r="M75" i="18"/>
  <c r="J75" i="18"/>
  <c r="I75" i="18"/>
  <c r="Z74" i="18"/>
  <c r="Y74" i="18"/>
  <c r="V74" i="18"/>
  <c r="U74" i="18"/>
  <c r="R74" i="18"/>
  <c r="Q74" i="18"/>
  <c r="N74" i="18"/>
  <c r="M74" i="18"/>
  <c r="J74" i="18"/>
  <c r="I74" i="18"/>
  <c r="Z168" i="3"/>
  <c r="Y168" i="3"/>
  <c r="V168" i="3"/>
  <c r="U168" i="3"/>
  <c r="R168" i="3"/>
  <c r="Q168" i="3"/>
  <c r="N168" i="3"/>
  <c r="M168" i="3"/>
  <c r="J168" i="3"/>
  <c r="I168" i="3"/>
  <c r="Z167" i="3"/>
  <c r="Y167" i="3"/>
  <c r="V167" i="3"/>
  <c r="U167" i="3"/>
  <c r="R167" i="3"/>
  <c r="Q167" i="3"/>
  <c r="N167" i="3"/>
  <c r="M167" i="3"/>
  <c r="J167" i="3"/>
  <c r="I167" i="3"/>
  <c r="Z166" i="3"/>
  <c r="Y166" i="3"/>
  <c r="V166" i="3"/>
  <c r="U166" i="3"/>
  <c r="R166" i="3"/>
  <c r="Q166" i="3"/>
  <c r="N166" i="3"/>
  <c r="M166" i="3"/>
  <c r="J166" i="3"/>
  <c r="I166" i="3"/>
  <c r="Z165" i="3"/>
  <c r="Y165" i="3"/>
  <c r="V165" i="3"/>
  <c r="U165" i="3"/>
  <c r="R165" i="3"/>
  <c r="Q165" i="3"/>
  <c r="N165" i="3"/>
  <c r="M165" i="3"/>
  <c r="J165" i="3"/>
  <c r="I165" i="3"/>
  <c r="Z164" i="3"/>
  <c r="Y164" i="3"/>
  <c r="V164" i="3"/>
  <c r="U164" i="3"/>
  <c r="R164" i="3"/>
  <c r="Q164" i="3"/>
  <c r="N164" i="3"/>
  <c r="M164" i="3"/>
  <c r="J164" i="3"/>
  <c r="I164" i="3"/>
  <c r="Z163" i="3"/>
  <c r="Y163" i="3"/>
  <c r="V163" i="3"/>
  <c r="U163" i="3"/>
  <c r="R163" i="3"/>
  <c r="Q163" i="3"/>
  <c r="N163" i="3"/>
  <c r="M163" i="3"/>
  <c r="J163" i="3"/>
  <c r="I163" i="3"/>
  <c r="Z162" i="3"/>
  <c r="Y162" i="3"/>
  <c r="V162" i="3"/>
  <c r="U162" i="3"/>
  <c r="R162" i="3"/>
  <c r="Q162" i="3"/>
  <c r="N162" i="3"/>
  <c r="M162" i="3"/>
  <c r="J162" i="3"/>
  <c r="I162" i="3"/>
  <c r="Z161" i="3"/>
  <c r="Y161" i="3"/>
  <c r="V161" i="3"/>
  <c r="U161" i="3"/>
  <c r="R161" i="3"/>
  <c r="Q161" i="3"/>
  <c r="N161" i="3"/>
  <c r="M161" i="3"/>
  <c r="J161" i="3"/>
  <c r="I161" i="3"/>
  <c r="Z160" i="3"/>
  <c r="Y160" i="3"/>
  <c r="V160" i="3"/>
  <c r="U160" i="3"/>
  <c r="R160" i="3"/>
  <c r="Q160" i="3"/>
  <c r="N160" i="3"/>
  <c r="M160" i="3"/>
  <c r="J160" i="3"/>
  <c r="I160" i="3"/>
  <c r="Z159" i="3"/>
  <c r="Y159" i="3"/>
  <c r="V159" i="3"/>
  <c r="U159" i="3"/>
  <c r="R159" i="3"/>
  <c r="Q159" i="3"/>
  <c r="N159" i="3"/>
  <c r="M159" i="3"/>
  <c r="J159" i="3"/>
  <c r="I159" i="3"/>
  <c r="Z158" i="3"/>
  <c r="Y158" i="3"/>
  <c r="V158" i="3"/>
  <c r="U158" i="3"/>
  <c r="R158" i="3"/>
  <c r="Q158" i="3"/>
  <c r="N158" i="3"/>
  <c r="M158" i="3"/>
  <c r="J158" i="3"/>
  <c r="I158" i="3"/>
  <c r="Z157" i="3"/>
  <c r="Y157" i="3"/>
  <c r="V157" i="3"/>
  <c r="U157" i="3"/>
  <c r="R157" i="3"/>
  <c r="Q157" i="3"/>
  <c r="N157" i="3"/>
  <c r="M157" i="3"/>
  <c r="J157" i="3"/>
  <c r="I157" i="3"/>
  <c r="Z156" i="3"/>
  <c r="Y156" i="3"/>
  <c r="V156" i="3"/>
  <c r="U156" i="3"/>
  <c r="R156" i="3"/>
  <c r="Q156" i="3"/>
  <c r="N156" i="3"/>
  <c r="M156" i="3"/>
  <c r="J156" i="3"/>
  <c r="I156" i="3"/>
  <c r="Z155" i="3"/>
  <c r="Y155" i="3"/>
  <c r="V155" i="3"/>
  <c r="U155" i="3"/>
  <c r="R155" i="3"/>
  <c r="Q155" i="3"/>
  <c r="N155" i="3"/>
  <c r="M155" i="3"/>
  <c r="J155" i="3"/>
  <c r="I155" i="3"/>
  <c r="Z154" i="3"/>
  <c r="Y154" i="3"/>
  <c r="V154" i="3"/>
  <c r="U154" i="3"/>
  <c r="R154" i="3"/>
  <c r="Q154" i="3"/>
  <c r="N154" i="3"/>
  <c r="M154" i="3"/>
  <c r="J154" i="3"/>
  <c r="I154" i="3"/>
  <c r="Z114" i="3"/>
  <c r="Y114" i="3"/>
  <c r="V114" i="3"/>
  <c r="U114" i="3"/>
  <c r="R114" i="3"/>
  <c r="Q114" i="3"/>
  <c r="N114" i="3"/>
  <c r="M114" i="3"/>
  <c r="J114" i="3"/>
  <c r="I114" i="3"/>
  <c r="Z113" i="3"/>
  <c r="Y113" i="3"/>
  <c r="V113" i="3"/>
  <c r="U113" i="3"/>
  <c r="R113" i="3"/>
  <c r="Q113" i="3"/>
  <c r="N113" i="3"/>
  <c r="M113" i="3"/>
  <c r="J113" i="3"/>
  <c r="I113" i="3"/>
  <c r="Z112" i="3"/>
  <c r="Y112" i="3"/>
  <c r="V112" i="3"/>
  <c r="U112" i="3"/>
  <c r="R112" i="3"/>
  <c r="Q112" i="3"/>
  <c r="N112" i="3"/>
  <c r="M112" i="3"/>
  <c r="J112" i="3"/>
  <c r="I112" i="3"/>
  <c r="Z111" i="3"/>
  <c r="Y111" i="3"/>
  <c r="V111" i="3"/>
  <c r="U111" i="3"/>
  <c r="R111" i="3"/>
  <c r="Q111" i="3"/>
  <c r="N111" i="3"/>
  <c r="M111" i="3"/>
  <c r="J111" i="3"/>
  <c r="I111" i="3"/>
  <c r="Z110" i="3"/>
  <c r="Y110" i="3"/>
  <c r="V110" i="3"/>
  <c r="U110" i="3"/>
  <c r="R110" i="3"/>
  <c r="Q110" i="3"/>
  <c r="N110" i="3"/>
  <c r="M110" i="3"/>
  <c r="J110" i="3"/>
  <c r="I110" i="3"/>
  <c r="Z109" i="3"/>
  <c r="Y109" i="3"/>
  <c r="V109" i="3"/>
  <c r="U109" i="3"/>
  <c r="R109" i="3"/>
  <c r="Q109" i="3"/>
  <c r="N109" i="3"/>
  <c r="M109" i="3"/>
  <c r="J109" i="3"/>
  <c r="I109" i="3"/>
  <c r="Z108" i="3"/>
  <c r="Y108" i="3"/>
  <c r="V108" i="3"/>
  <c r="U108" i="3"/>
  <c r="R108" i="3"/>
  <c r="Q108" i="3"/>
  <c r="N108" i="3"/>
  <c r="M108" i="3"/>
  <c r="J108" i="3"/>
  <c r="I108" i="3"/>
  <c r="Z107" i="3"/>
  <c r="Y107" i="3"/>
  <c r="V107" i="3"/>
  <c r="U107" i="3"/>
  <c r="R107" i="3"/>
  <c r="Q107" i="3"/>
  <c r="N107" i="3"/>
  <c r="M107" i="3"/>
  <c r="J107" i="3"/>
  <c r="I107" i="3"/>
  <c r="Z106" i="3"/>
  <c r="Y106" i="3"/>
  <c r="V106" i="3"/>
  <c r="U106" i="3"/>
  <c r="R106" i="3"/>
  <c r="Q106" i="3"/>
  <c r="N106" i="3"/>
  <c r="M106" i="3"/>
  <c r="J106" i="3"/>
  <c r="I106" i="3"/>
  <c r="Z105" i="3"/>
  <c r="Y105" i="3"/>
  <c r="V105" i="3"/>
  <c r="U105" i="3"/>
  <c r="R105" i="3"/>
  <c r="Q105" i="3"/>
  <c r="N105" i="3"/>
  <c r="M105" i="3"/>
  <c r="J105" i="3"/>
  <c r="I105" i="3"/>
  <c r="Z104" i="3"/>
  <c r="Y104" i="3"/>
  <c r="V104" i="3"/>
  <c r="U104" i="3"/>
  <c r="R104" i="3"/>
  <c r="Q104" i="3"/>
  <c r="N104" i="3"/>
  <c r="M104" i="3"/>
  <c r="J104" i="3"/>
  <c r="I104" i="3"/>
  <c r="Z103" i="3"/>
  <c r="Y103" i="3"/>
  <c r="V103" i="3"/>
  <c r="U103" i="3"/>
  <c r="R103" i="3"/>
  <c r="Q103" i="3"/>
  <c r="N103" i="3"/>
  <c r="M103" i="3"/>
  <c r="J103" i="3"/>
  <c r="I103" i="3"/>
  <c r="Z102" i="3"/>
  <c r="Y102" i="3"/>
  <c r="V102" i="3"/>
  <c r="U102" i="3"/>
  <c r="R102" i="3"/>
  <c r="Q102" i="3"/>
  <c r="N102" i="3"/>
  <c r="M102" i="3"/>
  <c r="J102" i="3"/>
  <c r="I102" i="3"/>
  <c r="Z101" i="3"/>
  <c r="Y101" i="3"/>
  <c r="V101" i="3"/>
  <c r="U101" i="3"/>
  <c r="R101" i="3"/>
  <c r="Q101" i="3"/>
  <c r="N101" i="3"/>
  <c r="M101" i="3"/>
  <c r="J101" i="3"/>
  <c r="I101" i="3"/>
  <c r="Z100" i="3"/>
  <c r="Y100" i="3"/>
  <c r="V100" i="3"/>
  <c r="U100" i="3"/>
  <c r="R100" i="3"/>
  <c r="Q100" i="3"/>
  <c r="N100" i="3"/>
  <c r="M100" i="3"/>
  <c r="J100" i="3"/>
  <c r="I100" i="3"/>
  <c r="Z88" i="3"/>
  <c r="Y88" i="3"/>
  <c r="V88" i="3"/>
  <c r="U88" i="3"/>
  <c r="R88" i="3"/>
  <c r="Q88" i="3"/>
  <c r="N88" i="3"/>
  <c r="M88" i="3"/>
  <c r="J88" i="3"/>
  <c r="I88" i="3"/>
  <c r="Z87" i="3"/>
  <c r="Y87" i="3"/>
  <c r="V87" i="3"/>
  <c r="U87" i="3"/>
  <c r="R87" i="3"/>
  <c r="Q87" i="3"/>
  <c r="N87" i="3"/>
  <c r="M87" i="3"/>
  <c r="J87" i="3"/>
  <c r="I87" i="3"/>
  <c r="Z86" i="3"/>
  <c r="Y86" i="3"/>
  <c r="V86" i="3"/>
  <c r="U86" i="3"/>
  <c r="R86" i="3"/>
  <c r="Q86" i="3"/>
  <c r="N86" i="3"/>
  <c r="M86" i="3"/>
  <c r="J86" i="3"/>
  <c r="I86" i="3"/>
  <c r="Z85" i="3"/>
  <c r="Y85" i="3"/>
  <c r="V85" i="3"/>
  <c r="U85" i="3"/>
  <c r="R85" i="3"/>
  <c r="Q85" i="3"/>
  <c r="N85" i="3"/>
  <c r="M85" i="3"/>
  <c r="J85" i="3"/>
  <c r="I85" i="3"/>
  <c r="Z84" i="3"/>
  <c r="Y84" i="3"/>
  <c r="V84" i="3"/>
  <c r="U84" i="3"/>
  <c r="R84" i="3"/>
  <c r="Q84" i="3"/>
  <c r="N84" i="3"/>
  <c r="M84" i="3"/>
  <c r="J84" i="3"/>
  <c r="I84" i="3"/>
  <c r="Z83" i="3"/>
  <c r="Y83" i="3"/>
  <c r="V83" i="3"/>
  <c r="U83" i="3"/>
  <c r="R83" i="3"/>
  <c r="Q83" i="3"/>
  <c r="N83" i="3"/>
  <c r="M83" i="3"/>
  <c r="J83" i="3"/>
  <c r="I83" i="3"/>
  <c r="Z82" i="3"/>
  <c r="Y82" i="3"/>
  <c r="V82" i="3"/>
  <c r="U82" i="3"/>
  <c r="R82" i="3"/>
  <c r="Q82" i="3"/>
  <c r="N82" i="3"/>
  <c r="M82" i="3"/>
  <c r="J82" i="3"/>
  <c r="I82" i="3"/>
  <c r="Z81" i="3"/>
  <c r="Y81" i="3"/>
  <c r="V81" i="3"/>
  <c r="U81" i="3"/>
  <c r="R81" i="3"/>
  <c r="Q81" i="3"/>
  <c r="N81" i="3"/>
  <c r="M81" i="3"/>
  <c r="J81" i="3"/>
  <c r="I81" i="3"/>
  <c r="Z80" i="3"/>
  <c r="Y80" i="3"/>
  <c r="V80" i="3"/>
  <c r="U80" i="3"/>
  <c r="R80" i="3"/>
  <c r="Q80" i="3"/>
  <c r="N80" i="3"/>
  <c r="M80" i="3"/>
  <c r="J80" i="3"/>
  <c r="I80" i="3"/>
  <c r="Z79" i="3"/>
  <c r="Y79" i="3"/>
  <c r="V79" i="3"/>
  <c r="U79" i="3"/>
  <c r="R79" i="3"/>
  <c r="Q79" i="3"/>
  <c r="N79" i="3"/>
  <c r="M79" i="3"/>
  <c r="J79" i="3"/>
  <c r="I79" i="3"/>
  <c r="Z78" i="3"/>
  <c r="Y78" i="3"/>
  <c r="V78" i="3"/>
  <c r="U78" i="3"/>
  <c r="R78" i="3"/>
  <c r="Q78" i="3"/>
  <c r="N78" i="3"/>
  <c r="M78" i="3"/>
  <c r="J78" i="3"/>
  <c r="I78" i="3"/>
  <c r="Z77" i="3"/>
  <c r="Y77" i="3"/>
  <c r="V77" i="3"/>
  <c r="U77" i="3"/>
  <c r="R77" i="3"/>
  <c r="Q77" i="3"/>
  <c r="N77" i="3"/>
  <c r="M77" i="3"/>
  <c r="J77" i="3"/>
  <c r="I77" i="3"/>
  <c r="Z76" i="3"/>
  <c r="Y76" i="3"/>
  <c r="V76" i="3"/>
  <c r="U76" i="3"/>
  <c r="R76" i="3"/>
  <c r="Q76" i="3"/>
  <c r="N76" i="3"/>
  <c r="M76" i="3"/>
  <c r="J76" i="3"/>
  <c r="I76" i="3"/>
  <c r="Z75" i="3"/>
  <c r="Y75" i="3"/>
  <c r="V75" i="3"/>
  <c r="U75" i="3"/>
  <c r="R75" i="3"/>
  <c r="Q75" i="3"/>
  <c r="N75" i="3"/>
  <c r="M75" i="3"/>
  <c r="J75" i="3"/>
  <c r="I75" i="3"/>
  <c r="Z74" i="3"/>
  <c r="Y74" i="3"/>
  <c r="V74" i="3"/>
  <c r="U74" i="3"/>
  <c r="R74" i="3"/>
  <c r="Q74" i="3"/>
  <c r="N74" i="3"/>
  <c r="M74" i="3"/>
  <c r="J74" i="3"/>
  <c r="I74" i="3"/>
  <c r="H7" i="3"/>
  <c r="U21" i="3"/>
  <c r="T21" i="3"/>
  <c r="R21" i="3"/>
  <c r="Q21" i="3"/>
  <c r="O21" i="3"/>
  <c r="N21" i="3"/>
  <c r="L21" i="3"/>
  <c r="K21" i="3"/>
  <c r="I21" i="3"/>
  <c r="H21" i="3"/>
  <c r="U20" i="3"/>
  <c r="T20" i="3"/>
  <c r="R20" i="3"/>
  <c r="Q20" i="3"/>
  <c r="O20" i="3"/>
  <c r="N20" i="3"/>
  <c r="L20" i="3"/>
  <c r="K20" i="3"/>
  <c r="I20" i="3"/>
  <c r="H20" i="3"/>
  <c r="U19" i="3"/>
  <c r="T19" i="3"/>
  <c r="R19" i="3"/>
  <c r="Q19" i="3"/>
  <c r="O19" i="3"/>
  <c r="N19" i="3"/>
  <c r="L19" i="3"/>
  <c r="K19" i="3"/>
  <c r="I19" i="3"/>
  <c r="H19" i="3"/>
  <c r="U18" i="3"/>
  <c r="T18" i="3"/>
  <c r="R18" i="3"/>
  <c r="Q18" i="3"/>
  <c r="O18" i="3"/>
  <c r="N18" i="3"/>
  <c r="L18" i="3"/>
  <c r="K18" i="3"/>
  <c r="I18" i="3"/>
  <c r="H18" i="3"/>
  <c r="U17" i="3"/>
  <c r="T17" i="3"/>
  <c r="R17" i="3"/>
  <c r="Q17" i="3"/>
  <c r="O17" i="3"/>
  <c r="N17" i="3"/>
  <c r="L17" i="3"/>
  <c r="K17" i="3"/>
  <c r="I17" i="3"/>
  <c r="H17" i="3"/>
  <c r="U16" i="3"/>
  <c r="T16" i="3"/>
  <c r="R16" i="3"/>
  <c r="Q16" i="3"/>
  <c r="O16" i="3"/>
  <c r="N16" i="3"/>
  <c r="L16" i="3"/>
  <c r="K16" i="3"/>
  <c r="I16" i="3"/>
  <c r="H16" i="3"/>
  <c r="U15" i="3"/>
  <c r="T15" i="3"/>
  <c r="R15" i="3"/>
  <c r="Q15" i="3"/>
  <c r="O15" i="3"/>
  <c r="N15" i="3"/>
  <c r="L15" i="3"/>
  <c r="K15" i="3"/>
  <c r="I15" i="3"/>
  <c r="H15" i="3"/>
  <c r="U14" i="3"/>
  <c r="T14" i="3"/>
  <c r="R14" i="3"/>
  <c r="Q14" i="3"/>
  <c r="O14" i="3"/>
  <c r="N14" i="3"/>
  <c r="L14" i="3"/>
  <c r="K14" i="3"/>
  <c r="I14" i="3"/>
  <c r="H14" i="3"/>
  <c r="U13" i="3"/>
  <c r="T13" i="3"/>
  <c r="R13" i="3"/>
  <c r="Q13" i="3"/>
  <c r="O13" i="3"/>
  <c r="N13" i="3"/>
  <c r="L13" i="3"/>
  <c r="K13" i="3"/>
  <c r="I13" i="3"/>
  <c r="H13" i="3"/>
  <c r="U12" i="3"/>
  <c r="T12" i="3"/>
  <c r="R12" i="3"/>
  <c r="Q12" i="3"/>
  <c r="O12" i="3"/>
  <c r="N12" i="3"/>
  <c r="L12" i="3"/>
  <c r="K12" i="3"/>
  <c r="I12" i="3"/>
  <c r="H12" i="3"/>
  <c r="U11" i="3"/>
  <c r="T11" i="3"/>
  <c r="R11" i="3"/>
  <c r="Q11" i="3"/>
  <c r="O11" i="3"/>
  <c r="N11" i="3"/>
  <c r="L11" i="3"/>
  <c r="K11" i="3"/>
  <c r="I11" i="3"/>
  <c r="H11" i="3"/>
  <c r="U10" i="3"/>
  <c r="T10" i="3"/>
  <c r="R10" i="3"/>
  <c r="Q10" i="3"/>
  <c r="O10" i="3"/>
  <c r="N10" i="3"/>
  <c r="L10" i="3"/>
  <c r="K10" i="3"/>
  <c r="I10" i="3"/>
  <c r="H10" i="3"/>
  <c r="U9" i="3"/>
  <c r="T9" i="3"/>
  <c r="R9" i="3"/>
  <c r="Q9" i="3"/>
  <c r="O9" i="3"/>
  <c r="N9" i="3"/>
  <c r="L9" i="3"/>
  <c r="K9" i="3"/>
  <c r="I9" i="3"/>
  <c r="H9" i="3"/>
  <c r="U8" i="3"/>
  <c r="T8" i="3"/>
  <c r="R8" i="3"/>
  <c r="Q8" i="3"/>
  <c r="O8" i="3"/>
  <c r="N8" i="3"/>
  <c r="L8" i="3"/>
  <c r="K8" i="3"/>
  <c r="I8" i="3"/>
  <c r="H8" i="3"/>
  <c r="U7" i="3"/>
  <c r="T7" i="3"/>
  <c r="R7" i="3"/>
  <c r="Q7" i="3"/>
  <c r="O7" i="3"/>
  <c r="N7" i="3"/>
  <c r="L7" i="3"/>
  <c r="K7" i="3"/>
  <c r="I7" i="3"/>
  <c r="F2" i="19"/>
  <c r="F2" i="18"/>
  <c r="F2" i="17"/>
  <c r="F2" i="13"/>
  <c r="F2" i="8"/>
  <c r="F2" i="3"/>
  <c r="Z167" i="2"/>
  <c r="Y167" i="2"/>
  <c r="Z166" i="2"/>
  <c r="Y166" i="2"/>
  <c r="Z165" i="2"/>
  <c r="Y165" i="2"/>
  <c r="Z164" i="2"/>
  <c r="Y164" i="2"/>
  <c r="Z163" i="2"/>
  <c r="Y163" i="2"/>
  <c r="Z162" i="2"/>
  <c r="Y162" i="2"/>
  <c r="Z161" i="2"/>
  <c r="Y161" i="2"/>
  <c r="Z160" i="2"/>
  <c r="Y160" i="2"/>
  <c r="Z159" i="2"/>
  <c r="Y159" i="2"/>
  <c r="Z158" i="2"/>
  <c r="Y158" i="2"/>
  <c r="Z157" i="2"/>
  <c r="Y157" i="2"/>
  <c r="Z156" i="2"/>
  <c r="Y156" i="2"/>
  <c r="Z155" i="2"/>
  <c r="Y155" i="2"/>
  <c r="Z154" i="2"/>
  <c r="Y154" i="2"/>
  <c r="Z153" i="2"/>
  <c r="Y153" i="2"/>
  <c r="V167" i="2"/>
  <c r="U167" i="2"/>
  <c r="V166" i="2"/>
  <c r="U166" i="2"/>
  <c r="V165" i="2"/>
  <c r="U165" i="2"/>
  <c r="V164" i="2"/>
  <c r="U164" i="2"/>
  <c r="V163" i="2"/>
  <c r="U163" i="2"/>
  <c r="V162" i="2"/>
  <c r="U162" i="2"/>
  <c r="V161" i="2"/>
  <c r="U161" i="2"/>
  <c r="V160" i="2"/>
  <c r="U160" i="2"/>
  <c r="V159" i="2"/>
  <c r="U159" i="2"/>
  <c r="V158" i="2"/>
  <c r="U158" i="2"/>
  <c r="V157" i="2"/>
  <c r="U157" i="2"/>
  <c r="V156" i="2"/>
  <c r="U156" i="2"/>
  <c r="V155" i="2"/>
  <c r="U155" i="2"/>
  <c r="V154" i="2"/>
  <c r="U154" i="2"/>
  <c r="V153" i="2"/>
  <c r="U153" i="2"/>
  <c r="R167" i="2"/>
  <c r="Q167" i="2"/>
  <c r="R166" i="2"/>
  <c r="Q166" i="2"/>
  <c r="R165" i="2"/>
  <c r="Q165" i="2"/>
  <c r="R164" i="2"/>
  <c r="Q164" i="2"/>
  <c r="R163" i="2"/>
  <c r="Q163" i="2"/>
  <c r="R162" i="2"/>
  <c r="Q162" i="2"/>
  <c r="R161" i="2"/>
  <c r="Q161" i="2"/>
  <c r="R160" i="2"/>
  <c r="Q160" i="2"/>
  <c r="R159" i="2"/>
  <c r="Q159" i="2"/>
  <c r="R158" i="2"/>
  <c r="Q158" i="2"/>
  <c r="R157" i="2"/>
  <c r="Q157" i="2"/>
  <c r="R156" i="2"/>
  <c r="Q156" i="2"/>
  <c r="R155" i="2"/>
  <c r="Q155" i="2"/>
  <c r="R154" i="2"/>
  <c r="Q154" i="2"/>
  <c r="R153" i="2"/>
  <c r="Q153" i="2"/>
  <c r="Z114" i="2"/>
  <c r="Y114" i="2"/>
  <c r="Z113" i="2"/>
  <c r="Y113" i="2"/>
  <c r="Z112" i="2"/>
  <c r="Y112" i="2"/>
  <c r="Z111" i="2"/>
  <c r="Y111" i="2"/>
  <c r="Z110" i="2"/>
  <c r="Y110" i="2"/>
  <c r="Z109" i="2"/>
  <c r="Y109" i="2"/>
  <c r="Z108" i="2"/>
  <c r="Y108" i="2"/>
  <c r="Z107" i="2"/>
  <c r="Y107" i="2"/>
  <c r="Z106" i="2"/>
  <c r="Y106" i="2"/>
  <c r="Z105" i="2"/>
  <c r="Y105" i="2"/>
  <c r="Z104" i="2"/>
  <c r="Y104" i="2"/>
  <c r="Z103" i="2"/>
  <c r="Y103" i="2"/>
  <c r="Z102" i="2"/>
  <c r="Y102" i="2"/>
  <c r="Z101" i="2"/>
  <c r="Y101" i="2"/>
  <c r="Z100" i="2"/>
  <c r="Y100" i="2"/>
  <c r="V114" i="2"/>
  <c r="U114" i="2"/>
  <c r="V113" i="2"/>
  <c r="U113" i="2"/>
  <c r="V112" i="2"/>
  <c r="U112" i="2"/>
  <c r="V111" i="2"/>
  <c r="U111" i="2"/>
  <c r="V110" i="2"/>
  <c r="U110" i="2"/>
  <c r="V109" i="2"/>
  <c r="U109" i="2"/>
  <c r="V108" i="2"/>
  <c r="U108" i="2"/>
  <c r="V107" i="2"/>
  <c r="U107" i="2"/>
  <c r="V106" i="2"/>
  <c r="U106" i="2"/>
  <c r="V105" i="2"/>
  <c r="U105" i="2"/>
  <c r="V104" i="2"/>
  <c r="U104" i="2"/>
  <c r="V103" i="2"/>
  <c r="U103" i="2"/>
  <c r="V102" i="2"/>
  <c r="U102" i="2"/>
  <c r="V101" i="2"/>
  <c r="U101" i="2"/>
  <c r="V100" i="2"/>
  <c r="U100" i="2"/>
  <c r="R114" i="2"/>
  <c r="Q114" i="2"/>
  <c r="R113" i="2"/>
  <c r="Q113" i="2"/>
  <c r="R112" i="2"/>
  <c r="Q112" i="2"/>
  <c r="R111" i="2"/>
  <c r="Q111" i="2"/>
  <c r="R110" i="2"/>
  <c r="Q110" i="2"/>
  <c r="R109" i="2"/>
  <c r="Q109" i="2"/>
  <c r="R108" i="2"/>
  <c r="Q108" i="2"/>
  <c r="R107" i="2"/>
  <c r="Q107" i="2"/>
  <c r="R106" i="2"/>
  <c r="Q106" i="2"/>
  <c r="R105" i="2"/>
  <c r="Q105" i="2"/>
  <c r="R104" i="2"/>
  <c r="Q104" i="2"/>
  <c r="R103" i="2"/>
  <c r="Q103" i="2"/>
  <c r="R102" i="2"/>
  <c r="Q102" i="2"/>
  <c r="R101" i="2"/>
  <c r="Q101" i="2"/>
  <c r="R100" i="2"/>
  <c r="Q100" i="2"/>
  <c r="Z88" i="2"/>
  <c r="Y88" i="2"/>
  <c r="Z87" i="2"/>
  <c r="Y87" i="2"/>
  <c r="Z86" i="2"/>
  <c r="Y86" i="2"/>
  <c r="Z85" i="2"/>
  <c r="Y85" i="2"/>
  <c r="Z84" i="2"/>
  <c r="Y84" i="2"/>
  <c r="Z83" i="2"/>
  <c r="Y83" i="2"/>
  <c r="Z82" i="2"/>
  <c r="Y82" i="2"/>
  <c r="Z81" i="2"/>
  <c r="Y81" i="2"/>
  <c r="Z80" i="2"/>
  <c r="Y80" i="2"/>
  <c r="Z79" i="2"/>
  <c r="Y79" i="2"/>
  <c r="Z78" i="2"/>
  <c r="Y78" i="2"/>
  <c r="Z77" i="2"/>
  <c r="Y77" i="2"/>
  <c r="Z76" i="2"/>
  <c r="Y76" i="2"/>
  <c r="Z75" i="2"/>
  <c r="Y75" i="2"/>
  <c r="Z74" i="2"/>
  <c r="Y74" i="2"/>
  <c r="V88" i="2"/>
  <c r="U88" i="2"/>
  <c r="V87" i="2"/>
  <c r="U87" i="2"/>
  <c r="V86" i="2"/>
  <c r="U86" i="2"/>
  <c r="V85" i="2"/>
  <c r="U85" i="2"/>
  <c r="V84" i="2"/>
  <c r="U84" i="2"/>
  <c r="V83" i="2"/>
  <c r="U83" i="2"/>
  <c r="V82" i="2"/>
  <c r="U82" i="2"/>
  <c r="V81" i="2"/>
  <c r="U81" i="2"/>
  <c r="V80" i="2"/>
  <c r="U80" i="2"/>
  <c r="V79" i="2"/>
  <c r="U79" i="2"/>
  <c r="V78" i="2"/>
  <c r="U78" i="2"/>
  <c r="V77" i="2"/>
  <c r="U77" i="2"/>
  <c r="V76" i="2"/>
  <c r="U76" i="2"/>
  <c r="V75" i="2"/>
  <c r="U75" i="2"/>
  <c r="V74" i="2"/>
  <c r="U74" i="2"/>
  <c r="R88" i="2"/>
  <c r="Q88" i="2"/>
  <c r="R87" i="2"/>
  <c r="Q87" i="2"/>
  <c r="R86" i="2"/>
  <c r="Q86" i="2"/>
  <c r="R85" i="2"/>
  <c r="Q85" i="2"/>
  <c r="R84" i="2"/>
  <c r="Q84" i="2"/>
  <c r="R83" i="2"/>
  <c r="Q83" i="2"/>
  <c r="R82" i="2"/>
  <c r="Q82" i="2"/>
  <c r="R81" i="2"/>
  <c r="Q81" i="2"/>
  <c r="R80" i="2"/>
  <c r="Q80" i="2"/>
  <c r="R79" i="2"/>
  <c r="Q79" i="2"/>
  <c r="R78" i="2"/>
  <c r="Q78" i="2"/>
  <c r="R77" i="2"/>
  <c r="Q77" i="2"/>
  <c r="R76" i="2"/>
  <c r="Q76" i="2"/>
  <c r="R75" i="2"/>
  <c r="Q75" i="2"/>
  <c r="R74" i="2"/>
  <c r="Q74" i="2"/>
  <c r="U21" i="2"/>
  <c r="T21" i="2"/>
  <c r="U20" i="2"/>
  <c r="T20" i="2"/>
  <c r="U19" i="2"/>
  <c r="T19" i="2"/>
  <c r="U18" i="2"/>
  <c r="T18" i="2"/>
  <c r="U17" i="2"/>
  <c r="T17" i="2"/>
  <c r="U16" i="2"/>
  <c r="T16" i="2"/>
  <c r="U15" i="2"/>
  <c r="T15" i="2"/>
  <c r="U14" i="2"/>
  <c r="T14" i="2"/>
  <c r="U13" i="2"/>
  <c r="T13" i="2"/>
  <c r="U12" i="2"/>
  <c r="T12" i="2"/>
  <c r="U11" i="2"/>
  <c r="T11" i="2"/>
  <c r="U10" i="2"/>
  <c r="T10" i="2"/>
  <c r="U9" i="2"/>
  <c r="T9" i="2"/>
  <c r="U8" i="2"/>
  <c r="T8" i="2"/>
  <c r="U7" i="2"/>
  <c r="T7" i="2"/>
  <c r="R21" i="2"/>
  <c r="Q21" i="2"/>
  <c r="R20" i="2"/>
  <c r="Q20" i="2"/>
  <c r="R19" i="2"/>
  <c r="Q19" i="2"/>
  <c r="R18" i="2"/>
  <c r="Q18" i="2"/>
  <c r="R17" i="2"/>
  <c r="Q17" i="2"/>
  <c r="R16" i="2"/>
  <c r="Q16" i="2"/>
  <c r="R15" i="2"/>
  <c r="Q15" i="2"/>
  <c r="R14" i="2"/>
  <c r="Q14" i="2"/>
  <c r="R13" i="2"/>
  <c r="Q13" i="2"/>
  <c r="R12" i="2"/>
  <c r="Q12" i="2"/>
  <c r="R11" i="2"/>
  <c r="Q11" i="2"/>
  <c r="R10" i="2"/>
  <c r="Q10" i="2"/>
  <c r="R9" i="2"/>
  <c r="Q9" i="2"/>
  <c r="R8" i="2"/>
  <c r="Q8" i="2"/>
  <c r="R7" i="2"/>
  <c r="Q7" i="2"/>
  <c r="O11" i="2"/>
  <c r="N11" i="2"/>
  <c r="O21" i="2"/>
  <c r="N21" i="2"/>
  <c r="O20" i="2"/>
  <c r="N20" i="2"/>
  <c r="O19" i="2"/>
  <c r="N19" i="2"/>
  <c r="O18" i="2"/>
  <c r="N18" i="2"/>
  <c r="O17" i="2"/>
  <c r="N17" i="2"/>
  <c r="O16" i="2"/>
  <c r="N16" i="2"/>
  <c r="O15" i="2"/>
  <c r="N15" i="2"/>
  <c r="O14" i="2"/>
  <c r="N14" i="2"/>
  <c r="O13" i="2"/>
  <c r="N13" i="2"/>
  <c r="O12" i="2"/>
  <c r="N12" i="2"/>
  <c r="O10" i="2"/>
  <c r="N10" i="2"/>
  <c r="O9" i="2"/>
  <c r="N9" i="2"/>
  <c r="O8" i="2"/>
  <c r="N8" i="2"/>
  <c r="O7" i="2"/>
  <c r="N7" i="2"/>
  <c r="F2" i="2"/>
  <c r="F243" i="11"/>
  <c r="E243" i="11"/>
  <c r="F186" i="11"/>
  <c r="E186" i="11"/>
  <c r="F129" i="11"/>
  <c r="E129" i="11"/>
  <c r="D243" i="11" l="1"/>
  <c r="D186" i="11"/>
  <c r="D129" i="11"/>
  <c r="AV226" i="11"/>
  <c r="AU226" i="11"/>
  <c r="AT226" i="11"/>
  <c r="AS226" i="11"/>
  <c r="AR226" i="11"/>
  <c r="A75" i="18" l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P73" i="18"/>
  <c r="AO73" i="18"/>
  <c r="AN73" i="18"/>
  <c r="AM73" i="18"/>
  <c r="AL73" i="18"/>
  <c r="AK73" i="18"/>
  <c r="AJ73" i="18"/>
  <c r="AI73" i="18"/>
  <c r="AH73" i="18"/>
  <c r="AG73" i="18"/>
  <c r="AO72" i="18"/>
  <c r="AM72" i="18"/>
  <c r="AK72" i="18"/>
  <c r="AI72" i="18"/>
  <c r="AG72" i="18"/>
  <c r="L7" i="2" l="1"/>
  <c r="K7" i="2"/>
  <c r="I21" i="2"/>
  <c r="H21" i="2"/>
  <c r="H17" i="2"/>
  <c r="I17" i="2"/>
  <c r="H10" i="2"/>
  <c r="I10" i="2"/>
  <c r="I15" i="2"/>
  <c r="H15" i="2"/>
  <c r="H11" i="2"/>
  <c r="I11" i="2"/>
  <c r="H18" i="2"/>
  <c r="I18" i="2"/>
  <c r="H12" i="2"/>
  <c r="I12" i="2"/>
  <c r="H20" i="2"/>
  <c r="I20" i="2"/>
  <c r="H13" i="2"/>
  <c r="I13" i="2"/>
  <c r="H14" i="2"/>
  <c r="I14" i="2"/>
  <c r="H8" i="2"/>
  <c r="I8" i="2"/>
  <c r="H19" i="2"/>
  <c r="I19" i="2"/>
  <c r="H9" i="2"/>
  <c r="I9" i="2"/>
  <c r="H16" i="2"/>
  <c r="I16" i="2"/>
  <c r="A75" i="17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P73" i="17"/>
  <c r="AO73" i="17"/>
  <c r="AN73" i="17"/>
  <c r="AM73" i="17"/>
  <c r="AL73" i="17"/>
  <c r="AK73" i="17"/>
  <c r="AJ73" i="17"/>
  <c r="AI73" i="17"/>
  <c r="AH73" i="17"/>
  <c r="AG73" i="17"/>
  <c r="AO72" i="17"/>
  <c r="AM72" i="17"/>
  <c r="AK72" i="17"/>
  <c r="AI72" i="17"/>
  <c r="AG72" i="17"/>
  <c r="M153" i="2" l="1"/>
  <c r="N153" i="2"/>
  <c r="N100" i="2"/>
  <c r="M100" i="2"/>
  <c r="N74" i="2"/>
  <c r="M74" i="2"/>
  <c r="J77" i="2"/>
  <c r="J76" i="2"/>
  <c r="J154" i="2"/>
  <c r="J157" i="2"/>
  <c r="J79" i="2"/>
  <c r="J84" i="2"/>
  <c r="J158" i="2"/>
  <c r="I85" i="2"/>
  <c r="J108" i="2"/>
  <c r="I78" i="2"/>
  <c r="J101" i="2"/>
  <c r="J162" i="2"/>
  <c r="J155" i="2"/>
  <c r="J102" i="2"/>
  <c r="J110" i="2"/>
  <c r="J82" i="2"/>
  <c r="I164" i="2"/>
  <c r="J160" i="2"/>
  <c r="J166" i="2"/>
  <c r="I166" i="2"/>
  <c r="J163" i="2"/>
  <c r="I163" i="2"/>
  <c r="I157" i="2"/>
  <c r="J86" i="2"/>
  <c r="I86" i="2"/>
  <c r="J165" i="2"/>
  <c r="I165" i="2"/>
  <c r="J112" i="2"/>
  <c r="I112" i="2"/>
  <c r="J113" i="2"/>
  <c r="I113" i="2"/>
  <c r="H7" i="2"/>
  <c r="I7" i="2"/>
  <c r="J104" i="2"/>
  <c r="I104" i="2"/>
  <c r="J87" i="2"/>
  <c r="I87" i="2"/>
  <c r="A75" i="13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P73" i="13"/>
  <c r="AO73" i="13"/>
  <c r="AN73" i="13"/>
  <c r="AM73" i="13"/>
  <c r="AL73" i="13"/>
  <c r="AK73" i="13"/>
  <c r="AJ73" i="13"/>
  <c r="AI73" i="13"/>
  <c r="AH73" i="13"/>
  <c r="AG73" i="13"/>
  <c r="AO72" i="13"/>
  <c r="AM72" i="13"/>
  <c r="AK72" i="13"/>
  <c r="AI72" i="13"/>
  <c r="AG72" i="13"/>
  <c r="I158" i="2" l="1"/>
  <c r="I77" i="2"/>
  <c r="I76" i="2"/>
  <c r="I101" i="2"/>
  <c r="I79" i="2"/>
  <c r="I154" i="2"/>
  <c r="I84" i="2"/>
  <c r="I108" i="2"/>
  <c r="J85" i="2"/>
  <c r="I82" i="2"/>
  <c r="J78" i="2"/>
  <c r="J164" i="2"/>
  <c r="I155" i="2"/>
  <c r="I162" i="2"/>
  <c r="I102" i="2"/>
  <c r="I110" i="2"/>
  <c r="I160" i="2"/>
  <c r="J103" i="2"/>
  <c r="I103" i="2"/>
  <c r="J75" i="2"/>
  <c r="I75" i="2"/>
  <c r="J88" i="2"/>
  <c r="I88" i="2"/>
  <c r="J105" i="2"/>
  <c r="I105" i="2"/>
  <c r="J161" i="2"/>
  <c r="I161" i="2"/>
  <c r="J114" i="2"/>
  <c r="I114" i="2"/>
  <c r="J106" i="2"/>
  <c r="I106" i="2"/>
  <c r="J159" i="2"/>
  <c r="I159" i="2"/>
  <c r="J81" i="2"/>
  <c r="I81" i="2"/>
  <c r="J109" i="2"/>
  <c r="I109" i="2"/>
  <c r="J83" i="2"/>
  <c r="I83" i="2"/>
  <c r="J107" i="2"/>
  <c r="I107" i="2"/>
  <c r="J167" i="2"/>
  <c r="I167" i="2"/>
  <c r="J156" i="2"/>
  <c r="I156" i="2"/>
  <c r="J80" i="2"/>
  <c r="I80" i="2"/>
  <c r="J111" i="2"/>
  <c r="I111" i="2"/>
  <c r="A75" i="8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L8" i="2" l="1"/>
  <c r="K8" i="2"/>
  <c r="J153" i="2"/>
  <c r="I153" i="2"/>
  <c r="J74" i="2"/>
  <c r="I74" i="2"/>
  <c r="J100" i="2"/>
  <c r="I100" i="2"/>
  <c r="A75" i="3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N154" i="2" l="1"/>
  <c r="M154" i="2"/>
  <c r="M101" i="2"/>
  <c r="N101" i="2"/>
  <c r="N75" i="2"/>
  <c r="M75" i="2"/>
  <c r="T125" i="11"/>
  <c r="T127" i="11"/>
  <c r="T126" i="11"/>
  <c r="V127" i="11" l="1"/>
  <c r="U127" i="11"/>
  <c r="V125" i="11"/>
  <c r="U125" i="11"/>
  <c r="V126" i="11"/>
  <c r="U126" i="11"/>
  <c r="X127" i="11"/>
  <c r="X126" i="11"/>
  <c r="T114" i="11"/>
  <c r="T118" i="11"/>
  <c r="T121" i="11"/>
  <c r="T122" i="11"/>
  <c r="T119" i="11"/>
  <c r="T123" i="11"/>
  <c r="T128" i="11"/>
  <c r="T117" i="11"/>
  <c r="T124" i="11"/>
  <c r="T115" i="11"/>
  <c r="T120" i="11"/>
  <c r="T116" i="11"/>
  <c r="Z126" i="11" l="1"/>
  <c r="Y126" i="11"/>
  <c r="Z127" i="11"/>
  <c r="Y127" i="11"/>
  <c r="U116" i="11"/>
  <c r="V116" i="11"/>
  <c r="V115" i="11"/>
  <c r="U115" i="11"/>
  <c r="V121" i="11"/>
  <c r="U121" i="11"/>
  <c r="V122" i="11"/>
  <c r="U122" i="11"/>
  <c r="V118" i="11"/>
  <c r="U118" i="11"/>
  <c r="V117" i="11"/>
  <c r="U117" i="11"/>
  <c r="U128" i="11"/>
  <c r="V128" i="11"/>
  <c r="V114" i="11"/>
  <c r="U114" i="11"/>
  <c r="V123" i="11"/>
  <c r="U123" i="11"/>
  <c r="U120" i="11"/>
  <c r="V120" i="11"/>
  <c r="V124" i="11"/>
  <c r="U124" i="11"/>
  <c r="V119" i="11"/>
  <c r="U119" i="11"/>
  <c r="N155" i="2"/>
  <c r="M155" i="2"/>
  <c r="M102" i="2"/>
  <c r="N102" i="2"/>
  <c r="N76" i="2"/>
  <c r="M76" i="2"/>
  <c r="K9" i="2"/>
  <c r="L9" i="2"/>
  <c r="AU114" i="11"/>
  <c r="T129" i="11"/>
  <c r="F76" i="11" s="1"/>
  <c r="X125" i="11"/>
  <c r="X116" i="11"/>
  <c r="X115" i="11"/>
  <c r="X114" i="11"/>
  <c r="X124" i="11"/>
  <c r="X120" i="11"/>
  <c r="X121" i="11"/>
  <c r="X128" i="11"/>
  <c r="X122" i="11"/>
  <c r="X117" i="11"/>
  <c r="X119" i="11"/>
  <c r="X123" i="11"/>
  <c r="X118" i="11"/>
  <c r="Y116" i="11" l="1"/>
  <c r="Z116" i="11"/>
  <c r="Z125" i="11"/>
  <c r="Y125" i="11"/>
  <c r="Y128" i="11"/>
  <c r="Z128" i="11"/>
  <c r="Y120" i="11"/>
  <c r="Z120" i="11"/>
  <c r="Y124" i="11"/>
  <c r="Z124" i="11"/>
  <c r="Z122" i="11"/>
  <c r="Y122" i="11"/>
  <c r="Z123" i="11"/>
  <c r="Y123" i="11"/>
  <c r="Z114" i="11"/>
  <c r="Y114" i="11"/>
  <c r="Z117" i="11"/>
  <c r="Y117" i="11"/>
  <c r="Z121" i="11"/>
  <c r="Y121" i="11"/>
  <c r="Z118" i="11"/>
  <c r="Y118" i="11"/>
  <c r="Z119" i="11"/>
  <c r="Y119" i="11"/>
  <c r="Z115" i="11"/>
  <c r="Y115" i="11"/>
  <c r="AV114" i="11"/>
  <c r="X129" i="11"/>
  <c r="G76" i="11" s="1"/>
  <c r="U129" i="11"/>
  <c r="V129" i="11"/>
  <c r="Z129" i="11" l="1"/>
  <c r="Y129" i="11"/>
  <c r="P114" i="11"/>
  <c r="R114" i="11" l="1"/>
  <c r="Q114" i="11"/>
  <c r="L114" i="11"/>
  <c r="A75" i="2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P73" i="2"/>
  <c r="AO73" i="2"/>
  <c r="AN73" i="2"/>
  <c r="AM73" i="2"/>
  <c r="AO72" i="2"/>
  <c r="AM72" i="2"/>
  <c r="AK72" i="2"/>
  <c r="AI72" i="2"/>
  <c r="AG72" i="2"/>
  <c r="A115" i="1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P113" i="11"/>
  <c r="AO113" i="11"/>
  <c r="AN113" i="11"/>
  <c r="AM113" i="11"/>
  <c r="AL113" i="11"/>
  <c r="AK113" i="11"/>
  <c r="AJ113" i="11"/>
  <c r="AI113" i="11"/>
  <c r="AH113" i="11"/>
  <c r="AG113" i="11"/>
  <c r="AV112" i="11"/>
  <c r="AU112" i="11"/>
  <c r="AT112" i="11"/>
  <c r="AS112" i="11"/>
  <c r="AR112" i="11"/>
  <c r="AO112" i="11"/>
  <c r="AM112" i="11"/>
  <c r="AK112" i="11"/>
  <c r="AI112" i="11"/>
  <c r="AG112" i="11"/>
  <c r="AV169" i="11"/>
  <c r="AU169" i="11"/>
  <c r="AT169" i="11"/>
  <c r="AS169" i="11"/>
  <c r="AR169" i="11"/>
  <c r="N114" i="11" l="1"/>
  <c r="M114" i="11"/>
  <c r="L10" i="2"/>
  <c r="K10" i="2"/>
  <c r="AN114" i="11"/>
  <c r="AN117" i="11" s="1"/>
  <c r="H126" i="11"/>
  <c r="H127" i="11"/>
  <c r="AP114" i="11"/>
  <c r="AP115" i="11" s="1"/>
  <c r="AM114" i="11"/>
  <c r="AM124" i="11" s="1"/>
  <c r="AO114" i="11"/>
  <c r="H116" i="11"/>
  <c r="H123" i="11"/>
  <c r="H120" i="11"/>
  <c r="H124" i="11"/>
  <c r="H121" i="11"/>
  <c r="H128" i="11"/>
  <c r="H122" i="11"/>
  <c r="H117" i="11"/>
  <c r="H114" i="11"/>
  <c r="H115" i="11"/>
  <c r="H125" i="11"/>
  <c r="M156" i="2" l="1"/>
  <c r="N156" i="2"/>
  <c r="N103" i="2"/>
  <c r="M103" i="2"/>
  <c r="N77" i="2"/>
  <c r="M77" i="2"/>
  <c r="K11" i="2"/>
  <c r="L11" i="2"/>
  <c r="I123" i="11"/>
  <c r="J123" i="11"/>
  <c r="I117" i="11"/>
  <c r="J117" i="11"/>
  <c r="J121" i="11"/>
  <c r="I121" i="11"/>
  <c r="I127" i="11"/>
  <c r="J127" i="11"/>
  <c r="J116" i="11"/>
  <c r="I116" i="11"/>
  <c r="J128" i="11"/>
  <c r="I128" i="11"/>
  <c r="J124" i="11"/>
  <c r="I124" i="11"/>
  <c r="J126" i="11"/>
  <c r="I126" i="11"/>
  <c r="I115" i="11"/>
  <c r="J115" i="11"/>
  <c r="J114" i="11"/>
  <c r="I114" i="11"/>
  <c r="J122" i="11"/>
  <c r="I122" i="11"/>
  <c r="J125" i="11"/>
  <c r="I125" i="11"/>
  <c r="J120" i="11"/>
  <c r="I120" i="11"/>
  <c r="AP123" i="11"/>
  <c r="AN120" i="11"/>
  <c r="AN119" i="11"/>
  <c r="AN127" i="11"/>
  <c r="AN126" i="11"/>
  <c r="AN124" i="11"/>
  <c r="AN115" i="11"/>
  <c r="AN123" i="11"/>
  <c r="AP121" i="11"/>
  <c r="AN125" i="11"/>
  <c r="AP120" i="11"/>
  <c r="AN116" i="11"/>
  <c r="AP128" i="11"/>
  <c r="AP122" i="11"/>
  <c r="AN128" i="11"/>
  <c r="AN122" i="11"/>
  <c r="AP127" i="11"/>
  <c r="AN118" i="11"/>
  <c r="AN121" i="11"/>
  <c r="AP116" i="11"/>
  <c r="AP118" i="11"/>
  <c r="AP125" i="11"/>
  <c r="AP126" i="11"/>
  <c r="AP117" i="11"/>
  <c r="H119" i="11"/>
  <c r="H118" i="11"/>
  <c r="AP124" i="11"/>
  <c r="AP119" i="11"/>
  <c r="AM118" i="11"/>
  <c r="AM126" i="11"/>
  <c r="AM125" i="11"/>
  <c r="AM123" i="11"/>
  <c r="AM120" i="11"/>
  <c r="AM119" i="11"/>
  <c r="AM127" i="11"/>
  <c r="AM116" i="11"/>
  <c r="AM115" i="11"/>
  <c r="AM122" i="11"/>
  <c r="AM121" i="11"/>
  <c r="AM117" i="11"/>
  <c r="AM128" i="11"/>
  <c r="AO122" i="11"/>
  <c r="AO123" i="11"/>
  <c r="AO115" i="11"/>
  <c r="AO124" i="11"/>
  <c r="AO116" i="11"/>
  <c r="AO125" i="11"/>
  <c r="AO117" i="11"/>
  <c r="AO126" i="11"/>
  <c r="AO118" i="11"/>
  <c r="AO127" i="11"/>
  <c r="AO119" i="11"/>
  <c r="AO128" i="11"/>
  <c r="AO120" i="11"/>
  <c r="AO121" i="11"/>
  <c r="AG98" i="2"/>
  <c r="AP227" i="11"/>
  <c r="AO227" i="11"/>
  <c r="AN227" i="11"/>
  <c r="AM227" i="11"/>
  <c r="AL227" i="11"/>
  <c r="AK227" i="11"/>
  <c r="AJ227" i="11"/>
  <c r="AI227" i="11"/>
  <c r="AH227" i="11"/>
  <c r="AG227" i="11"/>
  <c r="AO226" i="11"/>
  <c r="AM226" i="11"/>
  <c r="AK226" i="11"/>
  <c r="AI226" i="11"/>
  <c r="AG226" i="11"/>
  <c r="A229" i="1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I119" i="11" l="1"/>
  <c r="J119" i="11"/>
  <c r="J118" i="11"/>
  <c r="I118" i="11"/>
  <c r="AR114" i="11"/>
  <c r="H129" i="11"/>
  <c r="C76" i="11" s="1"/>
  <c r="N157" i="2" l="1"/>
  <c r="M157" i="2"/>
  <c r="N104" i="2"/>
  <c r="M104" i="2"/>
  <c r="N78" i="2"/>
  <c r="M78" i="2"/>
  <c r="K12" i="2"/>
  <c r="L12" i="2"/>
  <c r="AG114" i="11"/>
  <c r="AG116" i="11" s="1"/>
  <c r="J76" i="11"/>
  <c r="K76" i="11"/>
  <c r="AH114" i="11"/>
  <c r="AH117" i="11" s="1"/>
  <c r="I129" i="11"/>
  <c r="J129" i="11"/>
  <c r="AG119" i="11" l="1"/>
  <c r="AG128" i="11"/>
  <c r="AG126" i="11"/>
  <c r="AG118" i="11"/>
  <c r="AG117" i="11"/>
  <c r="AG121" i="11"/>
  <c r="AG120" i="11"/>
  <c r="AG124" i="11"/>
  <c r="AG127" i="11"/>
  <c r="AG123" i="11"/>
  <c r="AG115" i="11"/>
  <c r="AG122" i="11"/>
  <c r="AG125" i="11"/>
  <c r="AH120" i="11"/>
  <c r="AH126" i="11"/>
  <c r="AH125" i="11"/>
  <c r="AH119" i="11"/>
  <c r="AH128" i="11"/>
  <c r="AH122" i="11"/>
  <c r="AH124" i="11"/>
  <c r="AH123" i="11"/>
  <c r="AH116" i="11"/>
  <c r="AH118" i="11"/>
  <c r="AH121" i="11"/>
  <c r="AH127" i="11"/>
  <c r="AH115" i="11"/>
  <c r="N158" i="2" l="1"/>
  <c r="M158" i="2"/>
  <c r="N105" i="2"/>
  <c r="M105" i="2"/>
  <c r="M79" i="2"/>
  <c r="N79" i="2"/>
  <c r="P241" i="11"/>
  <c r="P240" i="11"/>
  <c r="P238" i="11"/>
  <c r="P233" i="11"/>
  <c r="P230" i="11"/>
  <c r="P228" i="11"/>
  <c r="R228" i="11" l="1"/>
  <c r="Q228" i="11"/>
  <c r="R230" i="11"/>
  <c r="Q230" i="11"/>
  <c r="R233" i="11"/>
  <c r="Q233" i="11"/>
  <c r="R241" i="11"/>
  <c r="Q241" i="11"/>
  <c r="R238" i="11"/>
  <c r="Q238" i="11"/>
  <c r="R240" i="11"/>
  <c r="Q240" i="11"/>
  <c r="K13" i="2"/>
  <c r="L13" i="2"/>
  <c r="P229" i="11"/>
  <c r="P231" i="11"/>
  <c r="P232" i="11"/>
  <c r="P234" i="11"/>
  <c r="P237" i="11"/>
  <c r="P236" i="11"/>
  <c r="P242" i="11"/>
  <c r="P235" i="11"/>
  <c r="P239" i="11"/>
  <c r="R237" i="11" l="1"/>
  <c r="Q237" i="11"/>
  <c r="R242" i="11"/>
  <c r="Q242" i="11"/>
  <c r="R232" i="11"/>
  <c r="Q232" i="11"/>
  <c r="R231" i="11"/>
  <c r="Q231" i="11"/>
  <c r="R236" i="11"/>
  <c r="Q236" i="11"/>
  <c r="R239" i="11"/>
  <c r="Q239" i="11"/>
  <c r="R229" i="11"/>
  <c r="Q229" i="11"/>
  <c r="R234" i="11"/>
  <c r="Q234" i="11"/>
  <c r="R235" i="11"/>
  <c r="Q235" i="11"/>
  <c r="N159" i="2"/>
  <c r="M159" i="2"/>
  <c r="M106" i="2"/>
  <c r="N106" i="2"/>
  <c r="N80" i="2"/>
  <c r="M80" i="2"/>
  <c r="P243" i="11"/>
  <c r="AT228" i="11"/>
  <c r="Q243" i="11" l="1"/>
  <c r="R243" i="11" s="1"/>
  <c r="E78" i="11"/>
  <c r="AL228" i="11"/>
  <c r="AL240" i="11" s="1"/>
  <c r="L232" i="11"/>
  <c r="L230" i="11"/>
  <c r="L233" i="11"/>
  <c r="L229" i="11"/>
  <c r="L234" i="11"/>
  <c r="L228" i="11"/>
  <c r="L231" i="11"/>
  <c r="N232" i="11" l="1"/>
  <c r="M232" i="11"/>
  <c r="N231" i="11"/>
  <c r="M231" i="11"/>
  <c r="N228" i="11"/>
  <c r="M228" i="11"/>
  <c r="N234" i="11"/>
  <c r="M234" i="11"/>
  <c r="M229" i="11"/>
  <c r="N229" i="11"/>
  <c r="N230" i="11"/>
  <c r="M230" i="11"/>
  <c r="N233" i="11"/>
  <c r="M233" i="11"/>
  <c r="AL229" i="11"/>
  <c r="AL232" i="11"/>
  <c r="AL237" i="11"/>
  <c r="AL236" i="11"/>
  <c r="AL238" i="11"/>
  <c r="AL241" i="11"/>
  <c r="AL230" i="11"/>
  <c r="AL242" i="11"/>
  <c r="AL235" i="11"/>
  <c r="AL234" i="11"/>
  <c r="AL239" i="11"/>
  <c r="AL233" i="11"/>
  <c r="AL231" i="11"/>
  <c r="A155" i="18"/>
  <c r="A156" i="18" s="1"/>
  <c r="A157" i="18" s="1"/>
  <c r="A158" i="18" s="1"/>
  <c r="A159" i="18" s="1"/>
  <c r="A160" i="18" s="1"/>
  <c r="A161" i="18" s="1"/>
  <c r="A162" i="18" s="1"/>
  <c r="A163" i="18" s="1"/>
  <c r="A164" i="18" s="1"/>
  <c r="A165" i="18" s="1"/>
  <c r="A166" i="18" s="1"/>
  <c r="A167" i="18" s="1"/>
  <c r="A168" i="18" s="1"/>
  <c r="AK154" i="18"/>
  <c r="AP153" i="18"/>
  <c r="AO153" i="18"/>
  <c r="AN153" i="18"/>
  <c r="AM153" i="18"/>
  <c r="AO152" i="18"/>
  <c r="AM152" i="18"/>
  <c r="AK152" i="18"/>
  <c r="AI152" i="18"/>
  <c r="AG152" i="18"/>
  <c r="AN154" i="18" l="1"/>
  <c r="AN164" i="18" s="1"/>
  <c r="AJ154" i="18"/>
  <c r="AJ158" i="18" s="1"/>
  <c r="AH154" i="18"/>
  <c r="AH168" i="18" s="1"/>
  <c r="AI154" i="18"/>
  <c r="AI165" i="18" s="1"/>
  <c r="AL154" i="18"/>
  <c r="AL168" i="18" s="1"/>
  <c r="AM154" i="18"/>
  <c r="AM168" i="18" s="1"/>
  <c r="AG154" i="18"/>
  <c r="AG157" i="18" s="1"/>
  <c r="AK158" i="18"/>
  <c r="AK166" i="18"/>
  <c r="AK162" i="18"/>
  <c r="AK163" i="18"/>
  <c r="AK167" i="18"/>
  <c r="AK159" i="18"/>
  <c r="AK155" i="18"/>
  <c r="AK168" i="18"/>
  <c r="AK164" i="18"/>
  <c r="AK160" i="18"/>
  <c r="AK156" i="18"/>
  <c r="AK165" i="18"/>
  <c r="AK161" i="18"/>
  <c r="AK157" i="18"/>
  <c r="A155" i="17"/>
  <c r="A156" i="17" s="1"/>
  <c r="A157" i="17" s="1"/>
  <c r="A158" i="17" s="1"/>
  <c r="A159" i="17" s="1"/>
  <c r="A160" i="17" s="1"/>
  <c r="A161" i="17" s="1"/>
  <c r="A162" i="17" s="1"/>
  <c r="A163" i="17" s="1"/>
  <c r="A164" i="17" s="1"/>
  <c r="A165" i="17" s="1"/>
  <c r="A166" i="17" s="1"/>
  <c r="A167" i="17" s="1"/>
  <c r="A168" i="17" s="1"/>
  <c r="AP153" i="17"/>
  <c r="AO153" i="17"/>
  <c r="AN153" i="17"/>
  <c r="AM153" i="17"/>
  <c r="AO152" i="17"/>
  <c r="AM152" i="17"/>
  <c r="AK152" i="17"/>
  <c r="AI152" i="17"/>
  <c r="AG152" i="17"/>
  <c r="K14" i="2" l="1"/>
  <c r="L14" i="2"/>
  <c r="AJ166" i="18"/>
  <c r="AJ162" i="18"/>
  <c r="AJ154" i="17"/>
  <c r="AJ161" i="17" s="1"/>
  <c r="AN168" i="18"/>
  <c r="AN166" i="18"/>
  <c r="AN163" i="18"/>
  <c r="AN162" i="18"/>
  <c r="AN161" i="18"/>
  <c r="AN167" i="18"/>
  <c r="AN165" i="18"/>
  <c r="AN157" i="18"/>
  <c r="AN155" i="18"/>
  <c r="AN156" i="18"/>
  <c r="AN159" i="18"/>
  <c r="AN160" i="18"/>
  <c r="AN158" i="18"/>
  <c r="AJ168" i="18"/>
  <c r="AJ157" i="18"/>
  <c r="AJ165" i="18"/>
  <c r="AJ155" i="18"/>
  <c r="AJ156" i="18"/>
  <c r="AJ167" i="18"/>
  <c r="AJ161" i="18"/>
  <c r="AJ163" i="18"/>
  <c r="AJ160" i="18"/>
  <c r="AJ159" i="18"/>
  <c r="AH164" i="18"/>
  <c r="AJ164" i="18"/>
  <c r="AI154" i="17"/>
  <c r="AI166" i="17" s="1"/>
  <c r="AL158" i="18"/>
  <c r="AH156" i="18"/>
  <c r="AH161" i="18"/>
  <c r="AH157" i="18"/>
  <c r="AI160" i="18"/>
  <c r="AI164" i="18"/>
  <c r="AI168" i="18"/>
  <c r="AI156" i="18"/>
  <c r="AI158" i="18"/>
  <c r="AH165" i="18"/>
  <c r="AI162" i="18"/>
  <c r="AI157" i="18"/>
  <c r="AH160" i="18"/>
  <c r="AM155" i="18"/>
  <c r="AG158" i="18"/>
  <c r="AM164" i="18"/>
  <c r="AM162" i="18"/>
  <c r="AM156" i="18"/>
  <c r="AL161" i="18"/>
  <c r="AL166" i="18"/>
  <c r="AL160" i="18"/>
  <c r="AI155" i="18"/>
  <c r="AI159" i="18"/>
  <c r="AI163" i="18"/>
  <c r="AG165" i="18"/>
  <c r="AH166" i="18"/>
  <c r="AH162" i="18"/>
  <c r="AH158" i="18"/>
  <c r="AH167" i="18"/>
  <c r="AH163" i="18"/>
  <c r="AH159" i="18"/>
  <c r="AH155" i="18"/>
  <c r="AI167" i="18"/>
  <c r="AG163" i="18"/>
  <c r="AI166" i="18"/>
  <c r="AI161" i="18"/>
  <c r="AM163" i="18"/>
  <c r="AM159" i="18"/>
  <c r="AM166" i="18"/>
  <c r="AM158" i="18"/>
  <c r="AM167" i="18"/>
  <c r="AM157" i="18"/>
  <c r="AM161" i="18"/>
  <c r="AM160" i="18"/>
  <c r="AM165" i="18"/>
  <c r="AL155" i="18"/>
  <c r="AL159" i="18"/>
  <c r="AL163" i="18"/>
  <c r="AL162" i="18"/>
  <c r="AL157" i="18"/>
  <c r="AL167" i="18"/>
  <c r="AL165" i="18"/>
  <c r="AL156" i="18"/>
  <c r="AG154" i="17"/>
  <c r="AG160" i="17" s="1"/>
  <c r="AG162" i="18"/>
  <c r="AG160" i="18"/>
  <c r="AG155" i="18"/>
  <c r="AG164" i="18"/>
  <c r="AG167" i="18"/>
  <c r="AG168" i="18"/>
  <c r="AL164" i="18"/>
  <c r="AG159" i="18"/>
  <c r="AG156" i="18"/>
  <c r="AG166" i="18"/>
  <c r="AG161" i="18"/>
  <c r="AH154" i="17"/>
  <c r="AH155" i="17" s="1"/>
  <c r="AN154" i="17"/>
  <c r="AN167" i="17" s="1"/>
  <c r="AM154" i="17"/>
  <c r="AM163" i="17" s="1"/>
  <c r="AK154" i="17"/>
  <c r="AK156" i="17" s="1"/>
  <c r="AL154" i="17"/>
  <c r="AL163" i="17" s="1"/>
  <c r="A155" i="13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P153" i="13"/>
  <c r="AO153" i="13"/>
  <c r="AN153" i="13"/>
  <c r="AM153" i="13"/>
  <c r="AO152" i="13"/>
  <c r="AM152" i="13"/>
  <c r="AK152" i="13"/>
  <c r="AI152" i="13"/>
  <c r="AG152" i="13"/>
  <c r="AJ168" i="17" l="1"/>
  <c r="AJ164" i="17"/>
  <c r="AJ156" i="17"/>
  <c r="AJ155" i="17"/>
  <c r="AJ167" i="17"/>
  <c r="AJ160" i="17"/>
  <c r="AJ165" i="17"/>
  <c r="M160" i="2"/>
  <c r="N160" i="2"/>
  <c r="L235" i="11"/>
  <c r="N107" i="2"/>
  <c r="M107" i="2"/>
  <c r="N81" i="2"/>
  <c r="M81" i="2"/>
  <c r="AJ158" i="17"/>
  <c r="AJ162" i="17"/>
  <c r="AJ166" i="17"/>
  <c r="AJ159" i="17"/>
  <c r="AJ157" i="17"/>
  <c r="AJ163" i="17"/>
  <c r="AI156" i="17"/>
  <c r="AI167" i="17"/>
  <c r="AI160" i="17"/>
  <c r="AI155" i="17"/>
  <c r="AI159" i="17"/>
  <c r="AI164" i="17"/>
  <c r="AI157" i="17"/>
  <c r="AI168" i="17"/>
  <c r="AI158" i="17"/>
  <c r="AI165" i="17"/>
  <c r="AI161" i="17"/>
  <c r="AI162" i="17"/>
  <c r="AI163" i="17"/>
  <c r="AG162" i="17"/>
  <c r="AG168" i="17"/>
  <c r="AM156" i="17"/>
  <c r="AM165" i="17"/>
  <c r="AM160" i="17"/>
  <c r="AM161" i="17"/>
  <c r="AM158" i="17"/>
  <c r="AN160" i="17"/>
  <c r="AM157" i="17"/>
  <c r="AM154" i="13"/>
  <c r="AM167" i="13" s="1"/>
  <c r="AM164" i="17"/>
  <c r="AN163" i="17"/>
  <c r="AN156" i="17"/>
  <c r="AN159" i="17"/>
  <c r="AN165" i="17"/>
  <c r="AN155" i="17"/>
  <c r="AN161" i="17"/>
  <c r="AN158" i="17"/>
  <c r="AN162" i="17"/>
  <c r="AN166" i="17"/>
  <c r="AN168" i="17"/>
  <c r="AN157" i="17"/>
  <c r="AN164" i="17"/>
  <c r="AM155" i="17"/>
  <c r="AM167" i="17"/>
  <c r="AL157" i="17"/>
  <c r="AL156" i="17"/>
  <c r="AL167" i="17"/>
  <c r="AL162" i="17"/>
  <c r="AG167" i="17"/>
  <c r="AL165" i="17"/>
  <c r="AG158" i="17"/>
  <c r="AG157" i="17"/>
  <c r="AG166" i="17"/>
  <c r="AL160" i="17"/>
  <c r="AL159" i="17"/>
  <c r="AG161" i="17"/>
  <c r="AL158" i="17"/>
  <c r="AL164" i="17"/>
  <c r="AL166" i="17"/>
  <c r="AG165" i="17"/>
  <c r="AL168" i="17"/>
  <c r="AG155" i="17"/>
  <c r="AG156" i="17"/>
  <c r="AL155" i="17"/>
  <c r="AG159" i="17"/>
  <c r="AG164" i="17"/>
  <c r="AL154" i="13"/>
  <c r="AL158" i="13" s="1"/>
  <c r="AH167" i="17"/>
  <c r="AH166" i="17"/>
  <c r="AH163" i="17"/>
  <c r="AH164" i="17"/>
  <c r="AL161" i="17"/>
  <c r="AG163" i="17"/>
  <c r="AH158" i="17"/>
  <c r="AH156" i="17"/>
  <c r="AH162" i="17"/>
  <c r="AH160" i="17"/>
  <c r="AH157" i="17"/>
  <c r="AH168" i="17"/>
  <c r="AM168" i="17"/>
  <c r="AJ154" i="13"/>
  <c r="AJ166" i="13" s="1"/>
  <c r="AH161" i="17"/>
  <c r="AK154" i="13"/>
  <c r="AK159" i="13" s="1"/>
  <c r="AH165" i="17"/>
  <c r="AM162" i="17"/>
  <c r="AM159" i="17"/>
  <c r="AH159" i="17"/>
  <c r="AM166" i="17"/>
  <c r="AK161" i="17"/>
  <c r="AK168" i="17"/>
  <c r="AK162" i="17"/>
  <c r="AK160" i="17"/>
  <c r="AK158" i="17"/>
  <c r="AK155" i="17"/>
  <c r="AK166" i="17"/>
  <c r="AK165" i="17"/>
  <c r="AK159" i="17"/>
  <c r="AK164" i="17"/>
  <c r="AK163" i="17"/>
  <c r="AK167" i="17"/>
  <c r="AK157" i="17"/>
  <c r="AG154" i="13"/>
  <c r="AG165" i="13" s="1"/>
  <c r="AH154" i="13"/>
  <c r="AH161" i="13" s="1"/>
  <c r="AI154" i="13"/>
  <c r="AI161" i="13" s="1"/>
  <c r="AN154" i="13"/>
  <c r="AN168" i="13" s="1"/>
  <c r="A155" i="8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P153" i="8"/>
  <c r="AO153" i="8"/>
  <c r="AN153" i="8"/>
  <c r="AM153" i="8"/>
  <c r="AO152" i="8"/>
  <c r="AM152" i="8"/>
  <c r="AK152" i="8"/>
  <c r="AI152" i="8"/>
  <c r="AG152" i="8"/>
  <c r="N235" i="11" l="1"/>
  <c r="M235" i="11"/>
  <c r="AI154" i="8"/>
  <c r="AI167" i="8" s="1"/>
  <c r="AM157" i="13"/>
  <c r="AM166" i="13"/>
  <c r="AM163" i="13"/>
  <c r="AM155" i="13"/>
  <c r="AM158" i="13"/>
  <c r="AM168" i="13"/>
  <c r="AM164" i="13"/>
  <c r="AM156" i="13"/>
  <c r="AM162" i="13"/>
  <c r="AM161" i="13"/>
  <c r="AM160" i="13"/>
  <c r="AM159" i="13"/>
  <c r="AM165" i="13"/>
  <c r="AL155" i="13"/>
  <c r="AL162" i="13"/>
  <c r="AL168" i="13"/>
  <c r="AL165" i="13"/>
  <c r="AL166" i="13"/>
  <c r="AL159" i="13"/>
  <c r="AL161" i="13"/>
  <c r="AL163" i="13"/>
  <c r="AL156" i="13"/>
  <c r="AL167" i="13"/>
  <c r="AL160" i="13"/>
  <c r="AL157" i="13"/>
  <c r="AL164" i="13"/>
  <c r="AJ157" i="13"/>
  <c r="AI158" i="13"/>
  <c r="AI162" i="13"/>
  <c r="AI165" i="13"/>
  <c r="AH155" i="13"/>
  <c r="AK157" i="13"/>
  <c r="AJ154" i="8"/>
  <c r="AJ165" i="8" s="1"/>
  <c r="AK163" i="13"/>
  <c r="AK156" i="13"/>
  <c r="AK167" i="13"/>
  <c r="AJ155" i="13"/>
  <c r="AK160" i="13"/>
  <c r="AK158" i="13"/>
  <c r="AK164" i="13"/>
  <c r="AK162" i="13"/>
  <c r="AI164" i="13"/>
  <c r="AK168" i="13"/>
  <c r="AK166" i="13"/>
  <c r="AK155" i="13"/>
  <c r="AN154" i="8"/>
  <c r="AN164" i="8" s="1"/>
  <c r="AK165" i="13"/>
  <c r="AK161" i="13"/>
  <c r="AJ159" i="13"/>
  <c r="AJ161" i="13"/>
  <c r="AH163" i="13"/>
  <c r="AJ167" i="13"/>
  <c r="AI155" i="13"/>
  <c r="AI166" i="13"/>
  <c r="AH166" i="13"/>
  <c r="AJ163" i="13"/>
  <c r="AJ168" i="13"/>
  <c r="AI159" i="13"/>
  <c r="AI168" i="13"/>
  <c r="AH165" i="13"/>
  <c r="AJ165" i="13"/>
  <c r="AJ156" i="13"/>
  <c r="AJ158" i="13"/>
  <c r="AI163" i="13"/>
  <c r="AI156" i="13"/>
  <c r="AH159" i="13"/>
  <c r="AJ160" i="13"/>
  <c r="AJ162" i="13"/>
  <c r="AI167" i="13"/>
  <c r="AI157" i="13"/>
  <c r="AH156" i="13"/>
  <c r="AJ164" i="13"/>
  <c r="AI160" i="13"/>
  <c r="AH164" i="13"/>
  <c r="AG155" i="13"/>
  <c r="AG159" i="13"/>
  <c r="AG167" i="13"/>
  <c r="AG157" i="13"/>
  <c r="AH160" i="13"/>
  <c r="AG160" i="13"/>
  <c r="AH158" i="13"/>
  <c r="AG166" i="13"/>
  <c r="AG156" i="13"/>
  <c r="AG158" i="13"/>
  <c r="AG164" i="13"/>
  <c r="AH162" i="13"/>
  <c r="AG162" i="13"/>
  <c r="AG168" i="13"/>
  <c r="AH168" i="13"/>
  <c r="AH167" i="13"/>
  <c r="AH157" i="13"/>
  <c r="AG161" i="13"/>
  <c r="AG163" i="13"/>
  <c r="AN165" i="13"/>
  <c r="AN155" i="13"/>
  <c r="AN157" i="13"/>
  <c r="AN162" i="13"/>
  <c r="AN159" i="13"/>
  <c r="AN158" i="13"/>
  <c r="AN156" i="13"/>
  <c r="AN163" i="13"/>
  <c r="AN166" i="13"/>
  <c r="AN161" i="13"/>
  <c r="AN160" i="13"/>
  <c r="AN167" i="13"/>
  <c r="AN164" i="13"/>
  <c r="AG154" i="8"/>
  <c r="AG164" i="8" s="1"/>
  <c r="AH154" i="8"/>
  <c r="AH161" i="8" s="1"/>
  <c r="AM154" i="8"/>
  <c r="AM159" i="8" s="1"/>
  <c r="AK154" i="8"/>
  <c r="AK167" i="8" s="1"/>
  <c r="AL154" i="8"/>
  <c r="AL167" i="8" s="1"/>
  <c r="AI165" i="8"/>
  <c r="AI161" i="8"/>
  <c r="AI157" i="8"/>
  <c r="AI166" i="8"/>
  <c r="AI162" i="8"/>
  <c r="AI159" i="8"/>
  <c r="AI155" i="8"/>
  <c r="AI168" i="8"/>
  <c r="AI164" i="8"/>
  <c r="AI160" i="8"/>
  <c r="AI156" i="8"/>
  <c r="A155" i="3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P153" i="3"/>
  <c r="AO153" i="3"/>
  <c r="AN153" i="3"/>
  <c r="AM153" i="3"/>
  <c r="AO152" i="3"/>
  <c r="AM152" i="3"/>
  <c r="AK152" i="3"/>
  <c r="AI152" i="3"/>
  <c r="AG152" i="3"/>
  <c r="AI163" i="8" l="1"/>
  <c r="AI158" i="8"/>
  <c r="K15" i="2"/>
  <c r="L15" i="2"/>
  <c r="AG159" i="8"/>
  <c r="AJ156" i="8"/>
  <c r="AJ163" i="8"/>
  <c r="AJ167" i="8"/>
  <c r="AJ158" i="8"/>
  <c r="AJ160" i="8"/>
  <c r="AJ162" i="8"/>
  <c r="AJ164" i="8"/>
  <c r="AJ166" i="8"/>
  <c r="AJ168" i="8"/>
  <c r="AJ157" i="8"/>
  <c r="AJ155" i="8"/>
  <c r="AJ161" i="8"/>
  <c r="AJ159" i="8"/>
  <c r="AG162" i="8"/>
  <c r="AG156" i="8"/>
  <c r="AM166" i="8"/>
  <c r="AG168" i="8"/>
  <c r="AM164" i="8"/>
  <c r="AM168" i="8"/>
  <c r="AM163" i="8"/>
  <c r="AG155" i="8"/>
  <c r="AH159" i="8"/>
  <c r="AG163" i="8"/>
  <c r="AG167" i="8"/>
  <c r="AH165" i="8"/>
  <c r="AG166" i="8"/>
  <c r="AG157" i="8"/>
  <c r="AG161" i="8"/>
  <c r="AG165" i="8"/>
  <c r="AN165" i="8"/>
  <c r="AN160" i="8"/>
  <c r="AK156" i="8"/>
  <c r="AM158" i="8"/>
  <c r="AK162" i="8"/>
  <c r="AM162" i="8"/>
  <c r="AN156" i="8"/>
  <c r="AK158" i="8"/>
  <c r="AN168" i="8"/>
  <c r="AK166" i="8"/>
  <c r="AN162" i="8"/>
  <c r="AN155" i="8"/>
  <c r="AN166" i="8"/>
  <c r="AN159" i="8"/>
  <c r="AM161" i="8"/>
  <c r="AH156" i="8"/>
  <c r="AN157" i="8"/>
  <c r="AN163" i="8"/>
  <c r="AM165" i="8"/>
  <c r="AN161" i="8"/>
  <c r="AN167" i="8"/>
  <c r="AM156" i="8"/>
  <c r="AK160" i="8"/>
  <c r="AH160" i="8"/>
  <c r="AN158" i="8"/>
  <c r="AK164" i="8"/>
  <c r="AM160" i="8"/>
  <c r="AL168" i="8"/>
  <c r="AK153" i="2"/>
  <c r="AK164" i="2" s="1"/>
  <c r="AL155" i="8"/>
  <c r="AL163" i="8"/>
  <c r="AM157" i="8"/>
  <c r="AM167" i="8"/>
  <c r="AK168" i="8"/>
  <c r="AL157" i="8"/>
  <c r="AL158" i="8"/>
  <c r="AK155" i="8"/>
  <c r="AL161" i="8"/>
  <c r="AL162" i="8"/>
  <c r="AK157" i="8"/>
  <c r="AK159" i="8"/>
  <c r="AL156" i="8"/>
  <c r="AL166" i="8"/>
  <c r="AK161" i="8"/>
  <c r="AK163" i="8"/>
  <c r="AH167" i="8"/>
  <c r="AL160" i="8"/>
  <c r="AK165" i="8"/>
  <c r="AH157" i="8"/>
  <c r="AL164" i="8"/>
  <c r="AG160" i="8"/>
  <c r="AH164" i="8"/>
  <c r="AG158" i="8"/>
  <c r="AH155" i="8"/>
  <c r="AH163" i="8"/>
  <c r="AH162" i="8"/>
  <c r="AH168" i="8"/>
  <c r="AH158" i="8"/>
  <c r="AH166" i="8"/>
  <c r="AM155" i="8"/>
  <c r="AL159" i="8"/>
  <c r="AL165" i="8"/>
  <c r="AK154" i="3"/>
  <c r="AK163" i="3" s="1"/>
  <c r="AL154" i="3"/>
  <c r="AL161" i="3" s="1"/>
  <c r="AI154" i="3"/>
  <c r="AI168" i="3" s="1"/>
  <c r="AJ154" i="3"/>
  <c r="AJ168" i="3" s="1"/>
  <c r="AL153" i="2"/>
  <c r="AL157" i="2" s="1"/>
  <c r="AG154" i="3"/>
  <c r="AG163" i="3" s="1"/>
  <c r="AH154" i="3"/>
  <c r="AK155" i="3" l="1"/>
  <c r="AK156" i="3"/>
  <c r="AK159" i="3"/>
  <c r="AI156" i="3"/>
  <c r="AJ156" i="3"/>
  <c r="AJ157" i="3"/>
  <c r="AK158" i="3"/>
  <c r="AJ166" i="3"/>
  <c r="AJ165" i="3"/>
  <c r="AK161" i="3"/>
  <c r="AK162" i="2"/>
  <c r="AK159" i="2"/>
  <c r="AK157" i="2"/>
  <c r="AK163" i="2"/>
  <c r="AK165" i="2"/>
  <c r="AK161" i="2"/>
  <c r="AK154" i="2"/>
  <c r="AK155" i="2"/>
  <c r="AK158" i="2"/>
  <c r="AK167" i="2"/>
  <c r="AK166" i="2"/>
  <c r="AK156" i="2"/>
  <c r="AK160" i="2"/>
  <c r="AJ163" i="3"/>
  <c r="AJ164" i="3"/>
  <c r="AJ162" i="3"/>
  <c r="AI166" i="3"/>
  <c r="AK168" i="3"/>
  <c r="AJ160" i="3"/>
  <c r="AK162" i="3"/>
  <c r="AJ159" i="3"/>
  <c r="AK160" i="3"/>
  <c r="AJ167" i="3"/>
  <c r="AJ158" i="3"/>
  <c r="AI158" i="3"/>
  <c r="AI160" i="3"/>
  <c r="AI165" i="3"/>
  <c r="AI155" i="3"/>
  <c r="AI163" i="3"/>
  <c r="AI162" i="3"/>
  <c r="AI164" i="3"/>
  <c r="AK167" i="3"/>
  <c r="AK165" i="3"/>
  <c r="AI159" i="3"/>
  <c r="AI161" i="3"/>
  <c r="AK164" i="3"/>
  <c r="AI167" i="3"/>
  <c r="AI157" i="3"/>
  <c r="AK157" i="3"/>
  <c r="AK166" i="3"/>
  <c r="AL163" i="3"/>
  <c r="AL155" i="3"/>
  <c r="AL156" i="3"/>
  <c r="AL164" i="3"/>
  <c r="AL162" i="3"/>
  <c r="AL165" i="3"/>
  <c r="AL158" i="3"/>
  <c r="AL166" i="3"/>
  <c r="AL167" i="3"/>
  <c r="AL160" i="3"/>
  <c r="AL168" i="3"/>
  <c r="AL157" i="3"/>
  <c r="AL159" i="3"/>
  <c r="AJ155" i="3"/>
  <c r="AJ161" i="3"/>
  <c r="AL158" i="2"/>
  <c r="AL160" i="2"/>
  <c r="AL162" i="2"/>
  <c r="AL161" i="2"/>
  <c r="AL166" i="2"/>
  <c r="AL164" i="2"/>
  <c r="AL159" i="2"/>
  <c r="AL155" i="2"/>
  <c r="AL167" i="2"/>
  <c r="AL154" i="2"/>
  <c r="AL165" i="2"/>
  <c r="AL156" i="2"/>
  <c r="AL163" i="2"/>
  <c r="AG160" i="3"/>
  <c r="AG165" i="3"/>
  <c r="AG167" i="3"/>
  <c r="AG156" i="3"/>
  <c r="AG158" i="3"/>
  <c r="AG159" i="3"/>
  <c r="AG168" i="3"/>
  <c r="AG161" i="3"/>
  <c r="AG162" i="3"/>
  <c r="AG164" i="3"/>
  <c r="AG157" i="3"/>
  <c r="AG166" i="3"/>
  <c r="AG155" i="3"/>
  <c r="AP154" i="18"/>
  <c r="AO154" i="18"/>
  <c r="T240" i="11"/>
  <c r="T241" i="11"/>
  <c r="AH168" i="3"/>
  <c r="AH167" i="3"/>
  <c r="AH166" i="3"/>
  <c r="AH165" i="3"/>
  <c r="AH164" i="3"/>
  <c r="AH163" i="3"/>
  <c r="AH162" i="3"/>
  <c r="AH161" i="3"/>
  <c r="AH160" i="3"/>
  <c r="AH159" i="3"/>
  <c r="AH158" i="3"/>
  <c r="AH157" i="3"/>
  <c r="AH156" i="3"/>
  <c r="AH155" i="3"/>
  <c r="V241" i="11" l="1"/>
  <c r="U241" i="11"/>
  <c r="V240" i="11"/>
  <c r="U240" i="11"/>
  <c r="M161" i="2"/>
  <c r="N161" i="2"/>
  <c r="L236" i="11"/>
  <c r="N108" i="2"/>
  <c r="M108" i="2"/>
  <c r="N82" i="2"/>
  <c r="M82" i="2"/>
  <c r="AO168" i="18"/>
  <c r="AO164" i="18"/>
  <c r="AO156" i="18"/>
  <c r="AO165" i="18"/>
  <c r="AO161" i="18"/>
  <c r="AO157" i="18"/>
  <c r="AO166" i="18"/>
  <c r="AO162" i="18"/>
  <c r="AO158" i="18"/>
  <c r="AO155" i="18"/>
  <c r="AO160" i="18"/>
  <c r="AO167" i="18"/>
  <c r="AO163" i="18"/>
  <c r="AO159" i="18"/>
  <c r="AP168" i="18"/>
  <c r="AP160" i="18"/>
  <c r="AP165" i="18"/>
  <c r="AP161" i="18"/>
  <c r="AP157" i="18"/>
  <c r="AP158" i="18"/>
  <c r="AP166" i="18"/>
  <c r="AP162" i="18"/>
  <c r="AP156" i="18"/>
  <c r="AP167" i="18"/>
  <c r="AP163" i="18"/>
  <c r="AP159" i="18"/>
  <c r="AP155" i="18"/>
  <c r="AP164" i="18"/>
  <c r="AO154" i="17"/>
  <c r="AO166" i="17" s="1"/>
  <c r="AP154" i="17"/>
  <c r="AP164" i="17" s="1"/>
  <c r="T239" i="11"/>
  <c r="T231" i="11"/>
  <c r="T232" i="11"/>
  <c r="T230" i="11"/>
  <c r="T238" i="11"/>
  <c r="T242" i="11"/>
  <c r="T236" i="11"/>
  <c r="T234" i="11"/>
  <c r="T229" i="11"/>
  <c r="T237" i="11"/>
  <c r="T233" i="11"/>
  <c r="T228" i="11"/>
  <c r="T235" i="11"/>
  <c r="V238" i="11" l="1"/>
  <c r="U238" i="11"/>
  <c r="V230" i="11"/>
  <c r="U230" i="11"/>
  <c r="V235" i="11"/>
  <c r="U235" i="11"/>
  <c r="V232" i="11"/>
  <c r="U232" i="11"/>
  <c r="V236" i="11"/>
  <c r="U236" i="11"/>
  <c r="V231" i="11"/>
  <c r="U231" i="11"/>
  <c r="V228" i="11"/>
  <c r="U228" i="11"/>
  <c r="V237" i="11"/>
  <c r="U237" i="11"/>
  <c r="U239" i="11"/>
  <c r="V239" i="11"/>
  <c r="V242" i="11"/>
  <c r="U242" i="11"/>
  <c r="V233" i="11"/>
  <c r="U233" i="11"/>
  <c r="V229" i="11"/>
  <c r="U229" i="11"/>
  <c r="V234" i="11"/>
  <c r="U234" i="11"/>
  <c r="N236" i="11"/>
  <c r="M236" i="11"/>
  <c r="T243" i="11"/>
  <c r="AU228" i="11"/>
  <c r="AO158" i="17"/>
  <c r="AO167" i="17"/>
  <c r="AO156" i="17"/>
  <c r="AO162" i="17"/>
  <c r="AO157" i="17"/>
  <c r="AP165" i="17"/>
  <c r="AP162" i="17"/>
  <c r="AO161" i="17"/>
  <c r="AP160" i="17"/>
  <c r="AO159" i="17"/>
  <c r="AO164" i="17"/>
  <c r="AO160" i="17"/>
  <c r="AO163" i="17"/>
  <c r="AO168" i="17"/>
  <c r="AP168" i="17"/>
  <c r="AO165" i="17"/>
  <c r="AP157" i="17"/>
  <c r="AO155" i="17"/>
  <c r="AP161" i="17"/>
  <c r="AP167" i="17"/>
  <c r="AP159" i="17"/>
  <c r="AP155" i="17"/>
  <c r="AP163" i="17"/>
  <c r="AP158" i="17"/>
  <c r="AP156" i="17"/>
  <c r="AP166" i="17"/>
  <c r="AO154" i="13"/>
  <c r="AO161" i="13" s="1"/>
  <c r="AP154" i="13"/>
  <c r="AP165" i="13" s="1"/>
  <c r="A154" i="2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P152" i="2"/>
  <c r="AO152" i="2"/>
  <c r="AN152" i="2"/>
  <c r="AM152" i="2"/>
  <c r="AO151" i="2"/>
  <c r="AM151" i="2"/>
  <c r="AK151" i="2"/>
  <c r="AI151" i="2"/>
  <c r="AG151" i="2"/>
  <c r="N162" i="2" l="1"/>
  <c r="M162" i="2"/>
  <c r="L237" i="11"/>
  <c r="N109" i="2"/>
  <c r="M109" i="2"/>
  <c r="N83" i="2"/>
  <c r="M83" i="2"/>
  <c r="K16" i="2"/>
  <c r="L16" i="2"/>
  <c r="U243" i="11"/>
  <c r="V243" i="11" s="1"/>
  <c r="F78" i="11"/>
  <c r="AO154" i="3"/>
  <c r="AO164" i="3" s="1"/>
  <c r="AP157" i="13"/>
  <c r="AP166" i="13"/>
  <c r="AP161" i="13"/>
  <c r="AP155" i="13"/>
  <c r="AP159" i="13"/>
  <c r="AP163" i="13"/>
  <c r="AP156" i="13"/>
  <c r="AP158" i="13"/>
  <c r="AP160" i="13"/>
  <c r="AP167" i="13"/>
  <c r="AP162" i="13"/>
  <c r="AP164" i="13"/>
  <c r="AP168" i="13"/>
  <c r="AO160" i="13"/>
  <c r="AO162" i="13"/>
  <c r="AO164" i="13"/>
  <c r="AO165" i="13"/>
  <c r="AO159" i="13"/>
  <c r="AO158" i="13"/>
  <c r="AO167" i="13"/>
  <c r="AO155" i="13"/>
  <c r="AO156" i="13"/>
  <c r="AO166" i="13"/>
  <c r="AO157" i="13"/>
  <c r="AO163" i="13"/>
  <c r="AO168" i="13"/>
  <c r="AP154" i="3"/>
  <c r="AO154" i="8"/>
  <c r="AP154" i="8"/>
  <c r="AN153" i="2"/>
  <c r="AN166" i="2" s="1"/>
  <c r="AM153" i="2"/>
  <c r="AM167" i="2" s="1"/>
  <c r="AN154" i="3"/>
  <c r="AM154" i="3"/>
  <c r="X241" i="11"/>
  <c r="X233" i="11"/>
  <c r="X240" i="11"/>
  <c r="H240" i="11"/>
  <c r="H241" i="11"/>
  <c r="Z233" i="11" l="1"/>
  <c r="Y233" i="11"/>
  <c r="Z241" i="11"/>
  <c r="Y241" i="11"/>
  <c r="Z240" i="11"/>
  <c r="Y240" i="11"/>
  <c r="N237" i="11"/>
  <c r="M237" i="11"/>
  <c r="L17" i="2"/>
  <c r="K17" i="2"/>
  <c r="I240" i="11"/>
  <c r="J240" i="11"/>
  <c r="J241" i="11"/>
  <c r="I241" i="11"/>
  <c r="AO156" i="3"/>
  <c r="AO160" i="3"/>
  <c r="AO165" i="3"/>
  <c r="AO167" i="3"/>
  <c r="AO157" i="3"/>
  <c r="AO168" i="3"/>
  <c r="AM228" i="11"/>
  <c r="AO159" i="3"/>
  <c r="AO166" i="3"/>
  <c r="AO163" i="3"/>
  <c r="AO162" i="3"/>
  <c r="AN228" i="11"/>
  <c r="AO155" i="3"/>
  <c r="AO158" i="3"/>
  <c r="AO161" i="3"/>
  <c r="AP168" i="3"/>
  <c r="AP156" i="3"/>
  <c r="AP161" i="3"/>
  <c r="AP155" i="3"/>
  <c r="AP162" i="3"/>
  <c r="AP164" i="3"/>
  <c r="AP163" i="3"/>
  <c r="AP165" i="3"/>
  <c r="AP166" i="3"/>
  <c r="AP158" i="3"/>
  <c r="AP160" i="3"/>
  <c r="AP167" i="3"/>
  <c r="AP157" i="3"/>
  <c r="AP159" i="3"/>
  <c r="AO168" i="8"/>
  <c r="AO164" i="8"/>
  <c r="AO160" i="8"/>
  <c r="AO156" i="8"/>
  <c r="AO165" i="8"/>
  <c r="AO161" i="8"/>
  <c r="AO157" i="8"/>
  <c r="AO166" i="8"/>
  <c r="AO162" i="8"/>
  <c r="AO158" i="8"/>
  <c r="AO167" i="8"/>
  <c r="AO163" i="8"/>
  <c r="AO159" i="8"/>
  <c r="AO155" i="8"/>
  <c r="AP168" i="8"/>
  <c r="AP164" i="8"/>
  <c r="AP160" i="8"/>
  <c r="AP156" i="8"/>
  <c r="AP165" i="8"/>
  <c r="AP161" i="8"/>
  <c r="AP157" i="8"/>
  <c r="AP166" i="8"/>
  <c r="AP162" i="8"/>
  <c r="AP158" i="8"/>
  <c r="AP167" i="8"/>
  <c r="AP163" i="8"/>
  <c r="AP159" i="8"/>
  <c r="AP155" i="8"/>
  <c r="AM165" i="2"/>
  <c r="AM154" i="2"/>
  <c r="AM166" i="2"/>
  <c r="AM164" i="2"/>
  <c r="AM161" i="2"/>
  <c r="AM159" i="2"/>
  <c r="AM162" i="2"/>
  <c r="AM156" i="2"/>
  <c r="AM157" i="2"/>
  <c r="AM160" i="2"/>
  <c r="AM158" i="2"/>
  <c r="AM163" i="2"/>
  <c r="AM155" i="2"/>
  <c r="AN159" i="2"/>
  <c r="AN161" i="2"/>
  <c r="AN163" i="2"/>
  <c r="AN167" i="2"/>
  <c r="AN157" i="2"/>
  <c r="AN165" i="2"/>
  <c r="AN154" i="2"/>
  <c r="AN156" i="2"/>
  <c r="AN160" i="2"/>
  <c r="AN164" i="2"/>
  <c r="AN155" i="2"/>
  <c r="AN158" i="2"/>
  <c r="AN162" i="2"/>
  <c r="AM168" i="3"/>
  <c r="AM167" i="3"/>
  <c r="AM166" i="3"/>
  <c r="AM165" i="3"/>
  <c r="AM164" i="3"/>
  <c r="AM163" i="3"/>
  <c r="AM162" i="3"/>
  <c r="AM161" i="3"/>
  <c r="AM160" i="3"/>
  <c r="AM159" i="3"/>
  <c r="AM158" i="3"/>
  <c r="AM157" i="3"/>
  <c r="AM156" i="3"/>
  <c r="AM155" i="3"/>
  <c r="AN168" i="3"/>
  <c r="AN167" i="3"/>
  <c r="AN166" i="3"/>
  <c r="AN165" i="3"/>
  <c r="AN164" i="3"/>
  <c r="AN163" i="3"/>
  <c r="AN162" i="3"/>
  <c r="AN161" i="3"/>
  <c r="AN160" i="3"/>
  <c r="AN159" i="3"/>
  <c r="AN158" i="3"/>
  <c r="AN157" i="3"/>
  <c r="AN156" i="3"/>
  <c r="AN155" i="3"/>
  <c r="X238" i="11"/>
  <c r="X231" i="11"/>
  <c r="X235" i="11"/>
  <c r="X232" i="11"/>
  <c r="X228" i="11"/>
  <c r="X230" i="11"/>
  <c r="X237" i="11"/>
  <c r="X234" i="11"/>
  <c r="X236" i="11"/>
  <c r="X229" i="11"/>
  <c r="X242" i="11"/>
  <c r="X239" i="11"/>
  <c r="H239" i="11"/>
  <c r="H229" i="11"/>
  <c r="H233" i="11"/>
  <c r="H236" i="11"/>
  <c r="H242" i="11"/>
  <c r="H235" i="11"/>
  <c r="H234" i="11"/>
  <c r="H228" i="11"/>
  <c r="H237" i="11"/>
  <c r="H238" i="11"/>
  <c r="H231" i="11"/>
  <c r="H232" i="11"/>
  <c r="H230" i="11"/>
  <c r="Z234" i="11" l="1"/>
  <c r="Y234" i="11"/>
  <c r="Z237" i="11"/>
  <c r="Y237" i="11"/>
  <c r="Z230" i="11"/>
  <c r="Y230" i="11"/>
  <c r="Z232" i="11"/>
  <c r="Y232" i="11"/>
  <c r="Y239" i="11"/>
  <c r="Z239" i="11"/>
  <c r="Y235" i="11"/>
  <c r="Z235" i="11"/>
  <c r="Z242" i="11"/>
  <c r="Y242" i="11"/>
  <c r="Z231" i="11"/>
  <c r="Y231" i="11"/>
  <c r="Z228" i="11"/>
  <c r="Y228" i="11"/>
  <c r="Z229" i="11"/>
  <c r="Y229" i="11"/>
  <c r="Z236" i="11"/>
  <c r="Y236" i="11"/>
  <c r="Z238" i="11"/>
  <c r="Y238" i="11"/>
  <c r="N163" i="2"/>
  <c r="M163" i="2"/>
  <c r="L238" i="11"/>
  <c r="M110" i="2"/>
  <c r="N110" i="2"/>
  <c r="N84" i="2"/>
  <c r="M84" i="2"/>
  <c r="J234" i="11"/>
  <c r="I234" i="11"/>
  <c r="J235" i="11"/>
  <c r="I235" i="11"/>
  <c r="J230" i="11"/>
  <c r="I230" i="11"/>
  <c r="J242" i="11"/>
  <c r="I242" i="11"/>
  <c r="J239" i="11"/>
  <c r="I239" i="11"/>
  <c r="I232" i="11"/>
  <c r="J232" i="11"/>
  <c r="I236" i="11"/>
  <c r="J236" i="11"/>
  <c r="I228" i="11"/>
  <c r="J228" i="11"/>
  <c r="J231" i="11"/>
  <c r="I231" i="11"/>
  <c r="J233" i="11"/>
  <c r="I233" i="11"/>
  <c r="J237" i="11"/>
  <c r="I237" i="11"/>
  <c r="J238" i="11"/>
  <c r="I238" i="11"/>
  <c r="J229" i="11"/>
  <c r="I229" i="11"/>
  <c r="X243" i="11"/>
  <c r="AV228" i="11"/>
  <c r="H243" i="11"/>
  <c r="AR228" i="11"/>
  <c r="AN239" i="11"/>
  <c r="AN233" i="11"/>
  <c r="AN238" i="11"/>
  <c r="AN240" i="11"/>
  <c r="AN235" i="11"/>
  <c r="AN241" i="11"/>
  <c r="AN237" i="11"/>
  <c r="AN229" i="11"/>
  <c r="AN234" i="11"/>
  <c r="AN231" i="11"/>
  <c r="AN230" i="11"/>
  <c r="AN232" i="11"/>
  <c r="AN236" i="11"/>
  <c r="AN242" i="11"/>
  <c r="AM234" i="11"/>
  <c r="AM231" i="11"/>
  <c r="AM236" i="11"/>
  <c r="AM238" i="11"/>
  <c r="AM229" i="11"/>
  <c r="AM240" i="11"/>
  <c r="AM239" i="11"/>
  <c r="AM230" i="11"/>
  <c r="AM241" i="11"/>
  <c r="AM237" i="11"/>
  <c r="AM242" i="11"/>
  <c r="AM233" i="11"/>
  <c r="AM235" i="11"/>
  <c r="AM232" i="11"/>
  <c r="N238" i="11" l="1"/>
  <c r="M238" i="11"/>
  <c r="I243" i="11"/>
  <c r="J243" i="11" s="1"/>
  <c r="C78" i="11"/>
  <c r="Y243" i="11"/>
  <c r="Z243" i="11" s="1"/>
  <c r="G78" i="11"/>
  <c r="AG228" i="11"/>
  <c r="AG233" i="11" s="1"/>
  <c r="AH228" i="11"/>
  <c r="AP228" i="11"/>
  <c r="AO228" i="11"/>
  <c r="AH153" i="2"/>
  <c r="AP153" i="2"/>
  <c r="AO153" i="2"/>
  <c r="AG153" i="2"/>
  <c r="M164" i="2" l="1"/>
  <c r="N164" i="2"/>
  <c r="L239" i="11"/>
  <c r="N111" i="2"/>
  <c r="M111" i="2"/>
  <c r="N85" i="2"/>
  <c r="M85" i="2"/>
  <c r="L18" i="2"/>
  <c r="K18" i="2"/>
  <c r="K78" i="11"/>
  <c r="I78" i="11"/>
  <c r="J78" i="11"/>
  <c r="AG239" i="11"/>
  <c r="AG229" i="11"/>
  <c r="AG237" i="11"/>
  <c r="AG242" i="11"/>
  <c r="AG231" i="11"/>
  <c r="AG235" i="11"/>
  <c r="AG241" i="11"/>
  <c r="AG238" i="11"/>
  <c r="AG234" i="11"/>
  <c r="AG236" i="11"/>
  <c r="AG230" i="11"/>
  <c r="AG240" i="11"/>
  <c r="AG232" i="11"/>
  <c r="AO239" i="11"/>
  <c r="AO240" i="11"/>
  <c r="AO241" i="11"/>
  <c r="AO234" i="11"/>
  <c r="AO233" i="11"/>
  <c r="AO229" i="11"/>
  <c r="AO237" i="11"/>
  <c r="AO230" i="11"/>
  <c r="AO236" i="11"/>
  <c r="AO242" i="11"/>
  <c r="AO238" i="11"/>
  <c r="AO232" i="11"/>
  <c r="AO235" i="11"/>
  <c r="AO231" i="11"/>
  <c r="AP242" i="11"/>
  <c r="AP239" i="11"/>
  <c r="AP234" i="11"/>
  <c r="AP240" i="11"/>
  <c r="AP233" i="11"/>
  <c r="AP241" i="11"/>
  <c r="AP229" i="11"/>
  <c r="AP231" i="11"/>
  <c r="AP232" i="11"/>
  <c r="AP235" i="11"/>
  <c r="AP230" i="11"/>
  <c r="AP238" i="11"/>
  <c r="AP237" i="11"/>
  <c r="AP236" i="11"/>
  <c r="AH242" i="11"/>
  <c r="AH240" i="11"/>
  <c r="AH233" i="11"/>
  <c r="AH235" i="11"/>
  <c r="AH230" i="11"/>
  <c r="AH237" i="11"/>
  <c r="AH239" i="11"/>
  <c r="AH236" i="11"/>
  <c r="AH241" i="11"/>
  <c r="AH232" i="11"/>
  <c r="AH234" i="11"/>
  <c r="AH229" i="11"/>
  <c r="AH238" i="11"/>
  <c r="AH231" i="11"/>
  <c r="AG167" i="2"/>
  <c r="AG165" i="2"/>
  <c r="AG163" i="2"/>
  <c r="AG161" i="2"/>
  <c r="AG159" i="2"/>
  <c r="AG157" i="2"/>
  <c r="AG155" i="2"/>
  <c r="AG166" i="2"/>
  <c r="AG164" i="2"/>
  <c r="AG162" i="2"/>
  <c r="AG160" i="2"/>
  <c r="AG158" i="2"/>
  <c r="AG156" i="2"/>
  <c r="AG154" i="2"/>
  <c r="AO167" i="2"/>
  <c r="AO165" i="2"/>
  <c r="AO163" i="2"/>
  <c r="AO161" i="2"/>
  <c r="AO159" i="2"/>
  <c r="AO157" i="2"/>
  <c r="AO155" i="2"/>
  <c r="AO166" i="2"/>
  <c r="AO164" i="2"/>
  <c r="AO162" i="2"/>
  <c r="AO160" i="2"/>
  <c r="AO158" i="2"/>
  <c r="AO156" i="2"/>
  <c r="AO154" i="2"/>
  <c r="AP159" i="2"/>
  <c r="AP155" i="2"/>
  <c r="AP161" i="2"/>
  <c r="AP166" i="2"/>
  <c r="AP164" i="2"/>
  <c r="AP162" i="2"/>
  <c r="AP160" i="2"/>
  <c r="AP158" i="2"/>
  <c r="AP156" i="2"/>
  <c r="AP154" i="2"/>
  <c r="AP157" i="2"/>
  <c r="AP167" i="2"/>
  <c r="AP165" i="2"/>
  <c r="AP163" i="2"/>
  <c r="AH167" i="2"/>
  <c r="AH165" i="2"/>
  <c r="AH163" i="2"/>
  <c r="AH161" i="2"/>
  <c r="AH159" i="2"/>
  <c r="AH157" i="2"/>
  <c r="AH155" i="2"/>
  <c r="AH166" i="2"/>
  <c r="AH164" i="2"/>
  <c r="AH162" i="2"/>
  <c r="AH160" i="2"/>
  <c r="AH158" i="2"/>
  <c r="AH156" i="2"/>
  <c r="AH154" i="2"/>
  <c r="N239" i="11" l="1"/>
  <c r="M239" i="11"/>
  <c r="M165" i="2"/>
  <c r="N165" i="2"/>
  <c r="L240" i="11"/>
  <c r="N112" i="2"/>
  <c r="M112" i="2"/>
  <c r="N86" i="2"/>
  <c r="M86" i="2"/>
  <c r="K19" i="2"/>
  <c r="L19" i="2"/>
  <c r="H184" i="11"/>
  <c r="H183" i="11"/>
  <c r="H181" i="11"/>
  <c r="N166" i="2" l="1"/>
  <c r="M166" i="2"/>
  <c r="L241" i="11"/>
  <c r="N240" i="11"/>
  <c r="M240" i="11"/>
  <c r="N113" i="2"/>
  <c r="M113" i="2"/>
  <c r="M87" i="2"/>
  <c r="N87" i="2"/>
  <c r="K20" i="2"/>
  <c r="L20" i="2"/>
  <c r="J181" i="11"/>
  <c r="I181" i="11"/>
  <c r="J183" i="11"/>
  <c r="I183" i="11"/>
  <c r="J184" i="11"/>
  <c r="I184" i="11"/>
  <c r="H175" i="11"/>
  <c r="H174" i="11"/>
  <c r="H173" i="11"/>
  <c r="G20" i="11"/>
  <c r="G13" i="11"/>
  <c r="H177" i="11"/>
  <c r="G11" i="11"/>
  <c r="H178" i="11"/>
  <c r="G16" i="11"/>
  <c r="G12" i="11"/>
  <c r="G7" i="11"/>
  <c r="G9" i="11"/>
  <c r="H179" i="11"/>
  <c r="G21" i="11"/>
  <c r="H185" i="11"/>
  <c r="G19" i="11"/>
  <c r="H171" i="11"/>
  <c r="H182" i="11"/>
  <c r="H180" i="11"/>
  <c r="H172" i="11"/>
  <c r="H176" i="11"/>
  <c r="G18" i="11"/>
  <c r="N241" i="11" l="1"/>
  <c r="M241" i="11"/>
  <c r="I182" i="11"/>
  <c r="J182" i="11"/>
  <c r="I175" i="11"/>
  <c r="J175" i="11"/>
  <c r="I178" i="11"/>
  <c r="J178" i="11"/>
  <c r="J185" i="11"/>
  <c r="I185" i="11"/>
  <c r="I174" i="11"/>
  <c r="J174" i="11"/>
  <c r="J177" i="11"/>
  <c r="I177" i="11"/>
  <c r="I171" i="11"/>
  <c r="J171" i="11"/>
  <c r="I179" i="11"/>
  <c r="J179" i="11"/>
  <c r="J172" i="11"/>
  <c r="I172" i="11"/>
  <c r="J176" i="11"/>
  <c r="I176" i="11"/>
  <c r="J180" i="11"/>
  <c r="I180" i="11"/>
  <c r="J173" i="11"/>
  <c r="I173" i="11"/>
  <c r="I19" i="11"/>
  <c r="I11" i="11"/>
  <c r="I18" i="11"/>
  <c r="I21" i="11"/>
  <c r="I13" i="11"/>
  <c r="I9" i="11"/>
  <c r="I20" i="11"/>
  <c r="I7" i="11"/>
  <c r="I12" i="11"/>
  <c r="I16" i="11"/>
  <c r="H186" i="11"/>
  <c r="C77" i="11" s="1"/>
  <c r="AR171" i="11"/>
  <c r="G10" i="11"/>
  <c r="G17" i="11"/>
  <c r="G14" i="11"/>
  <c r="G8" i="11"/>
  <c r="G15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L12" i="11" l="1"/>
  <c r="L20" i="11"/>
  <c r="L19" i="11"/>
  <c r="L17" i="11"/>
  <c r="L16" i="11"/>
  <c r="L8" i="11"/>
  <c r="L10" i="11"/>
  <c r="L15" i="11"/>
  <c r="L7" i="11"/>
  <c r="L18" i="11"/>
  <c r="L9" i="11"/>
  <c r="L11" i="11"/>
  <c r="L14" i="11"/>
  <c r="L13" i="11"/>
  <c r="I10" i="11"/>
  <c r="I17" i="11"/>
  <c r="I15" i="11"/>
  <c r="I8" i="11"/>
  <c r="I14" i="11"/>
  <c r="C80" i="11"/>
  <c r="C81" i="11"/>
  <c r="AR178" i="11"/>
  <c r="AR174" i="11"/>
  <c r="AR176" i="11"/>
  <c r="AR172" i="11"/>
  <c r="AR179" i="11"/>
  <c r="AR173" i="11"/>
  <c r="AR182" i="11"/>
  <c r="AR180" i="11"/>
  <c r="AR175" i="11"/>
  <c r="AR183" i="11"/>
  <c r="AR181" i="11"/>
  <c r="AR185" i="11"/>
  <c r="AR184" i="11"/>
  <c r="AR177" i="11"/>
  <c r="I186" i="11"/>
  <c r="J186" i="11"/>
  <c r="P18" i="11"/>
  <c r="T184" i="11"/>
  <c r="P19" i="11"/>
  <c r="P11" i="11"/>
  <c r="P20" i="11"/>
  <c r="U184" i="11" l="1"/>
  <c r="V184" i="11"/>
  <c r="R20" i="11"/>
  <c r="R11" i="11"/>
  <c r="R19" i="11"/>
  <c r="R18" i="11"/>
  <c r="P8" i="11"/>
  <c r="P16" i="11"/>
  <c r="P21" i="11"/>
  <c r="T179" i="11"/>
  <c r="P17" i="11"/>
  <c r="T178" i="11"/>
  <c r="P15" i="11"/>
  <c r="T177" i="11"/>
  <c r="T183" i="11"/>
  <c r="P14" i="11"/>
  <c r="T176" i="11"/>
  <c r="T172" i="11"/>
  <c r="P13" i="11"/>
  <c r="T185" i="11"/>
  <c r="T173" i="11"/>
  <c r="T182" i="11"/>
  <c r="T180" i="11"/>
  <c r="T175" i="11"/>
  <c r="T181" i="11"/>
  <c r="P12" i="11"/>
  <c r="P9" i="11"/>
  <c r="P7" i="11"/>
  <c r="P10" i="11"/>
  <c r="U172" i="11" l="1"/>
  <c r="V172" i="11"/>
  <c r="V181" i="11"/>
  <c r="U181" i="11"/>
  <c r="U176" i="11"/>
  <c r="V176" i="11"/>
  <c r="V179" i="11"/>
  <c r="U179" i="11"/>
  <c r="V175" i="11"/>
  <c r="U175" i="11"/>
  <c r="U180" i="11"/>
  <c r="V180" i="11"/>
  <c r="V182" i="11"/>
  <c r="U182" i="11"/>
  <c r="V177" i="11"/>
  <c r="U177" i="11"/>
  <c r="V183" i="11"/>
  <c r="U183" i="11"/>
  <c r="V173" i="11"/>
  <c r="U173" i="11"/>
  <c r="V185" i="11"/>
  <c r="U185" i="11"/>
  <c r="V178" i="11"/>
  <c r="U178" i="11"/>
  <c r="R17" i="11"/>
  <c r="R9" i="11"/>
  <c r="R7" i="11"/>
  <c r="R21" i="11"/>
  <c r="R10" i="11"/>
  <c r="R13" i="11"/>
  <c r="R16" i="11"/>
  <c r="R12" i="11"/>
  <c r="R8" i="11"/>
  <c r="R15" i="11"/>
  <c r="R14" i="11"/>
  <c r="K21" i="2"/>
  <c r="L21" i="2"/>
  <c r="J21" i="11"/>
  <c r="T171" i="11"/>
  <c r="T174" i="11"/>
  <c r="V171" i="11" l="1"/>
  <c r="U171" i="11"/>
  <c r="V174" i="11"/>
  <c r="U174" i="11"/>
  <c r="N167" i="2"/>
  <c r="AJ153" i="2" s="1"/>
  <c r="M167" i="2"/>
  <c r="AI153" i="2" s="1"/>
  <c r="L242" i="11"/>
  <c r="M114" i="2"/>
  <c r="N114" i="2"/>
  <c r="N88" i="2"/>
  <c r="M88" i="2"/>
  <c r="L21" i="11"/>
  <c r="T186" i="11"/>
  <c r="F77" i="11" s="1"/>
  <c r="AU171" i="11"/>
  <c r="X183" i="11"/>
  <c r="S20" i="11"/>
  <c r="X173" i="11"/>
  <c r="X184" i="11"/>
  <c r="Z183" i="11" l="1"/>
  <c r="Y183" i="11"/>
  <c r="Z173" i="11"/>
  <c r="Y173" i="11"/>
  <c r="Z184" i="11"/>
  <c r="Y184" i="11"/>
  <c r="U20" i="11"/>
  <c r="N242" i="11"/>
  <c r="M242" i="11"/>
  <c r="AI228" i="11" s="1"/>
  <c r="AS228" i="11"/>
  <c r="L243" i="11"/>
  <c r="AI167" i="2"/>
  <c r="AI161" i="2"/>
  <c r="AI157" i="2"/>
  <c r="AI154" i="2"/>
  <c r="AI165" i="2"/>
  <c r="AI166" i="2"/>
  <c r="AI162" i="2"/>
  <c r="AI159" i="2"/>
  <c r="AI156" i="2"/>
  <c r="AI160" i="2"/>
  <c r="AI163" i="2"/>
  <c r="AI158" i="2"/>
  <c r="AI155" i="2"/>
  <c r="AI164" i="2"/>
  <c r="AJ167" i="2"/>
  <c r="AJ161" i="2"/>
  <c r="AJ164" i="2"/>
  <c r="AJ156" i="2"/>
  <c r="AJ166" i="2"/>
  <c r="AJ154" i="2"/>
  <c r="AJ162" i="2"/>
  <c r="AJ157" i="2"/>
  <c r="AJ158" i="2"/>
  <c r="AJ155" i="2"/>
  <c r="AJ165" i="2"/>
  <c r="AJ160" i="2"/>
  <c r="AJ159" i="2"/>
  <c r="AJ163" i="2"/>
  <c r="J77" i="11"/>
  <c r="F80" i="11"/>
  <c r="F81" i="11"/>
  <c r="AU179" i="11"/>
  <c r="AU185" i="11"/>
  <c r="AU175" i="11"/>
  <c r="AU182" i="11"/>
  <c r="AU176" i="11"/>
  <c r="AU173" i="11"/>
  <c r="AU177" i="11"/>
  <c r="AU181" i="11"/>
  <c r="AU183" i="11"/>
  <c r="AU180" i="11"/>
  <c r="AU184" i="11"/>
  <c r="AU174" i="11"/>
  <c r="AU172" i="11"/>
  <c r="AU178" i="11"/>
  <c r="U186" i="11"/>
  <c r="V186" i="11"/>
  <c r="X172" i="11"/>
  <c r="S11" i="11"/>
  <c r="S16" i="11"/>
  <c r="S14" i="11"/>
  <c r="S8" i="11"/>
  <c r="X182" i="11"/>
  <c r="X176" i="11"/>
  <c r="X181" i="11"/>
  <c r="S17" i="11"/>
  <c r="S19" i="11"/>
  <c r="S18" i="11"/>
  <c r="S10" i="11"/>
  <c r="S7" i="11"/>
  <c r="X174" i="11"/>
  <c r="S15" i="11"/>
  <c r="X177" i="11"/>
  <c r="X175" i="11"/>
  <c r="S12" i="11"/>
  <c r="S9" i="11"/>
  <c r="X171" i="11"/>
  <c r="X180" i="11"/>
  <c r="S13" i="11"/>
  <c r="X179" i="11"/>
  <c r="X178" i="11"/>
  <c r="X185" i="11"/>
  <c r="Z171" i="11" l="1"/>
  <c r="Y171" i="11"/>
  <c r="Z180" i="11"/>
  <c r="Y180" i="11"/>
  <c r="Z175" i="11"/>
  <c r="Y175" i="11"/>
  <c r="Z172" i="11"/>
  <c r="Y172" i="11"/>
  <c r="Z178" i="11"/>
  <c r="Y178" i="11"/>
  <c r="Z177" i="11"/>
  <c r="Y177" i="11"/>
  <c r="Z181" i="11"/>
  <c r="Y181" i="11"/>
  <c r="Z185" i="11"/>
  <c r="Y185" i="11"/>
  <c r="Z176" i="11"/>
  <c r="Y176" i="11"/>
  <c r="Z179" i="11"/>
  <c r="Y179" i="11"/>
  <c r="Z174" i="11"/>
  <c r="Y174" i="11"/>
  <c r="Z182" i="11"/>
  <c r="Y182" i="11"/>
  <c r="U16" i="11"/>
  <c r="U11" i="11"/>
  <c r="U9" i="11"/>
  <c r="U17" i="11"/>
  <c r="U19" i="11"/>
  <c r="U15" i="11"/>
  <c r="U18" i="11"/>
  <c r="U13" i="11"/>
  <c r="U7" i="11"/>
  <c r="U8" i="11"/>
  <c r="U12" i="11"/>
  <c r="U10" i="11"/>
  <c r="U14" i="11"/>
  <c r="D78" i="11"/>
  <c r="H78" i="11" s="1"/>
  <c r="M243" i="11"/>
  <c r="N243" i="11" s="1"/>
  <c r="AI240" i="11"/>
  <c r="AI241" i="11"/>
  <c r="AI230" i="11"/>
  <c r="AI229" i="11"/>
  <c r="AI236" i="11"/>
  <c r="AI239" i="11"/>
  <c r="AI231" i="11"/>
  <c r="AI232" i="11"/>
  <c r="AI238" i="11"/>
  <c r="AI235" i="11"/>
  <c r="AI237" i="11"/>
  <c r="AI234" i="11"/>
  <c r="AI233" i="11"/>
  <c r="AI242" i="11"/>
  <c r="AJ228" i="11"/>
  <c r="AK228" i="11"/>
  <c r="J81" i="11"/>
  <c r="J80" i="11"/>
  <c r="X186" i="11"/>
  <c r="G77" i="11" s="1"/>
  <c r="AV171" i="11"/>
  <c r="S21" i="11"/>
  <c r="U21" i="11" l="1"/>
  <c r="AJ235" i="11"/>
  <c r="AJ230" i="11"/>
  <c r="AJ240" i="11"/>
  <c r="AJ233" i="11"/>
  <c r="AJ237" i="11"/>
  <c r="AJ239" i="11"/>
  <c r="AJ242" i="11"/>
  <c r="AJ236" i="11"/>
  <c r="AJ229" i="11"/>
  <c r="AJ241" i="11"/>
  <c r="AJ231" i="11"/>
  <c r="AJ232" i="11"/>
  <c r="AJ234" i="11"/>
  <c r="AJ238" i="11"/>
  <c r="K77" i="11"/>
  <c r="G80" i="11"/>
  <c r="G81" i="11"/>
  <c r="AV174" i="11"/>
  <c r="AV183" i="11"/>
  <c r="AV176" i="11"/>
  <c r="AV184" i="11"/>
  <c r="AV177" i="11"/>
  <c r="AV180" i="11"/>
  <c r="AV175" i="11"/>
  <c r="AV172" i="11"/>
  <c r="AV179" i="11"/>
  <c r="AV178" i="11"/>
  <c r="AV185" i="11"/>
  <c r="AV173" i="11"/>
  <c r="AV182" i="11"/>
  <c r="AV181" i="11"/>
  <c r="Z186" i="11"/>
  <c r="Y186" i="11"/>
  <c r="L184" i="11"/>
  <c r="L183" i="11"/>
  <c r="N183" i="11" l="1"/>
  <c r="M183" i="11"/>
  <c r="N184" i="11"/>
  <c r="M184" i="11"/>
  <c r="K81" i="11"/>
  <c r="K80" i="11"/>
  <c r="L171" i="11"/>
  <c r="L181" i="11"/>
  <c r="L178" i="11"/>
  <c r="L172" i="11"/>
  <c r="L182" i="11"/>
  <c r="L179" i="11"/>
  <c r="L176" i="11"/>
  <c r="L173" i="11"/>
  <c r="L180" i="11"/>
  <c r="L174" i="11"/>
  <c r="L175" i="11"/>
  <c r="L185" i="11"/>
  <c r="L177" i="11"/>
  <c r="N174" i="11" l="1"/>
  <c r="M174" i="11"/>
  <c r="N173" i="11"/>
  <c r="M173" i="11"/>
  <c r="N181" i="11"/>
  <c r="M181" i="11"/>
  <c r="N176" i="11"/>
  <c r="M176" i="11"/>
  <c r="N179" i="11"/>
  <c r="M179" i="11"/>
  <c r="M177" i="11"/>
  <c r="N177" i="11"/>
  <c r="N182" i="11"/>
  <c r="M182" i="11"/>
  <c r="N171" i="11"/>
  <c r="M171" i="11"/>
  <c r="N172" i="11"/>
  <c r="M172" i="11"/>
  <c r="N180" i="11"/>
  <c r="M180" i="11"/>
  <c r="M185" i="11"/>
  <c r="N185" i="11"/>
  <c r="N175" i="11"/>
  <c r="M175" i="11"/>
  <c r="N178" i="11"/>
  <c r="M178" i="11"/>
  <c r="L186" i="11"/>
  <c r="D77" i="11" s="1"/>
  <c r="AS171" i="11"/>
  <c r="P184" i="11"/>
  <c r="P181" i="11"/>
  <c r="P183" i="11"/>
  <c r="P175" i="11"/>
  <c r="R175" i="11" l="1"/>
  <c r="Q175" i="11"/>
  <c r="R183" i="11"/>
  <c r="Q183" i="11"/>
  <c r="R184" i="11"/>
  <c r="Q184" i="11"/>
  <c r="R181" i="11"/>
  <c r="Q181" i="11"/>
  <c r="H77" i="11"/>
  <c r="D80" i="11"/>
  <c r="AS173" i="11"/>
  <c r="AS179" i="11"/>
  <c r="AS176" i="11"/>
  <c r="AS175" i="11"/>
  <c r="AS177" i="11"/>
  <c r="AS172" i="11"/>
  <c r="AS180" i="11"/>
  <c r="AS174" i="11"/>
  <c r="AS185" i="11"/>
  <c r="AS181" i="11"/>
  <c r="AS183" i="11"/>
  <c r="AS178" i="11"/>
  <c r="AS184" i="11"/>
  <c r="AS182" i="11"/>
  <c r="M186" i="11"/>
  <c r="N186" i="11"/>
  <c r="P172" i="11"/>
  <c r="M20" i="11"/>
  <c r="P180" i="11"/>
  <c r="P174" i="11"/>
  <c r="M19" i="11"/>
  <c r="P179" i="11"/>
  <c r="M9" i="11"/>
  <c r="P173" i="11"/>
  <c r="P185" i="11"/>
  <c r="P178" i="11"/>
  <c r="P176" i="11"/>
  <c r="M12" i="11"/>
  <c r="M18" i="11"/>
  <c r="P171" i="11"/>
  <c r="P182" i="11"/>
  <c r="P177" i="11"/>
  <c r="R174" i="11" l="1"/>
  <c r="Q174" i="11"/>
  <c r="R176" i="11"/>
  <c r="Q176" i="11"/>
  <c r="R180" i="11"/>
  <c r="Q180" i="11"/>
  <c r="R179" i="11"/>
  <c r="Q179" i="11"/>
  <c r="R171" i="11"/>
  <c r="Q171" i="11"/>
  <c r="R185" i="11"/>
  <c r="Q185" i="11"/>
  <c r="R172" i="11"/>
  <c r="Q172" i="11"/>
  <c r="R178" i="11"/>
  <c r="Q178" i="11"/>
  <c r="R177" i="11"/>
  <c r="Q177" i="11"/>
  <c r="R173" i="11"/>
  <c r="Q173" i="11"/>
  <c r="R182" i="11"/>
  <c r="Q182" i="11"/>
  <c r="O19" i="11"/>
  <c r="O20" i="11"/>
  <c r="O18" i="11"/>
  <c r="O12" i="11"/>
  <c r="O9" i="11"/>
  <c r="H80" i="11"/>
  <c r="P186" i="11"/>
  <c r="E77" i="11" s="1"/>
  <c r="AT171" i="11"/>
  <c r="M21" i="11"/>
  <c r="M13" i="11"/>
  <c r="M14" i="11"/>
  <c r="M7" i="11"/>
  <c r="M16" i="11"/>
  <c r="M17" i="11"/>
  <c r="M11" i="11"/>
  <c r="M10" i="11"/>
  <c r="M15" i="11"/>
  <c r="M8" i="11"/>
  <c r="O14" i="11" l="1"/>
  <c r="O13" i="11"/>
  <c r="O10" i="11"/>
  <c r="O11" i="11"/>
  <c r="O21" i="11"/>
  <c r="O17" i="11"/>
  <c r="O15" i="11"/>
  <c r="O16" i="11"/>
  <c r="O8" i="11"/>
  <c r="O7" i="11"/>
  <c r="I77" i="11"/>
  <c r="E80" i="11"/>
  <c r="AT176" i="11"/>
  <c r="AT182" i="11"/>
  <c r="AT179" i="11"/>
  <c r="AT178" i="11"/>
  <c r="AT180" i="11"/>
  <c r="AT177" i="11"/>
  <c r="AT172" i="11"/>
  <c r="AT173" i="11"/>
  <c r="AT181" i="11"/>
  <c r="AT185" i="11"/>
  <c r="AT184" i="11"/>
  <c r="AT174" i="11"/>
  <c r="AT183" i="11"/>
  <c r="AT175" i="11"/>
  <c r="Q186" i="11"/>
  <c r="R186" i="11"/>
  <c r="AO169" i="11"/>
  <c r="AP170" i="11"/>
  <c r="AO170" i="11"/>
  <c r="AK6" i="11"/>
  <c r="AJ6" i="11"/>
  <c r="AJ5" i="11"/>
  <c r="AK74" i="19"/>
  <c r="AJ74" i="19"/>
  <c r="AJ73" i="19"/>
  <c r="AK6" i="19"/>
  <c r="AJ6" i="19"/>
  <c r="AJ5" i="19"/>
  <c r="AK6" i="18"/>
  <c r="AJ6" i="18"/>
  <c r="AJ5" i="18"/>
  <c r="AP99" i="18"/>
  <c r="AO99" i="18"/>
  <c r="AO98" i="18"/>
  <c r="I80" i="11" l="1"/>
  <c r="AP99" i="17" l="1"/>
  <c r="AO99" i="17"/>
  <c r="AO98" i="17"/>
  <c r="AJ5" i="17"/>
  <c r="AK6" i="17"/>
  <c r="AJ6" i="17"/>
  <c r="AK6" i="3"/>
  <c r="AJ6" i="3"/>
  <c r="AJ5" i="3"/>
  <c r="AP99" i="3"/>
  <c r="AO99" i="3"/>
  <c r="AK6" i="8"/>
  <c r="AJ6" i="8"/>
  <c r="AO98" i="8"/>
  <c r="AK6" i="13"/>
  <c r="AJ6" i="13"/>
  <c r="AP99" i="13"/>
  <c r="AO99" i="13"/>
  <c r="AO98" i="13"/>
  <c r="AJ5" i="13"/>
  <c r="AK7" i="17" l="1"/>
  <c r="AK15" i="17" s="1"/>
  <c r="AO74" i="17" l="1"/>
  <c r="AP74" i="17"/>
  <c r="AP100" i="17"/>
  <c r="AP103" i="17" s="1"/>
  <c r="AK18" i="17"/>
  <c r="AJ7" i="17"/>
  <c r="AJ9" i="17" s="1"/>
  <c r="AK17" i="17"/>
  <c r="AK14" i="17"/>
  <c r="AK10" i="17"/>
  <c r="AK13" i="17"/>
  <c r="AK9" i="17"/>
  <c r="AK20" i="17"/>
  <c r="AK8" i="17"/>
  <c r="AO100" i="17"/>
  <c r="AJ75" i="19"/>
  <c r="AK75" i="19"/>
  <c r="AK7" i="19"/>
  <c r="AJ7" i="19"/>
  <c r="AK11" i="17"/>
  <c r="AK16" i="17"/>
  <c r="AK21" i="17"/>
  <c r="AK12" i="17"/>
  <c r="AK19" i="17"/>
  <c r="AP114" i="17" l="1"/>
  <c r="AP111" i="17"/>
  <c r="AP109" i="17"/>
  <c r="AP102" i="17"/>
  <c r="AP104" i="17"/>
  <c r="AP101" i="17"/>
  <c r="AP112" i="17"/>
  <c r="AP105" i="17"/>
  <c r="AP110" i="17"/>
  <c r="AP108" i="17"/>
  <c r="AP113" i="17"/>
  <c r="AP107" i="17"/>
  <c r="AP106" i="17"/>
  <c r="AO88" i="17"/>
  <c r="AO86" i="17"/>
  <c r="AO77" i="17"/>
  <c r="AO84" i="17"/>
  <c r="AO82" i="17"/>
  <c r="AO79" i="17"/>
  <c r="AO75" i="17"/>
  <c r="AO85" i="17"/>
  <c r="AO80" i="17"/>
  <c r="AO78" i="17"/>
  <c r="AO87" i="17"/>
  <c r="AO83" i="17"/>
  <c r="AO81" i="17"/>
  <c r="AO76" i="17"/>
  <c r="AP84" i="17"/>
  <c r="AP82" i="17"/>
  <c r="AP75" i="17"/>
  <c r="AP85" i="17"/>
  <c r="AP80" i="17"/>
  <c r="AP78" i="17"/>
  <c r="AP87" i="17"/>
  <c r="AP83" i="17"/>
  <c r="AP81" i="17"/>
  <c r="AP76" i="17"/>
  <c r="AP86" i="17"/>
  <c r="AP79" i="17"/>
  <c r="AP77" i="17"/>
  <c r="AP88" i="17"/>
  <c r="AJ12" i="17"/>
  <c r="AJ8" i="17"/>
  <c r="AJ10" i="17"/>
  <c r="AJ15" i="17"/>
  <c r="AJ16" i="17"/>
  <c r="AJ13" i="17"/>
  <c r="AJ21" i="17"/>
  <c r="AJ11" i="17"/>
  <c r="AJ19" i="17"/>
  <c r="AJ17" i="17"/>
  <c r="AJ18" i="17"/>
  <c r="AJ14" i="17"/>
  <c r="AK86" i="19"/>
  <c r="AK89" i="19"/>
  <c r="AK79" i="19"/>
  <c r="AK84" i="19"/>
  <c r="AK85" i="19"/>
  <c r="AK76" i="19"/>
  <c r="AK80" i="19"/>
  <c r="AK83" i="19"/>
  <c r="AK88" i="19"/>
  <c r="AK87" i="19"/>
  <c r="AK78" i="19"/>
  <c r="AK82" i="19"/>
  <c r="AK77" i="19"/>
  <c r="AK81" i="19"/>
  <c r="AJ86" i="19"/>
  <c r="AJ82" i="19"/>
  <c r="AJ78" i="19"/>
  <c r="AJ89" i="19"/>
  <c r="AJ81" i="19"/>
  <c r="AJ85" i="19"/>
  <c r="AJ77" i="19"/>
  <c r="AJ80" i="19"/>
  <c r="AJ83" i="19"/>
  <c r="AJ84" i="19"/>
  <c r="AJ76" i="19"/>
  <c r="AJ88" i="19"/>
  <c r="AJ79" i="19"/>
  <c r="AJ87" i="19"/>
  <c r="AJ18" i="19"/>
  <c r="AJ10" i="19"/>
  <c r="AJ21" i="19"/>
  <c r="AJ15" i="19"/>
  <c r="AJ17" i="19"/>
  <c r="AJ11" i="19"/>
  <c r="AJ13" i="19"/>
  <c r="AJ8" i="19"/>
  <c r="AJ9" i="19"/>
  <c r="AJ20" i="19"/>
  <c r="AJ12" i="19"/>
  <c r="AJ19" i="19"/>
  <c r="AJ16" i="19"/>
  <c r="AJ14" i="19"/>
  <c r="AK14" i="19"/>
  <c r="AK10" i="19"/>
  <c r="AK21" i="19"/>
  <c r="AK11" i="19"/>
  <c r="AK15" i="19"/>
  <c r="AK8" i="19"/>
  <c r="AK9" i="19"/>
  <c r="AK19" i="19"/>
  <c r="AK12" i="19"/>
  <c r="AK13" i="19"/>
  <c r="AK16" i="19"/>
  <c r="AK17" i="19"/>
  <c r="AK20" i="19"/>
  <c r="AK18" i="19"/>
  <c r="AJ20" i="17"/>
  <c r="AO111" i="17"/>
  <c r="AO114" i="17"/>
  <c r="AO103" i="17"/>
  <c r="AO108" i="17"/>
  <c r="AO101" i="17"/>
  <c r="AO107" i="17"/>
  <c r="AO106" i="17"/>
  <c r="AO112" i="17"/>
  <c r="AO110" i="17"/>
  <c r="AO105" i="17"/>
  <c r="AO102" i="17"/>
  <c r="AO109" i="17"/>
  <c r="AO113" i="17"/>
  <c r="AO104" i="17"/>
  <c r="AP99" i="8"/>
  <c r="AO99" i="8"/>
  <c r="AO98" i="3" l="1"/>
  <c r="AJ5" i="8"/>
  <c r="AO100" i="8" l="1"/>
  <c r="AP100" i="8"/>
  <c r="AP101" i="8" s="1"/>
  <c r="AP105" i="8" l="1"/>
  <c r="AP113" i="8"/>
  <c r="AP112" i="8"/>
  <c r="AP110" i="8"/>
  <c r="AP109" i="8"/>
  <c r="AP106" i="8"/>
  <c r="AP102" i="8"/>
  <c r="AP108" i="8"/>
  <c r="AP103" i="8"/>
  <c r="AP104" i="8"/>
  <c r="AP107" i="8"/>
  <c r="AP111" i="8"/>
  <c r="AP114" i="8"/>
  <c r="AO111" i="8"/>
  <c r="AO114" i="8"/>
  <c r="AO107" i="8"/>
  <c r="AO103" i="8"/>
  <c r="AO104" i="8"/>
  <c r="AO106" i="8"/>
  <c r="AO101" i="8"/>
  <c r="AO110" i="8"/>
  <c r="AO105" i="8"/>
  <c r="AO109" i="8"/>
  <c r="AO113" i="8"/>
  <c r="AO112" i="8"/>
  <c r="AO102" i="8"/>
  <c r="AO108" i="8"/>
  <c r="AK7" i="8" l="1"/>
  <c r="AK8" i="8" s="1"/>
  <c r="AJ7" i="8"/>
  <c r="AJ18" i="8" s="1"/>
  <c r="AK17" i="8" l="1"/>
  <c r="AK13" i="8"/>
  <c r="AK21" i="8"/>
  <c r="AK16" i="8"/>
  <c r="AK10" i="8"/>
  <c r="AK11" i="8"/>
  <c r="AK12" i="8"/>
  <c r="AK14" i="8"/>
  <c r="AK19" i="8"/>
  <c r="AK18" i="8"/>
  <c r="AK20" i="8"/>
  <c r="AK9" i="8"/>
  <c r="AK15" i="8"/>
  <c r="AJ21" i="8"/>
  <c r="AJ8" i="8"/>
  <c r="AJ15" i="8"/>
  <c r="AJ20" i="8"/>
  <c r="AJ17" i="8"/>
  <c r="AJ9" i="8"/>
  <c r="AJ12" i="8"/>
  <c r="AJ11" i="8"/>
  <c r="AJ13" i="8"/>
  <c r="AJ10" i="8"/>
  <c r="AJ19" i="8"/>
  <c r="AJ14" i="8"/>
  <c r="AJ16" i="8"/>
  <c r="AP99" i="2" l="1"/>
  <c r="AO99" i="2"/>
  <c r="AO98" i="2"/>
  <c r="AK6" i="2"/>
  <c r="AJ6" i="2"/>
  <c r="AJ5" i="2"/>
  <c r="AO100" i="3" l="1"/>
  <c r="AO101" i="3" s="1"/>
  <c r="AP100" i="3"/>
  <c r="AP101" i="3" s="1"/>
  <c r="AJ7" i="3" l="1"/>
  <c r="AJ15" i="3" s="1"/>
  <c r="AK7" i="3"/>
  <c r="AK20" i="3" s="1"/>
  <c r="AB5" i="2"/>
  <c r="AD5" i="2"/>
  <c r="AF5" i="2"/>
  <c r="AH5" i="2"/>
  <c r="AH6" i="2"/>
  <c r="AI6" i="2"/>
  <c r="AK19" i="3" l="1"/>
  <c r="AK11" i="3"/>
  <c r="AK8" i="3"/>
  <c r="AK17" i="3"/>
  <c r="AK16" i="3"/>
  <c r="AK9" i="3"/>
  <c r="AK14" i="3"/>
  <c r="AK10" i="3"/>
  <c r="AK12" i="3"/>
  <c r="AJ12" i="3"/>
  <c r="AJ19" i="3"/>
  <c r="AJ8" i="3"/>
  <c r="AJ14" i="3"/>
  <c r="AJ20" i="3"/>
  <c r="AJ21" i="3"/>
  <c r="AJ17" i="3"/>
  <c r="AJ10" i="3"/>
  <c r="AJ16" i="3"/>
  <c r="AJ18" i="3"/>
  <c r="AJ13" i="3"/>
  <c r="AJ9" i="3"/>
  <c r="AJ11" i="3"/>
  <c r="AK21" i="3"/>
  <c r="AK13" i="3"/>
  <c r="AK18" i="3"/>
  <c r="AK15" i="3"/>
  <c r="P128" i="11"/>
  <c r="L128" i="11"/>
  <c r="P126" i="11"/>
  <c r="P124" i="11"/>
  <c r="L124" i="11"/>
  <c r="P122" i="11"/>
  <c r="P120" i="11"/>
  <c r="P118" i="11"/>
  <c r="P116" i="11"/>
  <c r="L116" i="11"/>
  <c r="P127" i="11"/>
  <c r="P125" i="11"/>
  <c r="P123" i="11"/>
  <c r="P121" i="11"/>
  <c r="P119" i="11"/>
  <c r="P117" i="11"/>
  <c r="A76" i="19"/>
  <c r="A77" i="19" s="1"/>
  <c r="A78" i="19" s="1"/>
  <c r="A79" i="19" s="1"/>
  <c r="A80" i="19" s="1"/>
  <c r="A81" i="19" s="1"/>
  <c r="A82" i="19" s="1"/>
  <c r="A83" i="19" s="1"/>
  <c r="A84" i="19" s="1"/>
  <c r="A85" i="19" s="1"/>
  <c r="A86" i="19" s="1"/>
  <c r="A87" i="19" s="1"/>
  <c r="A88" i="19" s="1"/>
  <c r="A89" i="19" s="1"/>
  <c r="P115" i="11"/>
  <c r="AI74" i="19"/>
  <c r="AH74" i="19"/>
  <c r="AG74" i="19"/>
  <c r="AF74" i="19"/>
  <c r="AE74" i="19"/>
  <c r="AD74" i="19"/>
  <c r="AC74" i="19"/>
  <c r="AB74" i="19"/>
  <c r="AH73" i="19"/>
  <c r="AF73" i="19"/>
  <c r="AD73" i="19"/>
  <c r="AB73" i="19"/>
  <c r="A8" i="19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I6" i="19"/>
  <c r="AH6" i="19"/>
  <c r="AG6" i="19"/>
  <c r="AF6" i="19"/>
  <c r="AE6" i="19"/>
  <c r="AD6" i="19"/>
  <c r="AC6" i="19"/>
  <c r="AB6" i="19"/>
  <c r="AH5" i="19"/>
  <c r="AF5" i="19"/>
  <c r="AD5" i="19"/>
  <c r="AB5" i="19"/>
  <c r="A101" i="18"/>
  <c r="A102" i="18" s="1"/>
  <c r="A103" i="18" s="1"/>
  <c r="A104" i="18" s="1"/>
  <c r="A105" i="18" s="1"/>
  <c r="A106" i="18" s="1"/>
  <c r="A107" i="18" s="1"/>
  <c r="A108" i="18" s="1"/>
  <c r="A109" i="18" s="1"/>
  <c r="A110" i="18" s="1"/>
  <c r="A111" i="18" s="1"/>
  <c r="A112" i="18" s="1"/>
  <c r="A113" i="18" s="1"/>
  <c r="A114" i="18" s="1"/>
  <c r="AN99" i="18"/>
  <c r="AM99" i="18"/>
  <c r="AL99" i="18"/>
  <c r="AK99" i="18"/>
  <c r="AJ99" i="18"/>
  <c r="AI99" i="18"/>
  <c r="AH99" i="18"/>
  <c r="AG99" i="18"/>
  <c r="AM98" i="18"/>
  <c r="AK98" i="18"/>
  <c r="AI98" i="18"/>
  <c r="AG98" i="18"/>
  <c r="A8" i="18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I6" i="18"/>
  <c r="AH6" i="18"/>
  <c r="AG6" i="18"/>
  <c r="AF6" i="18"/>
  <c r="AE6" i="18"/>
  <c r="AD6" i="18"/>
  <c r="AC6" i="18"/>
  <c r="AB6" i="18"/>
  <c r="AH5" i="18"/>
  <c r="AF5" i="18"/>
  <c r="AD5" i="18"/>
  <c r="AB5" i="18"/>
  <c r="A172" i="1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N170" i="11"/>
  <c r="AM170" i="11"/>
  <c r="AL170" i="11"/>
  <c r="AK170" i="11"/>
  <c r="AJ170" i="11"/>
  <c r="AI170" i="11"/>
  <c r="AH170" i="11"/>
  <c r="AG170" i="11"/>
  <c r="AM169" i="11"/>
  <c r="AK169" i="11"/>
  <c r="AI169" i="11"/>
  <c r="AG169" i="11"/>
  <c r="Q125" i="11" l="1"/>
  <c r="R125" i="11"/>
  <c r="R124" i="11"/>
  <c r="Q124" i="11"/>
  <c r="R127" i="11"/>
  <c r="Q127" i="11"/>
  <c r="R126" i="11"/>
  <c r="Q126" i="11"/>
  <c r="R123" i="11"/>
  <c r="Q123" i="11"/>
  <c r="R122" i="11"/>
  <c r="Q122" i="11"/>
  <c r="R115" i="11"/>
  <c r="Q115" i="11"/>
  <c r="R116" i="11"/>
  <c r="Q116" i="11"/>
  <c r="R128" i="11"/>
  <c r="Q128" i="11"/>
  <c r="R121" i="11"/>
  <c r="Q121" i="11"/>
  <c r="Q117" i="11"/>
  <c r="R117" i="11"/>
  <c r="R118" i="11"/>
  <c r="Q118" i="11"/>
  <c r="R119" i="11"/>
  <c r="Q119" i="11"/>
  <c r="R120" i="11"/>
  <c r="Q120" i="11"/>
  <c r="M124" i="11"/>
  <c r="N124" i="11"/>
  <c r="N128" i="11"/>
  <c r="M128" i="11"/>
  <c r="M116" i="11"/>
  <c r="N116" i="11"/>
  <c r="AT114" i="11"/>
  <c r="P129" i="11"/>
  <c r="AJ74" i="18"/>
  <c r="AO74" i="2"/>
  <c r="AP74" i="2"/>
  <c r="AG75" i="19"/>
  <c r="AJ100" i="18"/>
  <c r="AE7" i="18"/>
  <c r="AP100" i="2"/>
  <c r="AO100" i="2"/>
  <c r="AJ7" i="2"/>
  <c r="AK7" i="2"/>
  <c r="L120" i="11"/>
  <c r="L117" i="11"/>
  <c r="L121" i="11"/>
  <c r="L125" i="11"/>
  <c r="L118" i="11"/>
  <c r="L126" i="11"/>
  <c r="L115" i="11"/>
  <c r="AC75" i="19"/>
  <c r="L123" i="11"/>
  <c r="L122" i="11"/>
  <c r="L119" i="11"/>
  <c r="L127" i="11"/>
  <c r="AG7" i="18"/>
  <c r="N126" i="11" l="1"/>
  <c r="M126" i="11"/>
  <c r="N121" i="11"/>
  <c r="M121" i="11"/>
  <c r="N125" i="11"/>
  <c r="M125" i="11"/>
  <c r="N118" i="11"/>
  <c r="M118" i="11"/>
  <c r="N122" i="11"/>
  <c r="M122" i="11"/>
  <c r="M120" i="11"/>
  <c r="N120" i="11"/>
  <c r="N119" i="11"/>
  <c r="M119" i="11"/>
  <c r="N123" i="11"/>
  <c r="M123" i="11"/>
  <c r="N127" i="11"/>
  <c r="M127" i="11"/>
  <c r="N117" i="11"/>
  <c r="M117" i="11"/>
  <c r="N115" i="11"/>
  <c r="M115" i="11"/>
  <c r="AK114" i="11"/>
  <c r="AL114" i="11"/>
  <c r="AE75" i="19"/>
  <c r="E76" i="11"/>
  <c r="R129" i="11"/>
  <c r="Q129" i="11"/>
  <c r="L129" i="11"/>
  <c r="AS114" i="11"/>
  <c r="AI74" i="18"/>
  <c r="AL74" i="18"/>
  <c r="AJ85" i="18"/>
  <c r="AJ80" i="18"/>
  <c r="AJ87" i="18"/>
  <c r="AJ83" i="18"/>
  <c r="AJ78" i="18"/>
  <c r="AJ76" i="18"/>
  <c r="AJ82" i="18"/>
  <c r="AJ86" i="18"/>
  <c r="AJ81" i="18"/>
  <c r="AJ75" i="18"/>
  <c r="AJ88" i="18"/>
  <c r="AJ84" i="18"/>
  <c r="AJ79" i="18"/>
  <c r="AJ77" i="18"/>
  <c r="AK74" i="18"/>
  <c r="AO77" i="2"/>
  <c r="AO85" i="2"/>
  <c r="AO83" i="2"/>
  <c r="AO88" i="2"/>
  <c r="AO80" i="2"/>
  <c r="AO82" i="2"/>
  <c r="AO76" i="2"/>
  <c r="AO87" i="2"/>
  <c r="AO81" i="2"/>
  <c r="AO79" i="2"/>
  <c r="AO84" i="2"/>
  <c r="AO86" i="2"/>
  <c r="AO78" i="2"/>
  <c r="AO75" i="2"/>
  <c r="AP85" i="2"/>
  <c r="AP83" i="2"/>
  <c r="AP88" i="2"/>
  <c r="AP80" i="2"/>
  <c r="AP82" i="2"/>
  <c r="AP76" i="2"/>
  <c r="AP87" i="2"/>
  <c r="AP81" i="2"/>
  <c r="AP79" i="2"/>
  <c r="AP84" i="2"/>
  <c r="AP86" i="2"/>
  <c r="AP78" i="2"/>
  <c r="AP75" i="2"/>
  <c r="AP77" i="2"/>
  <c r="AO101" i="2"/>
  <c r="AP101" i="2"/>
  <c r="AG7" i="19"/>
  <c r="AG16" i="19" s="1"/>
  <c r="AF7" i="18"/>
  <c r="AF20" i="18" s="1"/>
  <c r="AL100" i="18"/>
  <c r="AI100" i="18"/>
  <c r="AF75" i="19"/>
  <c r="AD7" i="19"/>
  <c r="AD20" i="19" s="1"/>
  <c r="AE7" i="19"/>
  <c r="AE9" i="19" s="1"/>
  <c r="AB7" i="19"/>
  <c r="AB12" i="19" s="1"/>
  <c r="AD75" i="19"/>
  <c r="AD78" i="19" s="1"/>
  <c r="AB75" i="19"/>
  <c r="AB76" i="19" s="1"/>
  <c r="AD7" i="18"/>
  <c r="AD12" i="18" s="1"/>
  <c r="AK100" i="18"/>
  <c r="AF7" i="19"/>
  <c r="AF11" i="19" s="1"/>
  <c r="AC7" i="19"/>
  <c r="AP114" i="2"/>
  <c r="AP107" i="2"/>
  <c r="AP113" i="2"/>
  <c r="AP112" i="2"/>
  <c r="AP102" i="2"/>
  <c r="AP109" i="2"/>
  <c r="AP104" i="2"/>
  <c r="AP105" i="2"/>
  <c r="AP106" i="2"/>
  <c r="AP110" i="2"/>
  <c r="AP103" i="2"/>
  <c r="AP111" i="2"/>
  <c r="AP108" i="2"/>
  <c r="AO113" i="2"/>
  <c r="AO108" i="2"/>
  <c r="AO102" i="2"/>
  <c r="AO112" i="2"/>
  <c r="AO103" i="2"/>
  <c r="AO106" i="2"/>
  <c r="AO107" i="2"/>
  <c r="AO110" i="2"/>
  <c r="AO105" i="2"/>
  <c r="AO111" i="2"/>
  <c r="AO114" i="2"/>
  <c r="AO109" i="2"/>
  <c r="AO104" i="2"/>
  <c r="AK8" i="2"/>
  <c r="AK15" i="2"/>
  <c r="AK9" i="2"/>
  <c r="AK13" i="2"/>
  <c r="AK17" i="2"/>
  <c r="AK21" i="2"/>
  <c r="AK11" i="2"/>
  <c r="AK10" i="2"/>
  <c r="AK14" i="2"/>
  <c r="AK18" i="2"/>
  <c r="AK19" i="2"/>
  <c r="AK12" i="2"/>
  <c r="AK16" i="2"/>
  <c r="AK20" i="2"/>
  <c r="AJ9" i="2"/>
  <c r="AJ13" i="2"/>
  <c r="AJ17" i="2"/>
  <c r="AJ21" i="2"/>
  <c r="AJ10" i="2"/>
  <c r="AJ14" i="2"/>
  <c r="AJ18" i="2"/>
  <c r="AJ15" i="2"/>
  <c r="AJ19" i="2"/>
  <c r="AJ11" i="2"/>
  <c r="AJ12" i="2"/>
  <c r="AJ16" i="2"/>
  <c r="AJ20" i="2"/>
  <c r="AJ8" i="2"/>
  <c r="AE83" i="19"/>
  <c r="AE77" i="19"/>
  <c r="AE81" i="19"/>
  <c r="AE84" i="19"/>
  <c r="AE86" i="19"/>
  <c r="AE79" i="19"/>
  <c r="AE78" i="19"/>
  <c r="AC87" i="19"/>
  <c r="AC79" i="19"/>
  <c r="AC82" i="19"/>
  <c r="AC84" i="19"/>
  <c r="AC85" i="19"/>
  <c r="AC77" i="19"/>
  <c r="AC88" i="19"/>
  <c r="AC80" i="19"/>
  <c r="AC76" i="19"/>
  <c r="AC83" i="19"/>
  <c r="AC86" i="19"/>
  <c r="AC78" i="19"/>
  <c r="AC89" i="19"/>
  <c r="AC81" i="19"/>
  <c r="AG83" i="19"/>
  <c r="AG88" i="19"/>
  <c r="AG86" i="19"/>
  <c r="AG78" i="19"/>
  <c r="AG89" i="19"/>
  <c r="AG81" i="19"/>
  <c r="AG80" i="19"/>
  <c r="AG84" i="19"/>
  <c r="AG76" i="19"/>
  <c r="AG87" i="19"/>
  <c r="AG79" i="19"/>
  <c r="AG82" i="19"/>
  <c r="AG77" i="19"/>
  <c r="AG85" i="19"/>
  <c r="AJ101" i="18"/>
  <c r="AJ103" i="18"/>
  <c r="AJ107" i="18"/>
  <c r="AJ111" i="18"/>
  <c r="AJ105" i="18"/>
  <c r="AJ109" i="18"/>
  <c r="AJ104" i="18"/>
  <c r="AJ110" i="18"/>
  <c r="AJ106" i="18"/>
  <c r="AJ113" i="18"/>
  <c r="AJ102" i="18"/>
  <c r="AJ108" i="18"/>
  <c r="AJ112" i="18"/>
  <c r="AJ114" i="18"/>
  <c r="AE15" i="18"/>
  <c r="AE18" i="18"/>
  <c r="AE10" i="18"/>
  <c r="AE21" i="18"/>
  <c r="AE13" i="18"/>
  <c r="AE16" i="18"/>
  <c r="AE8" i="18"/>
  <c r="AE14" i="18"/>
  <c r="AE19" i="18"/>
  <c r="AE11" i="18"/>
  <c r="AE17" i="18"/>
  <c r="AE9" i="18"/>
  <c r="AE20" i="18"/>
  <c r="AE12" i="18"/>
  <c r="AG21" i="18"/>
  <c r="AG13" i="18"/>
  <c r="AG16" i="18"/>
  <c r="AG8" i="18"/>
  <c r="AG19" i="18"/>
  <c r="AG11" i="18"/>
  <c r="AG20" i="18"/>
  <c r="AG14" i="18"/>
  <c r="AG17" i="18"/>
  <c r="AG9" i="18"/>
  <c r="AG15" i="18"/>
  <c r="AG12" i="18"/>
  <c r="AG18" i="18"/>
  <c r="AG10" i="18"/>
  <c r="A101" i="17"/>
  <c r="A102" i="17" s="1"/>
  <c r="A103" i="17" s="1"/>
  <c r="A104" i="17" s="1"/>
  <c r="A105" i="17" s="1"/>
  <c r="A106" i="17" s="1"/>
  <c r="A107" i="17" s="1"/>
  <c r="A108" i="17" s="1"/>
  <c r="A109" i="17" s="1"/>
  <c r="A110" i="17" s="1"/>
  <c r="A111" i="17" s="1"/>
  <c r="A112" i="17" s="1"/>
  <c r="A113" i="17" s="1"/>
  <c r="A114" i="17" s="1"/>
  <c r="AN99" i="17"/>
  <c r="AM99" i="17"/>
  <c r="AL99" i="17"/>
  <c r="AK99" i="17"/>
  <c r="AJ99" i="17"/>
  <c r="AI99" i="17"/>
  <c r="AH99" i="17"/>
  <c r="AG99" i="17"/>
  <c r="AM98" i="17"/>
  <c r="AK98" i="17"/>
  <c r="AI98" i="17"/>
  <c r="AG98" i="17"/>
  <c r="A101" i="13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N99" i="13"/>
  <c r="AM99" i="13"/>
  <c r="AL99" i="13"/>
  <c r="AK99" i="13"/>
  <c r="AJ99" i="13"/>
  <c r="AI99" i="13"/>
  <c r="AH99" i="13"/>
  <c r="AG99" i="13"/>
  <c r="AM98" i="13"/>
  <c r="AK98" i="13"/>
  <c r="AI98" i="13"/>
  <c r="AG98" i="13"/>
  <c r="A101" i="8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N99" i="8"/>
  <c r="AM99" i="8"/>
  <c r="AL99" i="8"/>
  <c r="AK99" i="8"/>
  <c r="AJ99" i="8"/>
  <c r="AI99" i="8"/>
  <c r="AH99" i="8"/>
  <c r="AG99" i="8"/>
  <c r="AM98" i="8"/>
  <c r="AK98" i="8"/>
  <c r="AI98" i="8"/>
  <c r="AG98" i="8"/>
  <c r="AD8" i="19" l="1"/>
  <c r="AD16" i="19"/>
  <c r="AL123" i="11"/>
  <c r="AL125" i="11"/>
  <c r="AL126" i="11"/>
  <c r="AL118" i="11"/>
  <c r="AL115" i="11"/>
  <c r="AL121" i="11"/>
  <c r="AL127" i="11"/>
  <c r="AL124" i="11"/>
  <c r="AL116" i="11"/>
  <c r="AL128" i="11"/>
  <c r="AL122" i="11"/>
  <c r="AL119" i="11"/>
  <c r="AL117" i="11"/>
  <c r="AL120" i="11"/>
  <c r="D76" i="11"/>
  <c r="M129" i="11"/>
  <c r="N129" i="11"/>
  <c r="AI114" i="11"/>
  <c r="AJ114" i="11"/>
  <c r="AK117" i="11"/>
  <c r="AK127" i="11"/>
  <c r="AK122" i="11"/>
  <c r="AK115" i="11"/>
  <c r="AK118" i="11"/>
  <c r="AK116" i="11"/>
  <c r="AK121" i="11"/>
  <c r="AK126" i="11"/>
  <c r="AK124" i="11"/>
  <c r="AK120" i="11"/>
  <c r="AK125" i="11"/>
  <c r="AK119" i="11"/>
  <c r="AK123" i="11"/>
  <c r="AK128" i="11"/>
  <c r="I76" i="11"/>
  <c r="E81" i="11"/>
  <c r="AE18" i="19"/>
  <c r="AG9" i="19"/>
  <c r="AG17" i="19"/>
  <c r="AG13" i="19"/>
  <c r="AG10" i="19"/>
  <c r="AG21" i="19"/>
  <c r="AG14" i="19"/>
  <c r="AE16" i="19"/>
  <c r="AG11" i="19"/>
  <c r="AG12" i="19"/>
  <c r="AG19" i="19"/>
  <c r="AD13" i="19"/>
  <c r="AG20" i="19"/>
  <c r="AG8" i="19"/>
  <c r="AG18" i="19"/>
  <c r="AG15" i="19"/>
  <c r="AL74" i="13"/>
  <c r="AL105" i="18"/>
  <c r="AL87" i="18"/>
  <c r="AL83" i="18"/>
  <c r="AL78" i="18"/>
  <c r="AL76" i="18"/>
  <c r="AL80" i="18"/>
  <c r="AL77" i="18"/>
  <c r="AL82" i="18"/>
  <c r="AL75" i="18"/>
  <c r="AL84" i="18"/>
  <c r="AL88" i="18"/>
  <c r="AL79" i="18"/>
  <c r="AL85" i="18"/>
  <c r="AL86" i="18"/>
  <c r="AL81" i="18"/>
  <c r="AK102" i="18"/>
  <c r="AK85" i="18"/>
  <c r="AK86" i="18"/>
  <c r="AK87" i="18"/>
  <c r="AK83" i="18"/>
  <c r="AK78" i="18"/>
  <c r="AK76" i="18"/>
  <c r="AK81" i="18"/>
  <c r="AK75" i="18"/>
  <c r="AK80" i="18"/>
  <c r="AK77" i="18"/>
  <c r="AK82" i="18"/>
  <c r="AK88" i="18"/>
  <c r="AK84" i="18"/>
  <c r="AK79" i="18"/>
  <c r="AI88" i="18"/>
  <c r="AI84" i="18"/>
  <c r="AI79" i="18"/>
  <c r="AI80" i="18"/>
  <c r="AI77" i="18"/>
  <c r="AI85" i="18"/>
  <c r="AI87" i="18"/>
  <c r="AI83" i="18"/>
  <c r="AI78" i="18"/>
  <c r="AI76" i="18"/>
  <c r="AI82" i="18"/>
  <c r="AI86" i="18"/>
  <c r="AI81" i="18"/>
  <c r="AI75" i="18"/>
  <c r="AN74" i="13"/>
  <c r="AF14" i="18"/>
  <c r="AD16" i="18"/>
  <c r="AK109" i="18"/>
  <c r="AK104" i="18"/>
  <c r="AL102" i="18"/>
  <c r="AD15" i="18"/>
  <c r="AF13" i="18"/>
  <c r="AF17" i="18"/>
  <c r="AF21" i="18"/>
  <c r="AF8" i="18"/>
  <c r="AF15" i="18"/>
  <c r="AF9" i="18"/>
  <c r="AL112" i="18"/>
  <c r="AD13" i="18"/>
  <c r="AF16" i="18"/>
  <c r="AF12" i="18"/>
  <c r="AF10" i="18"/>
  <c r="AL110" i="18"/>
  <c r="AD20" i="18"/>
  <c r="AF19" i="18"/>
  <c r="AD8" i="18"/>
  <c r="AL104" i="18"/>
  <c r="AK111" i="18"/>
  <c r="AE12" i="19"/>
  <c r="AK108" i="18"/>
  <c r="AK105" i="18"/>
  <c r="AK101" i="18"/>
  <c r="AK113" i="18"/>
  <c r="AL106" i="18"/>
  <c r="AK114" i="18"/>
  <c r="AL114" i="18"/>
  <c r="AK110" i="18"/>
  <c r="AL109" i="18"/>
  <c r="AL111" i="18"/>
  <c r="AL103" i="18"/>
  <c r="AL108" i="18"/>
  <c r="AL101" i="18"/>
  <c r="AL107" i="18"/>
  <c r="AL113" i="18"/>
  <c r="AK112" i="18"/>
  <c r="AK107" i="18"/>
  <c r="AK106" i="18"/>
  <c r="AK103" i="18"/>
  <c r="AF19" i="19"/>
  <c r="AF15" i="19"/>
  <c r="AD21" i="18"/>
  <c r="AD11" i="18"/>
  <c r="AF9" i="19"/>
  <c r="AF8" i="19"/>
  <c r="AF10" i="19"/>
  <c r="AF17" i="19"/>
  <c r="AF13" i="19"/>
  <c r="AF12" i="19"/>
  <c r="AF20" i="19"/>
  <c r="AF14" i="19"/>
  <c r="AF21" i="19"/>
  <c r="AB84" i="19"/>
  <c r="AN100" i="13"/>
  <c r="AL100" i="13"/>
  <c r="AE85" i="19"/>
  <c r="AE87" i="19"/>
  <c r="AE88" i="19"/>
  <c r="AE76" i="19"/>
  <c r="AE82" i="19"/>
  <c r="AE80" i="19"/>
  <c r="AF18" i="19"/>
  <c r="AF16" i="19"/>
  <c r="AD17" i="19"/>
  <c r="AE89" i="19"/>
  <c r="AE20" i="19"/>
  <c r="AE21" i="19"/>
  <c r="AE13" i="19"/>
  <c r="AE17" i="19"/>
  <c r="AE8" i="19"/>
  <c r="AE14" i="19"/>
  <c r="AE10" i="19"/>
  <c r="AD79" i="19"/>
  <c r="AE11" i="19"/>
  <c r="AE15" i="19"/>
  <c r="AD21" i="19"/>
  <c r="AD86" i="19"/>
  <c r="AE19" i="19"/>
  <c r="AD83" i="19"/>
  <c r="AB15" i="19"/>
  <c r="AD76" i="19"/>
  <c r="AD80" i="19"/>
  <c r="AD14" i="19"/>
  <c r="AD10" i="19"/>
  <c r="AB11" i="19"/>
  <c r="AD84" i="19"/>
  <c r="AD88" i="19"/>
  <c r="AD11" i="19"/>
  <c r="AD18" i="19"/>
  <c r="AD87" i="19"/>
  <c r="AD77" i="19"/>
  <c r="AD19" i="19"/>
  <c r="AD15" i="19"/>
  <c r="AD81" i="19"/>
  <c r="AD85" i="19"/>
  <c r="AD9" i="19"/>
  <c r="AD12" i="19"/>
  <c r="AD89" i="19"/>
  <c r="AD82" i="19"/>
  <c r="AB20" i="19"/>
  <c r="AB9" i="19"/>
  <c r="AB16" i="19"/>
  <c r="AB13" i="19"/>
  <c r="AB21" i="19"/>
  <c r="AB19" i="19"/>
  <c r="AB17" i="19"/>
  <c r="AB10" i="19"/>
  <c r="AB14" i="19"/>
  <c r="AB18" i="19"/>
  <c r="AB8" i="19"/>
  <c r="AB86" i="19"/>
  <c r="AB80" i="19"/>
  <c r="AB89" i="19"/>
  <c r="AB77" i="19"/>
  <c r="AB85" i="19"/>
  <c r="AB82" i="19"/>
  <c r="AB78" i="19"/>
  <c r="AB87" i="19"/>
  <c r="AB83" i="19"/>
  <c r="AB81" i="19"/>
  <c r="AB79" i="19"/>
  <c r="AB88" i="19"/>
  <c r="AF88" i="19"/>
  <c r="AF80" i="19"/>
  <c r="AF83" i="19"/>
  <c r="AF86" i="19"/>
  <c r="AF78" i="19"/>
  <c r="AF85" i="19"/>
  <c r="AF89" i="19"/>
  <c r="AF81" i="19"/>
  <c r="AF84" i="19"/>
  <c r="AF76" i="19"/>
  <c r="AF77" i="19"/>
  <c r="AF87" i="19"/>
  <c r="AF79" i="19"/>
  <c r="AF82" i="19"/>
  <c r="AC17" i="19"/>
  <c r="AC9" i="19"/>
  <c r="AC20" i="19"/>
  <c r="AC12" i="19"/>
  <c r="AC15" i="19"/>
  <c r="AC18" i="19"/>
  <c r="AC10" i="19"/>
  <c r="AC14" i="19"/>
  <c r="AC21" i="19"/>
  <c r="AC13" i="19"/>
  <c r="AC19" i="19"/>
  <c r="AC16" i="19"/>
  <c r="AC8" i="19"/>
  <c r="AC11" i="19"/>
  <c r="AI106" i="18"/>
  <c r="AI109" i="18"/>
  <c r="AI101" i="18"/>
  <c r="AI103" i="18"/>
  <c r="AI108" i="18"/>
  <c r="AI114" i="18"/>
  <c r="AI102" i="18"/>
  <c r="AI107" i="18"/>
  <c r="AI113" i="18"/>
  <c r="AI105" i="18"/>
  <c r="AI110" i="18"/>
  <c r="AI104" i="18"/>
  <c r="AI112" i="18"/>
  <c r="AI111" i="18"/>
  <c r="AD19" i="18"/>
  <c r="AD9" i="18"/>
  <c r="AD10" i="18"/>
  <c r="AF11" i="18"/>
  <c r="AF18" i="18"/>
  <c r="AD17" i="18"/>
  <c r="AD18" i="18"/>
  <c r="AD14" i="18"/>
  <c r="AN100" i="8"/>
  <c r="H76" i="11" l="1"/>
  <c r="D81" i="11"/>
  <c r="I81" i="11"/>
  <c r="AJ126" i="11"/>
  <c r="AJ125" i="11"/>
  <c r="AJ120" i="11"/>
  <c r="AJ116" i="11"/>
  <c r="AJ122" i="11"/>
  <c r="AJ124" i="11"/>
  <c r="AJ119" i="11"/>
  <c r="AJ118" i="11"/>
  <c r="AJ123" i="11"/>
  <c r="AJ117" i="11"/>
  <c r="AJ127" i="11"/>
  <c r="AJ128" i="11"/>
  <c r="AJ115" i="11"/>
  <c r="AJ121" i="11"/>
  <c r="AI117" i="11"/>
  <c r="AI127" i="11"/>
  <c r="AI124" i="11"/>
  <c r="AI120" i="11"/>
  <c r="AI125" i="11"/>
  <c r="AI122" i="11"/>
  <c r="AI126" i="11"/>
  <c r="AI119" i="11"/>
  <c r="AI128" i="11"/>
  <c r="AI118" i="11"/>
  <c r="AI115" i="11"/>
  <c r="AI116" i="11"/>
  <c r="AI123" i="11"/>
  <c r="AI121" i="11"/>
  <c r="AJ74" i="17"/>
  <c r="AI74" i="17"/>
  <c r="AG74" i="17"/>
  <c r="AH74" i="17"/>
  <c r="AM74" i="13"/>
  <c r="AG74" i="13"/>
  <c r="AH74" i="13"/>
  <c r="AK74" i="13"/>
  <c r="AL84" i="13"/>
  <c r="AL88" i="13"/>
  <c r="AL77" i="13"/>
  <c r="AL87" i="13"/>
  <c r="AL82" i="13"/>
  <c r="AL86" i="13"/>
  <c r="AL81" i="13"/>
  <c r="AL79" i="13"/>
  <c r="AL75" i="13"/>
  <c r="AL85" i="13"/>
  <c r="AL83" i="13"/>
  <c r="AL78" i="13"/>
  <c r="AL76" i="13"/>
  <c r="AL80" i="13"/>
  <c r="AN75" i="13"/>
  <c r="AN85" i="13"/>
  <c r="AN83" i="13"/>
  <c r="AN88" i="13"/>
  <c r="AN87" i="13"/>
  <c r="AN78" i="13"/>
  <c r="AN76" i="13"/>
  <c r="AN82" i="13"/>
  <c r="AN81" i="13"/>
  <c r="AN79" i="13"/>
  <c r="AN80" i="13"/>
  <c r="AN86" i="13"/>
  <c r="AN84" i="13"/>
  <c r="AN77" i="13"/>
  <c r="AJ100" i="17"/>
  <c r="AI100" i="17"/>
  <c r="AH100" i="8"/>
  <c r="AH112" i="8" s="1"/>
  <c r="AH100" i="13"/>
  <c r="AM100" i="13"/>
  <c r="AG100" i="17"/>
  <c r="AG100" i="13"/>
  <c r="AG100" i="8"/>
  <c r="AG101" i="8" s="1"/>
  <c r="AM100" i="8"/>
  <c r="AM105" i="8" s="1"/>
  <c r="AH100" i="17"/>
  <c r="AK100" i="13"/>
  <c r="AN104" i="13"/>
  <c r="AN105" i="13"/>
  <c r="AN109" i="13"/>
  <c r="AN113" i="13"/>
  <c r="AN110" i="13"/>
  <c r="AN101" i="13"/>
  <c r="AN111" i="13"/>
  <c r="AN112" i="13"/>
  <c r="AN114" i="13"/>
  <c r="AN102" i="13"/>
  <c r="AN106" i="13"/>
  <c r="AN103" i="13"/>
  <c r="AN107" i="13"/>
  <c r="AN108" i="13"/>
  <c r="AL101" i="13"/>
  <c r="AL111" i="13"/>
  <c r="AL113" i="13"/>
  <c r="AL107" i="13"/>
  <c r="AL102" i="13"/>
  <c r="AL104" i="13"/>
  <c r="AL106" i="13"/>
  <c r="AL108" i="13"/>
  <c r="AL110" i="13"/>
  <c r="AL112" i="13"/>
  <c r="AL114" i="13"/>
  <c r="AL105" i="13"/>
  <c r="AL109" i="13"/>
  <c r="AL103" i="13"/>
  <c r="AN111" i="8"/>
  <c r="AN108" i="8"/>
  <c r="AN105" i="8"/>
  <c r="AN109" i="8"/>
  <c r="AN113" i="8"/>
  <c r="AN114" i="8"/>
  <c r="AN104" i="8"/>
  <c r="AN101" i="8"/>
  <c r="AN103" i="8"/>
  <c r="AN102" i="8"/>
  <c r="AN106" i="8"/>
  <c r="AN110" i="8"/>
  <c r="AN107" i="8"/>
  <c r="AN112" i="8"/>
  <c r="H81" i="11" l="1"/>
  <c r="AI104" i="17"/>
  <c r="AI75" i="17"/>
  <c r="AI84" i="17"/>
  <c r="AI85" i="17"/>
  <c r="AI80" i="17"/>
  <c r="AI78" i="17"/>
  <c r="AI82" i="17"/>
  <c r="AI87" i="17"/>
  <c r="AI83" i="17"/>
  <c r="AI81" i="17"/>
  <c r="AI76" i="17"/>
  <c r="AI86" i="17"/>
  <c r="AI79" i="17"/>
  <c r="AI77" i="17"/>
  <c r="AI88" i="17"/>
  <c r="AJ107" i="17"/>
  <c r="AJ85" i="17"/>
  <c r="AJ80" i="17"/>
  <c r="AJ78" i="17"/>
  <c r="AJ87" i="17"/>
  <c r="AJ83" i="17"/>
  <c r="AJ81" i="17"/>
  <c r="AJ76" i="17"/>
  <c r="AJ75" i="17"/>
  <c r="AJ86" i="17"/>
  <c r="AJ79" i="17"/>
  <c r="AJ77" i="17"/>
  <c r="AJ88" i="17"/>
  <c r="AJ84" i="17"/>
  <c r="AJ82" i="17"/>
  <c r="AH84" i="17"/>
  <c r="AH82" i="17"/>
  <c r="AH75" i="17"/>
  <c r="AH85" i="17"/>
  <c r="AH80" i="17"/>
  <c r="AH78" i="17"/>
  <c r="AH87" i="17"/>
  <c r="AH83" i="17"/>
  <c r="AH81" i="17"/>
  <c r="AH76" i="17"/>
  <c r="AH88" i="17"/>
  <c r="AH86" i="17"/>
  <c r="AH79" i="17"/>
  <c r="AH77" i="17"/>
  <c r="AG88" i="17"/>
  <c r="AG84" i="17"/>
  <c r="AG82" i="17"/>
  <c r="AG86" i="17"/>
  <c r="AG75" i="17"/>
  <c r="AG85" i="17"/>
  <c r="AG80" i="17"/>
  <c r="AG78" i="17"/>
  <c r="AG87" i="17"/>
  <c r="AG83" i="17"/>
  <c r="AG81" i="17"/>
  <c r="AG76" i="17"/>
  <c r="AG79" i="17"/>
  <c r="AG77" i="17"/>
  <c r="AH112" i="13"/>
  <c r="AH84" i="13"/>
  <c r="AH81" i="13"/>
  <c r="AH83" i="13"/>
  <c r="AH78" i="13"/>
  <c r="AH76" i="13"/>
  <c r="AH86" i="13"/>
  <c r="AH77" i="13"/>
  <c r="AH79" i="13"/>
  <c r="AH87" i="13"/>
  <c r="AH82" i="13"/>
  <c r="AH80" i="13"/>
  <c r="AH88" i="13"/>
  <c r="AH75" i="13"/>
  <c r="AH85" i="13"/>
  <c r="AG104" i="13"/>
  <c r="AG75" i="13"/>
  <c r="AG87" i="13"/>
  <c r="AG82" i="13"/>
  <c r="AG80" i="13"/>
  <c r="AG81" i="13"/>
  <c r="AG83" i="13"/>
  <c r="AG77" i="13"/>
  <c r="AG78" i="13"/>
  <c r="AG76" i="13"/>
  <c r="AG86" i="13"/>
  <c r="AG84" i="13"/>
  <c r="AG88" i="13"/>
  <c r="AG79" i="13"/>
  <c r="AG85" i="13"/>
  <c r="AK105" i="13"/>
  <c r="AK82" i="13"/>
  <c r="AK86" i="13"/>
  <c r="AK84" i="13"/>
  <c r="AK85" i="13"/>
  <c r="AK88" i="13"/>
  <c r="AK77" i="13"/>
  <c r="AK81" i="13"/>
  <c r="AK79" i="13"/>
  <c r="AK75" i="13"/>
  <c r="AK83" i="13"/>
  <c r="AK87" i="13"/>
  <c r="AK78" i="13"/>
  <c r="AK76" i="13"/>
  <c r="AK80" i="13"/>
  <c r="AM101" i="13"/>
  <c r="AM77" i="13"/>
  <c r="AM88" i="13"/>
  <c r="AM81" i="13"/>
  <c r="AM79" i="13"/>
  <c r="AM75" i="13"/>
  <c r="AM82" i="13"/>
  <c r="AM80" i="13"/>
  <c r="AM86" i="13"/>
  <c r="AM84" i="13"/>
  <c r="AM85" i="13"/>
  <c r="AM83" i="13"/>
  <c r="AM78" i="13"/>
  <c r="AM87" i="13"/>
  <c r="AM76" i="13"/>
  <c r="AI106" i="17"/>
  <c r="AJ101" i="17"/>
  <c r="AJ114" i="17"/>
  <c r="AJ102" i="17"/>
  <c r="AJ112" i="17"/>
  <c r="AM105" i="13"/>
  <c r="AJ103" i="17"/>
  <c r="AI102" i="17"/>
  <c r="AJ110" i="17"/>
  <c r="AI103" i="17"/>
  <c r="AJ113" i="17"/>
  <c r="AI110" i="17"/>
  <c r="AI101" i="17"/>
  <c r="AI109" i="17"/>
  <c r="AI112" i="17"/>
  <c r="AJ106" i="17"/>
  <c r="AJ108" i="17"/>
  <c r="AJ104" i="17"/>
  <c r="AJ109" i="17"/>
  <c r="AJ111" i="17"/>
  <c r="AJ105" i="17"/>
  <c r="AH114" i="13"/>
  <c r="AH108" i="13"/>
  <c r="AM107" i="13"/>
  <c r="AM103" i="13"/>
  <c r="AM108" i="13"/>
  <c r="AM110" i="13"/>
  <c r="AM102" i="13"/>
  <c r="AM113" i="13"/>
  <c r="AM109" i="13"/>
  <c r="AH107" i="13"/>
  <c r="AH105" i="13"/>
  <c r="AH109" i="13"/>
  <c r="AH111" i="13"/>
  <c r="AH101" i="13"/>
  <c r="AH102" i="13"/>
  <c r="AH106" i="13"/>
  <c r="AH104" i="13"/>
  <c r="AH103" i="13"/>
  <c r="AH113" i="13"/>
  <c r="AH104" i="8"/>
  <c r="AH102" i="8"/>
  <c r="AH101" i="8"/>
  <c r="AH109" i="8"/>
  <c r="AH103" i="8"/>
  <c r="AG112" i="8"/>
  <c r="AH114" i="8"/>
  <c r="AH110" i="8"/>
  <c r="AH111" i="8"/>
  <c r="AH108" i="8"/>
  <c r="AH113" i="8"/>
  <c r="AH106" i="8"/>
  <c r="AH107" i="8"/>
  <c r="AH105" i="8"/>
  <c r="AI105" i="17"/>
  <c r="AI107" i="17"/>
  <c r="AI114" i="17"/>
  <c r="AI113" i="17"/>
  <c r="AI111" i="17"/>
  <c r="AI108" i="17"/>
  <c r="AM106" i="13"/>
  <c r="AM114" i="13"/>
  <c r="AH110" i="13"/>
  <c r="AM111" i="13"/>
  <c r="AG105" i="8"/>
  <c r="AG108" i="8"/>
  <c r="AG103" i="8"/>
  <c r="AG114" i="8"/>
  <c r="AG106" i="8"/>
  <c r="AG110" i="8"/>
  <c r="AG109" i="8"/>
  <c r="AG102" i="8"/>
  <c r="AG107" i="8"/>
  <c r="AG113" i="8"/>
  <c r="AG104" i="8"/>
  <c r="AG111" i="8"/>
  <c r="AM104" i="13"/>
  <c r="AM112" i="13"/>
  <c r="AG114" i="13"/>
  <c r="AG111" i="13"/>
  <c r="AG112" i="13"/>
  <c r="AG101" i="13"/>
  <c r="AG108" i="13"/>
  <c r="AG113" i="13"/>
  <c r="AG106" i="13"/>
  <c r="AG109" i="13"/>
  <c r="AG103" i="13"/>
  <c r="AG105" i="13"/>
  <c r="AG102" i="13"/>
  <c r="AG110" i="13"/>
  <c r="AG107" i="13"/>
  <c r="AK106" i="13"/>
  <c r="AK108" i="13"/>
  <c r="AK114" i="13"/>
  <c r="AK107" i="13"/>
  <c r="AK101" i="13"/>
  <c r="AK112" i="13"/>
  <c r="AK102" i="13"/>
  <c r="AK104" i="13"/>
  <c r="AK111" i="13"/>
  <c r="AK113" i="13"/>
  <c r="AK110" i="13"/>
  <c r="AK109" i="13"/>
  <c r="AK103" i="13"/>
  <c r="AM110" i="8"/>
  <c r="AM108" i="8"/>
  <c r="AM101" i="8"/>
  <c r="AM106" i="8"/>
  <c r="AM102" i="8"/>
  <c r="AM104" i="8"/>
  <c r="AM103" i="8"/>
  <c r="AM111" i="8"/>
  <c r="AM113" i="8"/>
  <c r="AM107" i="8"/>
  <c r="AM109" i="8"/>
  <c r="AM112" i="8"/>
  <c r="AM114" i="8"/>
  <c r="AG101" i="17"/>
  <c r="AG102" i="17"/>
  <c r="AG103" i="17"/>
  <c r="AG104" i="17"/>
  <c r="AG105" i="17"/>
  <c r="AG106" i="17"/>
  <c r="AG107" i="17"/>
  <c r="AG108" i="17"/>
  <c r="AG109" i="17"/>
  <c r="AG110" i="17"/>
  <c r="AG111" i="17"/>
  <c r="AG112" i="17"/>
  <c r="AG113" i="17"/>
  <c r="AG114" i="17"/>
  <c r="AH104" i="17"/>
  <c r="AH113" i="17"/>
  <c r="AH105" i="17"/>
  <c r="AH112" i="17"/>
  <c r="AH103" i="17"/>
  <c r="AH101" i="17"/>
  <c r="AH109" i="17"/>
  <c r="AH107" i="17"/>
  <c r="AH110" i="17"/>
  <c r="AH114" i="17"/>
  <c r="AH108" i="17"/>
  <c r="AH102" i="17"/>
  <c r="AH106" i="17"/>
  <c r="AH111" i="17"/>
  <c r="AJ74" i="13" l="1"/>
  <c r="AI74" i="13" l="1"/>
  <c r="AI100" i="13"/>
  <c r="AJ100" i="13"/>
  <c r="AI100" i="8"/>
  <c r="AJ100" i="8"/>
  <c r="A101" i="3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N99" i="3"/>
  <c r="AM99" i="3"/>
  <c r="AL99" i="3"/>
  <c r="AK99" i="3"/>
  <c r="AJ99" i="3"/>
  <c r="AI99" i="3"/>
  <c r="AH99" i="3"/>
  <c r="AG99" i="3"/>
  <c r="AM98" i="3"/>
  <c r="AK98" i="3"/>
  <c r="AI98" i="3"/>
  <c r="AG98" i="3"/>
  <c r="A101" i="2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N99" i="2"/>
  <c r="AM99" i="2"/>
  <c r="AM98" i="2"/>
  <c r="AK98" i="2"/>
  <c r="AI98" i="2"/>
  <c r="A8" i="17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I6" i="17"/>
  <c r="AH6" i="17"/>
  <c r="AG6" i="17"/>
  <c r="AF6" i="17"/>
  <c r="AE6" i="17"/>
  <c r="AD6" i="17"/>
  <c r="AC6" i="17"/>
  <c r="AB6" i="17"/>
  <c r="AH5" i="17"/>
  <c r="AF5" i="17"/>
  <c r="AD5" i="17"/>
  <c r="AB5" i="17"/>
  <c r="AJ113" i="13" l="1"/>
  <c r="AJ82" i="13"/>
  <c r="AJ80" i="13"/>
  <c r="AJ83" i="13"/>
  <c r="AJ87" i="13"/>
  <c r="AJ86" i="13"/>
  <c r="AJ84" i="13"/>
  <c r="AJ81" i="13"/>
  <c r="AJ75" i="13"/>
  <c r="AJ88" i="13"/>
  <c r="AJ77" i="13"/>
  <c r="AJ79" i="13"/>
  <c r="AJ85" i="13"/>
  <c r="AJ78" i="13"/>
  <c r="AJ76" i="13"/>
  <c r="AI107" i="13"/>
  <c r="AI78" i="13"/>
  <c r="AI76" i="13"/>
  <c r="AI79" i="13"/>
  <c r="AI75" i="13"/>
  <c r="AI87" i="13"/>
  <c r="AI82" i="13"/>
  <c r="AI80" i="13"/>
  <c r="AI88" i="13"/>
  <c r="AI77" i="13"/>
  <c r="AI83" i="13"/>
  <c r="AI86" i="13"/>
  <c r="AI84" i="13"/>
  <c r="AI81" i="13"/>
  <c r="AI85" i="13"/>
  <c r="AJ108" i="13"/>
  <c r="AJ106" i="13"/>
  <c r="AJ109" i="13"/>
  <c r="AJ114" i="13"/>
  <c r="AJ111" i="13"/>
  <c r="AJ107" i="13"/>
  <c r="AJ105" i="13"/>
  <c r="AJ112" i="13"/>
  <c r="AJ101" i="13"/>
  <c r="AI106" i="13"/>
  <c r="AI108" i="13"/>
  <c r="AI102" i="13"/>
  <c r="AI109" i="13"/>
  <c r="AI104" i="13"/>
  <c r="AI105" i="13"/>
  <c r="AI112" i="13"/>
  <c r="AI103" i="13"/>
  <c r="AI110" i="13"/>
  <c r="AJ110" i="13"/>
  <c r="AJ103" i="13"/>
  <c r="AJ102" i="13"/>
  <c r="AJ104" i="13"/>
  <c r="AI101" i="13"/>
  <c r="AI113" i="13"/>
  <c r="AI114" i="13"/>
  <c r="AI111" i="13"/>
  <c r="AL100" i="3"/>
  <c r="AL101" i="3" s="1"/>
  <c r="AJ113" i="8"/>
  <c r="AJ104" i="8"/>
  <c r="AJ103" i="8"/>
  <c r="AJ107" i="8"/>
  <c r="AJ111" i="8"/>
  <c r="AJ101" i="8"/>
  <c r="AJ112" i="8"/>
  <c r="AJ114" i="8"/>
  <c r="AJ109" i="8"/>
  <c r="AJ102" i="8"/>
  <c r="AJ106" i="8"/>
  <c r="AJ110" i="8"/>
  <c r="AJ105" i="8"/>
  <c r="AJ108" i="8"/>
  <c r="AI103" i="8"/>
  <c r="AI107" i="8"/>
  <c r="AI111" i="8"/>
  <c r="AI109" i="8"/>
  <c r="AI112" i="8"/>
  <c r="AI102" i="8"/>
  <c r="AI106" i="8"/>
  <c r="AI110" i="8"/>
  <c r="AI114" i="8"/>
  <c r="AI105" i="8"/>
  <c r="AI101" i="8"/>
  <c r="AI113" i="8"/>
  <c r="AI108" i="8"/>
  <c r="AI104" i="8"/>
  <c r="AH100" i="3"/>
  <c r="AH101" i="3" s="1"/>
  <c r="AJ100" i="3"/>
  <c r="AL74" i="2" l="1"/>
  <c r="AM74" i="2"/>
  <c r="AK74" i="2"/>
  <c r="AI74" i="2"/>
  <c r="AN74" i="2"/>
  <c r="AJ74" i="2"/>
  <c r="AI100" i="3"/>
  <c r="AI101" i="3" s="1"/>
  <c r="AG100" i="3"/>
  <c r="AG101" i="3" s="1"/>
  <c r="AL100" i="2"/>
  <c r="AK100" i="3"/>
  <c r="AK101" i="3" s="1"/>
  <c r="AJ101" i="3"/>
  <c r="AJ111" i="3"/>
  <c r="AJ103" i="3"/>
  <c r="AJ113" i="3"/>
  <c r="AJ105" i="3"/>
  <c r="AJ110" i="3"/>
  <c r="AJ114" i="3"/>
  <c r="AJ109" i="3"/>
  <c r="AJ102" i="3"/>
  <c r="AJ106" i="3"/>
  <c r="AJ112" i="3"/>
  <c r="AJ107" i="3"/>
  <c r="AJ108" i="3"/>
  <c r="AJ104" i="3"/>
  <c r="AM100" i="2"/>
  <c r="AN100" i="2"/>
  <c r="AK100" i="2"/>
  <c r="AJ100" i="2"/>
  <c r="AI100" i="2"/>
  <c r="AP114" i="3"/>
  <c r="AP110" i="3"/>
  <c r="AP106" i="3"/>
  <c r="AP102" i="3"/>
  <c r="AP111" i="3"/>
  <c r="AP104" i="3"/>
  <c r="AP113" i="3"/>
  <c r="AP109" i="3"/>
  <c r="AP105" i="3"/>
  <c r="AP108" i="3"/>
  <c r="AP112" i="3"/>
  <c r="AP107" i="3"/>
  <c r="AP103" i="3"/>
  <c r="AL108" i="3"/>
  <c r="AL111" i="3"/>
  <c r="AL103" i="3"/>
  <c r="AL105" i="3"/>
  <c r="AL114" i="3"/>
  <c r="AL106" i="3"/>
  <c r="AL109" i="3"/>
  <c r="AL112" i="3"/>
  <c r="AL104" i="3"/>
  <c r="AL113" i="3"/>
  <c r="AL107" i="3"/>
  <c r="AL110" i="3"/>
  <c r="AL102" i="3"/>
  <c r="AH112" i="3"/>
  <c r="AH104" i="3"/>
  <c r="AH107" i="3"/>
  <c r="AH110" i="3"/>
  <c r="AH102" i="3"/>
  <c r="AH113" i="3"/>
  <c r="AH105" i="3"/>
  <c r="AH108" i="3"/>
  <c r="AH111" i="3"/>
  <c r="AH103" i="3"/>
  <c r="AH114" i="3"/>
  <c r="AH106" i="3"/>
  <c r="AH109" i="3"/>
  <c r="AJ101" i="2" l="1"/>
  <c r="AJ82" i="2"/>
  <c r="AJ76" i="2"/>
  <c r="AJ87" i="2"/>
  <c r="AJ81" i="2"/>
  <c r="AJ79" i="2"/>
  <c r="AJ84" i="2"/>
  <c r="AJ86" i="2"/>
  <c r="AJ78" i="2"/>
  <c r="AJ75" i="2"/>
  <c r="AJ77" i="2"/>
  <c r="AJ85" i="2"/>
  <c r="AJ83" i="2"/>
  <c r="AJ88" i="2"/>
  <c r="AJ80" i="2"/>
  <c r="AI101" i="2"/>
  <c r="AI88" i="2"/>
  <c r="AI80" i="2"/>
  <c r="AI82" i="2"/>
  <c r="AI76" i="2"/>
  <c r="AI87" i="2"/>
  <c r="AI81" i="2"/>
  <c r="AI79" i="2"/>
  <c r="AI84" i="2"/>
  <c r="AI86" i="2"/>
  <c r="AI78" i="2"/>
  <c r="AI75" i="2"/>
  <c r="AI77" i="2"/>
  <c r="AI85" i="2"/>
  <c r="AI83" i="2"/>
  <c r="AK76" i="2"/>
  <c r="AK87" i="2"/>
  <c r="AK81" i="2"/>
  <c r="AK79" i="2"/>
  <c r="AK84" i="2"/>
  <c r="AK86" i="2"/>
  <c r="AK78" i="2"/>
  <c r="AK75" i="2"/>
  <c r="AK77" i="2"/>
  <c r="AK85" i="2"/>
  <c r="AK83" i="2"/>
  <c r="AK88" i="2"/>
  <c r="AK80" i="2"/>
  <c r="AK82" i="2"/>
  <c r="AN86" i="2"/>
  <c r="AN78" i="2"/>
  <c r="AN75" i="2"/>
  <c r="AN77" i="2"/>
  <c r="AN85" i="2"/>
  <c r="AN83" i="2"/>
  <c r="AN88" i="2"/>
  <c r="AN80" i="2"/>
  <c r="AN82" i="2"/>
  <c r="AN76" i="2"/>
  <c r="AN87" i="2"/>
  <c r="AN81" i="2"/>
  <c r="AN79" i="2"/>
  <c r="AN84" i="2"/>
  <c r="AM84" i="2"/>
  <c r="AM86" i="2"/>
  <c r="AM78" i="2"/>
  <c r="AM75" i="2"/>
  <c r="AM77" i="2"/>
  <c r="AM85" i="2"/>
  <c r="AM83" i="2"/>
  <c r="AM88" i="2"/>
  <c r="AM80" i="2"/>
  <c r="AM82" i="2"/>
  <c r="AM76" i="2"/>
  <c r="AM87" i="2"/>
  <c r="AM81" i="2"/>
  <c r="AM79" i="2"/>
  <c r="AL87" i="2"/>
  <c r="AL81" i="2"/>
  <c r="AL79" i="2"/>
  <c r="AL84" i="2"/>
  <c r="AL86" i="2"/>
  <c r="AL78" i="2"/>
  <c r="AL75" i="2"/>
  <c r="AL77" i="2"/>
  <c r="AL85" i="2"/>
  <c r="AL83" i="2"/>
  <c r="AL88" i="2"/>
  <c r="AL80" i="2"/>
  <c r="AL82" i="2"/>
  <c r="AL76" i="2"/>
  <c r="AG113" i="3"/>
  <c r="AG110" i="3"/>
  <c r="AG107" i="3"/>
  <c r="AG106" i="3"/>
  <c r="AG104" i="3"/>
  <c r="AG112" i="3"/>
  <c r="AG114" i="3"/>
  <c r="AG103" i="3"/>
  <c r="AM101" i="2"/>
  <c r="AN101" i="2"/>
  <c r="AG111" i="3"/>
  <c r="AG108" i="3"/>
  <c r="AG105" i="3"/>
  <c r="AG109" i="3"/>
  <c r="AG102" i="3"/>
  <c r="AK105" i="2"/>
  <c r="AK113" i="2"/>
  <c r="AK110" i="2"/>
  <c r="AK112" i="2"/>
  <c r="AK106" i="2"/>
  <c r="AK114" i="2"/>
  <c r="AK107" i="2"/>
  <c r="AK101" i="2"/>
  <c r="AK103" i="2"/>
  <c r="AK108" i="2"/>
  <c r="AK111" i="2"/>
  <c r="AK109" i="2"/>
  <c r="AK104" i="2"/>
  <c r="AK102" i="2"/>
  <c r="AJ113" i="2"/>
  <c r="AJ102" i="2"/>
  <c r="AJ110" i="2"/>
  <c r="AL107" i="2"/>
  <c r="AL101" i="2"/>
  <c r="AL105" i="2"/>
  <c r="AL108" i="2"/>
  <c r="AL110" i="2"/>
  <c r="AL104" i="2"/>
  <c r="AL113" i="2"/>
  <c r="AL114" i="2"/>
  <c r="AL109" i="2"/>
  <c r="AL102" i="2"/>
  <c r="AL106" i="2"/>
  <c r="AL103" i="2"/>
  <c r="AL111" i="2"/>
  <c r="AL112" i="2"/>
  <c r="AJ109" i="2"/>
  <c r="AJ114" i="2"/>
  <c r="AJ103" i="2"/>
  <c r="AJ106" i="2"/>
  <c r="AJ107" i="2"/>
  <c r="AJ111" i="2"/>
  <c r="AJ104" i="2"/>
  <c r="AJ108" i="2"/>
  <c r="AJ105" i="2"/>
  <c r="AM103" i="2"/>
  <c r="AN113" i="2"/>
  <c r="AJ112" i="2"/>
  <c r="AJ171" i="11"/>
  <c r="AI171" i="11"/>
  <c r="AO104" i="3"/>
  <c r="AO114" i="3"/>
  <c r="AO110" i="3"/>
  <c r="AO106" i="3"/>
  <c r="AO102" i="3"/>
  <c r="AO112" i="3"/>
  <c r="AO103" i="3"/>
  <c r="AO107" i="3"/>
  <c r="AO113" i="3"/>
  <c r="AO109" i="3"/>
  <c r="AO105" i="3"/>
  <c r="AO108" i="3"/>
  <c r="AO111" i="3"/>
  <c r="AM110" i="2"/>
  <c r="AN112" i="2"/>
  <c r="AM109" i="2"/>
  <c r="AN104" i="2"/>
  <c r="AN105" i="2"/>
  <c r="AM111" i="2"/>
  <c r="AK113" i="3"/>
  <c r="AK105" i="3"/>
  <c r="AK108" i="3"/>
  <c r="AK110" i="3"/>
  <c r="AK111" i="3"/>
  <c r="AK103" i="3"/>
  <c r="AK114" i="3"/>
  <c r="AK106" i="3"/>
  <c r="AK109" i="3"/>
  <c r="AK112" i="3"/>
  <c r="AK104" i="3"/>
  <c r="AK102" i="3"/>
  <c r="AK107" i="3"/>
  <c r="AI107" i="3"/>
  <c r="AI112" i="3"/>
  <c r="AI110" i="3"/>
  <c r="AI102" i="3"/>
  <c r="AI113" i="3"/>
  <c r="AI105" i="3"/>
  <c r="AI108" i="3"/>
  <c r="AI111" i="3"/>
  <c r="AI103" i="3"/>
  <c r="AI104" i="3"/>
  <c r="AI114" i="3"/>
  <c r="AI106" i="3"/>
  <c r="AI109" i="3"/>
  <c r="AN102" i="2"/>
  <c r="AN110" i="2"/>
  <c r="AN109" i="2"/>
  <c r="AM107" i="2"/>
  <c r="AM108" i="2"/>
  <c r="AN103" i="2"/>
  <c r="AN111" i="2"/>
  <c r="AM106" i="2"/>
  <c r="AN106" i="2"/>
  <c r="AM114" i="2"/>
  <c r="AN107" i="2"/>
  <c r="AN114" i="2"/>
  <c r="AM105" i="2"/>
  <c r="AM113" i="2"/>
  <c r="AM104" i="2"/>
  <c r="AN108" i="2"/>
  <c r="AM112" i="2"/>
  <c r="AM102" i="2"/>
  <c r="AI107" i="2"/>
  <c r="AI109" i="2"/>
  <c r="AI110" i="2"/>
  <c r="AI102" i="2"/>
  <c r="AI106" i="2"/>
  <c r="AI113" i="2"/>
  <c r="AI105" i="2"/>
  <c r="AI108" i="2"/>
  <c r="AI111" i="2"/>
  <c r="AI103" i="2"/>
  <c r="AI114" i="2"/>
  <c r="AI112" i="2"/>
  <c r="AI104" i="2"/>
  <c r="AJ181" i="11" l="1"/>
  <c r="AJ183" i="11"/>
  <c r="AJ182" i="11"/>
  <c r="AJ176" i="11"/>
  <c r="AJ180" i="11"/>
  <c r="AJ174" i="11"/>
  <c r="AJ178" i="11"/>
  <c r="AJ172" i="11"/>
  <c r="AJ184" i="11"/>
  <c r="AJ177" i="11"/>
  <c r="AJ173" i="11"/>
  <c r="AJ185" i="11"/>
  <c r="AJ175" i="11"/>
  <c r="AJ179" i="11"/>
  <c r="AI176" i="11"/>
  <c r="AI185" i="11"/>
  <c r="AI172" i="11"/>
  <c r="AI182" i="11"/>
  <c r="AI184" i="11"/>
  <c r="AI177" i="11"/>
  <c r="AI173" i="11"/>
  <c r="AI178" i="11"/>
  <c r="AI181" i="11"/>
  <c r="AI183" i="11"/>
  <c r="AI174" i="11"/>
  <c r="AI180" i="11"/>
  <c r="AI179" i="11"/>
  <c r="AI175" i="11"/>
  <c r="A8" i="13" l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I6" i="13"/>
  <c r="AH6" i="13"/>
  <c r="AG6" i="13"/>
  <c r="AF6" i="13"/>
  <c r="AE6" i="13"/>
  <c r="AD6" i="13"/>
  <c r="AC6" i="13"/>
  <c r="AB6" i="13"/>
  <c r="AH5" i="13"/>
  <c r="AF5" i="13"/>
  <c r="AD5" i="13"/>
  <c r="AB5" i="13"/>
  <c r="A8" i="1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I6" i="11"/>
  <c r="AH6" i="11"/>
  <c r="AG6" i="11"/>
  <c r="AF6" i="11"/>
  <c r="AE6" i="11"/>
  <c r="AD6" i="11"/>
  <c r="AC6" i="11"/>
  <c r="AB6" i="11"/>
  <c r="AH5" i="11"/>
  <c r="AF5" i="11"/>
  <c r="AD5" i="11"/>
  <c r="AB5" i="11"/>
  <c r="AI7" i="13" l="1"/>
  <c r="AI21" i="13" s="1"/>
  <c r="AH7" i="13" l="1"/>
  <c r="AH10" i="13" s="1"/>
  <c r="AI15" i="13"/>
  <c r="AI10" i="13"/>
  <c r="AI12" i="13"/>
  <c r="AI8" i="13"/>
  <c r="AI17" i="13"/>
  <c r="AI16" i="13"/>
  <c r="AI11" i="13"/>
  <c r="AI19" i="13"/>
  <c r="AI9" i="13"/>
  <c r="AI18" i="13"/>
  <c r="AI14" i="13"/>
  <c r="AI13" i="13"/>
  <c r="AI20" i="13"/>
  <c r="A8" i="8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I6" i="8"/>
  <c r="AH6" i="8"/>
  <c r="AG6" i="8"/>
  <c r="AF6" i="8"/>
  <c r="AE6" i="8"/>
  <c r="AD6" i="8"/>
  <c r="AC6" i="8"/>
  <c r="AB6" i="8"/>
  <c r="AH5" i="8"/>
  <c r="AF5" i="8"/>
  <c r="AD5" i="8"/>
  <c r="AB5" i="8"/>
  <c r="AH11" i="13" l="1"/>
  <c r="AH8" i="13"/>
  <c r="AH16" i="13"/>
  <c r="AH21" i="13"/>
  <c r="AH19" i="13"/>
  <c r="AH20" i="13"/>
  <c r="AH13" i="13"/>
  <c r="AH18" i="13"/>
  <c r="AH15" i="13"/>
  <c r="AH9" i="13"/>
  <c r="AH12" i="13"/>
  <c r="AH17" i="13"/>
  <c r="AH14" i="13"/>
  <c r="AE7" i="13" l="1"/>
  <c r="AE9" i="13" s="1"/>
  <c r="AD7" i="13"/>
  <c r="AD13" i="13" s="1"/>
  <c r="AE15" i="13" l="1"/>
  <c r="AE11" i="13"/>
  <c r="AE10" i="13"/>
  <c r="AE14" i="13"/>
  <c r="AD10" i="13"/>
  <c r="AD18" i="13"/>
  <c r="AD12" i="13"/>
  <c r="AD8" i="13"/>
  <c r="AD21" i="13"/>
  <c r="AD20" i="13"/>
  <c r="AD11" i="13"/>
  <c r="AE16" i="13"/>
  <c r="AE18" i="13"/>
  <c r="AD14" i="13"/>
  <c r="AD9" i="13"/>
  <c r="AE12" i="13"/>
  <c r="AE8" i="13"/>
  <c r="AD19" i="13"/>
  <c r="AD15" i="13"/>
  <c r="AE19" i="13"/>
  <c r="AE17" i="13"/>
  <c r="AD16" i="13"/>
  <c r="AD17" i="13"/>
  <c r="AE20" i="13"/>
  <c r="AE13" i="13"/>
  <c r="AE21" i="13"/>
  <c r="AE7" i="8"/>
  <c r="AE8" i="8" s="1"/>
  <c r="AD7" i="8"/>
  <c r="AD8" i="8" s="1"/>
  <c r="AD21" i="8" l="1"/>
  <c r="AD10" i="8"/>
  <c r="AD9" i="8"/>
  <c r="AD14" i="8"/>
  <c r="AD11" i="8"/>
  <c r="AD17" i="8"/>
  <c r="AD20" i="8"/>
  <c r="AD18" i="8"/>
  <c r="AD15" i="8"/>
  <c r="AD19" i="8"/>
  <c r="AD16" i="8"/>
  <c r="AD13" i="8"/>
  <c r="AD12" i="8"/>
  <c r="AE9" i="8"/>
  <c r="AE18" i="8"/>
  <c r="AE14" i="8"/>
  <c r="AE21" i="8"/>
  <c r="AE20" i="8"/>
  <c r="AE16" i="8"/>
  <c r="AE12" i="8"/>
  <c r="AE10" i="8"/>
  <c r="AE19" i="8"/>
  <c r="AE13" i="8"/>
  <c r="AE11" i="8"/>
  <c r="AE17" i="8"/>
  <c r="AE15" i="8"/>
  <c r="AI6" i="3" l="1"/>
  <c r="AH6" i="3"/>
  <c r="AG6" i="3"/>
  <c r="AF6" i="3"/>
  <c r="AE6" i="3"/>
  <c r="AD6" i="3"/>
  <c r="AC6" i="3"/>
  <c r="AB6" i="3"/>
  <c r="AH5" i="3"/>
  <c r="AE7" i="11" l="1"/>
  <c r="AD7" i="11"/>
  <c r="AG7" i="2" l="1"/>
  <c r="AF7" i="2"/>
  <c r="AD16" i="11"/>
  <c r="AD12" i="11"/>
  <c r="AD15" i="11"/>
  <c r="AD18" i="11"/>
  <c r="AD19" i="11"/>
  <c r="AD14" i="11"/>
  <c r="AD11" i="11"/>
  <c r="AD10" i="11"/>
  <c r="AD8" i="11"/>
  <c r="AD13" i="11"/>
  <c r="AD21" i="11"/>
  <c r="AD20" i="11"/>
  <c r="AD17" i="11"/>
  <c r="AD9" i="11"/>
  <c r="AE12" i="11"/>
  <c r="AE10" i="11"/>
  <c r="AE9" i="11"/>
  <c r="AE17" i="11"/>
  <c r="AE13" i="11"/>
  <c r="AE8" i="11"/>
  <c r="AE14" i="11"/>
  <c r="AE19" i="11"/>
  <c r="AE15" i="11"/>
  <c r="AE11" i="11"/>
  <c r="AE18" i="11"/>
  <c r="AE16" i="11"/>
  <c r="AE20" i="11"/>
  <c r="AE21" i="11"/>
  <c r="A8" i="3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F5" i="3"/>
  <c r="AD5" i="3"/>
  <c r="AB5" i="3"/>
  <c r="AG14" i="2" l="1"/>
  <c r="AG21" i="2"/>
  <c r="AG20" i="2"/>
  <c r="AG13" i="2"/>
  <c r="AG17" i="2"/>
  <c r="AG8" i="2"/>
  <c r="AG9" i="2"/>
  <c r="AG18" i="2"/>
  <c r="AG19" i="2"/>
  <c r="AG11" i="2"/>
  <c r="AG10" i="2"/>
  <c r="AG15" i="2"/>
  <c r="AG16" i="2"/>
  <c r="AG12" i="2"/>
  <c r="AF9" i="2"/>
  <c r="AF8" i="2"/>
  <c r="AF12" i="2"/>
  <c r="AF10" i="2"/>
  <c r="AF18" i="2"/>
  <c r="AF21" i="2"/>
  <c r="AF19" i="2"/>
  <c r="AF15" i="2"/>
  <c r="AF20" i="2"/>
  <c r="AF17" i="2"/>
  <c r="AF16" i="2"/>
  <c r="AF13" i="2"/>
  <c r="AF14" i="2"/>
  <c r="AF11" i="2"/>
  <c r="AB7" i="3" l="1"/>
  <c r="AG7" i="3"/>
  <c r="AF7" i="3"/>
  <c r="AC7" i="3"/>
  <c r="AC9" i="3" s="1"/>
  <c r="AD7" i="3"/>
  <c r="AD14" i="3" s="1"/>
  <c r="AE7" i="3"/>
  <c r="AE16" i="3" s="1"/>
  <c r="AF8" i="3" l="1"/>
  <c r="AF11" i="3"/>
  <c r="AF15" i="3"/>
  <c r="AF19" i="3"/>
  <c r="AF12" i="3"/>
  <c r="AF16" i="3"/>
  <c r="AF20" i="3"/>
  <c r="AF18" i="3"/>
  <c r="AF9" i="3"/>
  <c r="AF13" i="3"/>
  <c r="AF17" i="3"/>
  <c r="AF21" i="3"/>
  <c r="AF10" i="3"/>
  <c r="AF14" i="3"/>
  <c r="AG10" i="3"/>
  <c r="AG14" i="3"/>
  <c r="AG18" i="3"/>
  <c r="AG11" i="3"/>
  <c r="AG19" i="3"/>
  <c r="AG15" i="3"/>
  <c r="AG12" i="3"/>
  <c r="AG16" i="3"/>
  <c r="AG20" i="3"/>
  <c r="AG9" i="3"/>
  <c r="AG13" i="3"/>
  <c r="AG17" i="3"/>
  <c r="AG21" i="3"/>
  <c r="AG8" i="3"/>
  <c r="AD10" i="3"/>
  <c r="AD18" i="3"/>
  <c r="AD21" i="3"/>
  <c r="AD8" i="3"/>
  <c r="AD12" i="3"/>
  <c r="AD17" i="3"/>
  <c r="AD13" i="3"/>
  <c r="AD19" i="3"/>
  <c r="AD20" i="3"/>
  <c r="AD16" i="3"/>
  <c r="AE18" i="3"/>
  <c r="AE8" i="3"/>
  <c r="AE9" i="3"/>
  <c r="AD9" i="3"/>
  <c r="AE10" i="3"/>
  <c r="AD11" i="3"/>
  <c r="AE13" i="3"/>
  <c r="AD15" i="3"/>
  <c r="AE15" i="3"/>
  <c r="AE19" i="3"/>
  <c r="AE20" i="3"/>
  <c r="AE21" i="3"/>
  <c r="AE14" i="3"/>
  <c r="AE17" i="3"/>
  <c r="AE11" i="3"/>
  <c r="AE12" i="3"/>
  <c r="AC12" i="3"/>
  <c r="AC11" i="3"/>
  <c r="AC10" i="3"/>
  <c r="AC8" i="3"/>
  <c r="AC13" i="3"/>
  <c r="AC14" i="3"/>
  <c r="AC15" i="3"/>
  <c r="AB19" i="3"/>
  <c r="AB17" i="3"/>
  <c r="AB18" i="3"/>
  <c r="AB21" i="3"/>
  <c r="AB16" i="3"/>
  <c r="AB20" i="3"/>
  <c r="AC18" i="3"/>
  <c r="AC19" i="3"/>
  <c r="AC17" i="3"/>
  <c r="AC21" i="3"/>
  <c r="AC16" i="3"/>
  <c r="AC20" i="3"/>
  <c r="AB10" i="3"/>
  <c r="AB9" i="3"/>
  <c r="AB8" i="3"/>
  <c r="AB13" i="3"/>
  <c r="AB11" i="3"/>
  <c r="AB12" i="3"/>
  <c r="AB15" i="3"/>
  <c r="AB14" i="3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B7" i="2" l="1"/>
  <c r="AB21" i="2" s="1"/>
  <c r="AD7" i="2"/>
  <c r="AD13" i="2" s="1"/>
  <c r="AC7" i="2"/>
  <c r="AC18" i="2" s="1"/>
  <c r="AE7" i="2"/>
  <c r="AE10" i="2" s="1"/>
  <c r="AB18" i="2" l="1"/>
  <c r="AB10" i="2"/>
  <c r="AB19" i="2"/>
  <c r="AB9" i="2"/>
  <c r="AB12" i="2"/>
  <c r="AB14" i="2"/>
  <c r="AB15" i="2"/>
  <c r="AB16" i="2"/>
  <c r="AB17" i="2"/>
  <c r="AB13" i="2"/>
  <c r="AC19" i="2"/>
  <c r="AB11" i="2"/>
  <c r="AC13" i="2"/>
  <c r="AC8" i="2"/>
  <c r="AB20" i="2"/>
  <c r="AB8" i="2"/>
  <c r="AC17" i="2"/>
  <c r="AC16" i="2"/>
  <c r="AC11" i="2"/>
  <c r="AC21" i="2"/>
  <c r="AC12" i="2"/>
  <c r="AC20" i="2"/>
  <c r="AC9" i="2"/>
  <c r="AC10" i="2"/>
  <c r="AE9" i="2"/>
  <c r="AC14" i="2"/>
  <c r="AD12" i="2"/>
  <c r="AD21" i="2"/>
  <c r="AD16" i="2"/>
  <c r="AD8" i="2"/>
  <c r="AD14" i="2"/>
  <c r="AD11" i="2"/>
  <c r="AD15" i="2"/>
  <c r="AD18" i="2"/>
  <c r="AD19" i="2"/>
  <c r="AD9" i="2"/>
  <c r="AD17" i="2"/>
  <c r="AD10" i="2"/>
  <c r="AD20" i="2"/>
  <c r="AE14" i="2"/>
  <c r="AE11" i="2"/>
  <c r="AC15" i="2"/>
  <c r="AE15" i="2"/>
  <c r="AE19" i="2"/>
  <c r="AE12" i="2"/>
  <c r="AE16" i="2"/>
  <c r="AE17" i="2"/>
  <c r="AE20" i="2"/>
  <c r="AE21" i="2"/>
  <c r="AE18" i="2"/>
  <c r="AE13" i="2"/>
  <c r="AE8" i="2"/>
  <c r="AH7" i="8" l="1"/>
  <c r="AH8" i="8" s="1"/>
  <c r="AI7" i="8"/>
  <c r="AI8" i="8" s="1"/>
  <c r="AI7" i="2"/>
  <c r="AI15" i="2" s="1"/>
  <c r="AH7" i="2"/>
  <c r="AH9" i="2" s="1"/>
  <c r="AI15" i="8" l="1"/>
  <c r="AI10" i="2"/>
  <c r="AH18" i="2"/>
  <c r="AH19" i="2"/>
  <c r="AI21" i="2"/>
  <c r="AI17" i="2"/>
  <c r="AI16" i="2"/>
  <c r="AI18" i="2"/>
  <c r="AI9" i="2"/>
  <c r="AI11" i="2"/>
  <c r="AI12" i="2"/>
  <c r="AI13" i="2"/>
  <c r="AI14" i="2"/>
  <c r="AH15" i="2"/>
  <c r="AI8" i="2"/>
  <c r="AH17" i="2"/>
  <c r="AI19" i="2"/>
  <c r="AI20" i="2"/>
  <c r="AH21" i="2"/>
  <c r="AH16" i="2"/>
  <c r="AH13" i="2"/>
  <c r="AH10" i="2"/>
  <c r="AH11" i="2"/>
  <c r="AH12" i="2"/>
  <c r="AH14" i="2"/>
  <c r="AH20" i="2"/>
  <c r="AH8" i="2"/>
  <c r="AI17" i="8"/>
  <c r="AI13" i="8"/>
  <c r="AI12" i="8"/>
  <c r="AI19" i="8"/>
  <c r="AI20" i="8"/>
  <c r="AI16" i="8"/>
  <c r="AI21" i="8"/>
  <c r="AI9" i="8"/>
  <c r="AI10" i="8"/>
  <c r="AI14" i="8"/>
  <c r="AI18" i="8"/>
  <c r="AI11" i="8"/>
  <c r="AH10" i="8"/>
  <c r="AH12" i="8"/>
  <c r="AH21" i="8"/>
  <c r="AH15" i="8"/>
  <c r="AH11" i="8"/>
  <c r="AH14" i="8"/>
  <c r="AH20" i="8"/>
  <c r="AH19" i="8"/>
  <c r="AH17" i="8"/>
  <c r="AH9" i="8"/>
  <c r="AH13" i="8"/>
  <c r="AH18" i="8"/>
  <c r="AH16" i="8"/>
  <c r="AC7" i="13" l="1"/>
  <c r="AC9" i="13" s="1"/>
  <c r="AB7" i="13"/>
  <c r="AB8" i="13" s="1"/>
  <c r="AB7" i="8"/>
  <c r="AB8" i="8" s="1"/>
  <c r="AC7" i="8"/>
  <c r="AC8" i="8" s="1"/>
  <c r="AC13" i="13" l="1"/>
  <c r="AC18" i="13"/>
  <c r="AC15" i="13"/>
  <c r="AC19" i="13"/>
  <c r="AC14" i="13"/>
  <c r="AC16" i="13"/>
  <c r="AC10" i="13"/>
  <c r="AC12" i="13"/>
  <c r="AC20" i="13"/>
  <c r="AC21" i="13"/>
  <c r="AC11" i="13"/>
  <c r="AC17" i="13"/>
  <c r="AC8" i="13"/>
  <c r="AB19" i="13"/>
  <c r="AB10" i="13"/>
  <c r="AB15" i="13"/>
  <c r="AB18" i="13"/>
  <c r="AB9" i="13"/>
  <c r="AB17" i="13"/>
  <c r="AB20" i="13"/>
  <c r="AB11" i="13"/>
  <c r="AB16" i="13"/>
  <c r="AB12" i="13"/>
  <c r="AB14" i="13"/>
  <c r="AB14" i="8"/>
  <c r="AB19" i="8"/>
  <c r="AC21" i="8"/>
  <c r="AB13" i="8"/>
  <c r="AC17" i="8"/>
  <c r="AB9" i="8"/>
  <c r="AC15" i="8"/>
  <c r="AB18" i="8"/>
  <c r="AB15" i="8"/>
  <c r="AB21" i="8"/>
  <c r="AB10" i="8"/>
  <c r="AB13" i="13"/>
  <c r="AB21" i="13"/>
  <c r="AC20" i="8"/>
  <c r="AB11" i="8"/>
  <c r="AC11" i="8"/>
  <c r="AB20" i="8"/>
  <c r="AC13" i="8"/>
  <c r="AC10" i="8"/>
  <c r="AB16" i="8"/>
  <c r="AC14" i="8"/>
  <c r="AC19" i="8"/>
  <c r="AB12" i="8"/>
  <c r="AC12" i="8"/>
  <c r="AC9" i="8"/>
  <c r="AC18" i="8"/>
  <c r="AC16" i="8"/>
  <c r="AB17" i="8"/>
  <c r="AE7" i="17" l="1"/>
  <c r="AE10" i="17" s="1"/>
  <c r="AC7" i="17"/>
  <c r="AB7" i="17"/>
  <c r="AD7" i="17" l="1"/>
  <c r="AD15" i="17" s="1"/>
  <c r="AE21" i="17"/>
  <c r="AC8" i="17"/>
  <c r="AE12" i="17"/>
  <c r="AE20" i="17"/>
  <c r="AE11" i="17"/>
  <c r="AE16" i="17"/>
  <c r="AE8" i="17"/>
  <c r="AE17" i="17"/>
  <c r="AE14" i="17"/>
  <c r="AE19" i="17"/>
  <c r="AE9" i="17"/>
  <c r="AE18" i="17"/>
  <c r="AE15" i="17"/>
  <c r="AE13" i="17"/>
  <c r="AB16" i="17"/>
  <c r="AD21" i="17" l="1"/>
  <c r="AD20" i="17"/>
  <c r="AD17" i="17"/>
  <c r="AD10" i="17"/>
  <c r="AD14" i="17"/>
  <c r="AD8" i="17"/>
  <c r="AD9" i="17"/>
  <c r="AD16" i="17"/>
  <c r="AD12" i="17"/>
  <c r="AD18" i="17"/>
  <c r="AD13" i="17"/>
  <c r="AD11" i="17"/>
  <c r="AD19" i="17"/>
  <c r="AC16" i="17"/>
  <c r="AC13" i="17"/>
  <c r="AC14" i="17"/>
  <c r="AC12" i="17"/>
  <c r="AC21" i="17"/>
  <c r="AC10" i="17"/>
  <c r="AC15" i="17"/>
  <c r="AC9" i="17"/>
  <c r="AC17" i="17"/>
  <c r="AC11" i="17"/>
  <c r="AC20" i="17"/>
  <c r="AC19" i="17"/>
  <c r="AC18" i="17"/>
  <c r="AB13" i="17"/>
  <c r="AB9" i="17"/>
  <c r="AB18" i="17"/>
  <c r="AB20" i="17"/>
  <c r="AB8" i="17"/>
  <c r="AB19" i="17"/>
  <c r="AB17" i="17"/>
  <c r="AB11" i="17"/>
  <c r="AB10" i="17"/>
  <c r="AB15" i="17"/>
  <c r="AB14" i="17"/>
  <c r="AB12" i="17"/>
  <c r="AB21" i="17"/>
  <c r="AG74" i="18" l="1"/>
  <c r="AH74" i="18"/>
  <c r="AG100" i="18"/>
  <c r="AH100" i="18"/>
  <c r="AB7" i="11" l="1"/>
  <c r="AB19" i="11" s="1"/>
  <c r="AM74" i="18"/>
  <c r="AN74" i="18"/>
  <c r="AH106" i="18"/>
  <c r="AH86" i="18"/>
  <c r="AH81" i="18"/>
  <c r="AH75" i="18"/>
  <c r="AH88" i="18"/>
  <c r="AH84" i="18"/>
  <c r="AH79" i="18"/>
  <c r="AH87" i="18"/>
  <c r="AH83" i="18"/>
  <c r="AH78" i="18"/>
  <c r="AH85" i="18"/>
  <c r="AH80" i="18"/>
  <c r="AH77" i="18"/>
  <c r="AH76" i="18"/>
  <c r="AH82" i="18"/>
  <c r="AG103" i="18"/>
  <c r="AG82" i="18"/>
  <c r="AG83" i="18"/>
  <c r="AG86" i="18"/>
  <c r="AG81" i="18"/>
  <c r="AG75" i="18"/>
  <c r="AG85" i="18"/>
  <c r="AG76" i="18"/>
  <c r="AG88" i="18"/>
  <c r="AG84" i="18"/>
  <c r="AG79" i="18"/>
  <c r="AG87" i="18"/>
  <c r="AG80" i="18"/>
  <c r="AG77" i="18"/>
  <c r="AG78" i="18"/>
  <c r="AG102" i="18"/>
  <c r="AG104" i="18"/>
  <c r="AG101" i="18"/>
  <c r="AH111" i="18"/>
  <c r="AH105" i="18"/>
  <c r="AH104" i="18"/>
  <c r="AC7" i="18"/>
  <c r="AC17" i="18" s="1"/>
  <c r="AB7" i="18"/>
  <c r="AB13" i="18" s="1"/>
  <c r="AC7" i="11"/>
  <c r="AC8" i="11" s="1"/>
  <c r="AI7" i="18"/>
  <c r="AM100" i="18"/>
  <c r="AN100" i="18"/>
  <c r="AH7" i="18"/>
  <c r="AH17" i="18" s="1"/>
  <c r="AG111" i="18"/>
  <c r="AH103" i="18"/>
  <c r="AG110" i="18"/>
  <c r="AH113" i="18"/>
  <c r="AG109" i="18"/>
  <c r="AH112" i="18"/>
  <c r="AG108" i="18"/>
  <c r="AH102" i="18"/>
  <c r="AH110" i="18"/>
  <c r="AH101" i="18"/>
  <c r="AG107" i="18"/>
  <c r="AH109" i="18"/>
  <c r="AH107" i="18"/>
  <c r="AG105" i="18"/>
  <c r="AH108" i="18"/>
  <c r="AG114" i="18"/>
  <c r="AG106" i="18"/>
  <c r="AG113" i="18"/>
  <c r="AH114" i="18"/>
  <c r="AG112" i="18"/>
  <c r="AN80" i="18" l="1"/>
  <c r="AN77" i="18"/>
  <c r="AN82" i="18"/>
  <c r="AN85" i="18"/>
  <c r="AN86" i="18"/>
  <c r="AN81" i="18"/>
  <c r="AN75" i="18"/>
  <c r="AN88" i="18"/>
  <c r="AN84" i="18"/>
  <c r="AN79" i="18"/>
  <c r="AN87" i="18"/>
  <c r="AN83" i="18"/>
  <c r="AN78" i="18"/>
  <c r="AN76" i="18"/>
  <c r="AM80" i="18"/>
  <c r="AM77" i="18"/>
  <c r="AM82" i="18"/>
  <c r="AM86" i="18"/>
  <c r="AM81" i="18"/>
  <c r="AM75" i="18"/>
  <c r="AM85" i="18"/>
  <c r="AM88" i="18"/>
  <c r="AM84" i="18"/>
  <c r="AM87" i="18"/>
  <c r="AM83" i="18"/>
  <c r="AM78" i="18"/>
  <c r="AM76" i="18"/>
  <c r="AM79" i="18"/>
  <c r="AB21" i="18"/>
  <c r="AB16" i="18"/>
  <c r="AH19" i="18"/>
  <c r="AH18" i="18"/>
  <c r="AH15" i="18"/>
  <c r="AH9" i="18"/>
  <c r="AB9" i="11"/>
  <c r="AB21" i="11"/>
  <c r="AB12" i="11"/>
  <c r="AC19" i="18"/>
  <c r="AB12" i="18"/>
  <c r="AB18" i="18"/>
  <c r="AC15" i="11"/>
  <c r="AB17" i="18"/>
  <c r="AC15" i="18"/>
  <c r="AC13" i="11"/>
  <c r="AB10" i="18"/>
  <c r="AC9" i="11"/>
  <c r="AB8" i="18"/>
  <c r="AC8" i="18"/>
  <c r="AB11" i="18"/>
  <c r="AC18" i="18"/>
  <c r="AC11" i="11"/>
  <c r="AC14" i="18"/>
  <c r="AB19" i="18"/>
  <c r="AB14" i="18"/>
  <c r="AB20" i="18"/>
  <c r="AB9" i="18"/>
  <c r="AC10" i="11"/>
  <c r="AB15" i="18"/>
  <c r="AB8" i="11"/>
  <c r="AB16" i="11"/>
  <c r="AC16" i="11"/>
  <c r="AB18" i="11"/>
  <c r="AC21" i="11"/>
  <c r="AC14" i="11"/>
  <c r="AB15" i="11"/>
  <c r="AB17" i="11"/>
  <c r="AC18" i="11"/>
  <c r="AC12" i="11"/>
  <c r="AB20" i="11"/>
  <c r="AB11" i="11"/>
  <c r="AB14" i="11"/>
  <c r="AC19" i="11"/>
  <c r="AC17" i="11"/>
  <c r="AB13" i="11"/>
  <c r="AC20" i="18"/>
  <c r="AC12" i="18"/>
  <c r="AC10" i="18"/>
  <c r="AC20" i="11"/>
  <c r="AB10" i="11"/>
  <c r="AH8" i="18"/>
  <c r="AC13" i="18"/>
  <c r="AH21" i="18"/>
  <c r="AH14" i="18"/>
  <c r="AC11" i="18"/>
  <c r="AC9" i="18"/>
  <c r="AC16" i="18"/>
  <c r="AH11" i="18"/>
  <c r="AH13" i="18"/>
  <c r="AH20" i="18"/>
  <c r="AH10" i="18"/>
  <c r="AH12" i="18"/>
  <c r="AC21" i="18"/>
  <c r="AH16" i="18"/>
  <c r="AI9" i="18"/>
  <c r="AI8" i="18"/>
  <c r="AI10" i="18"/>
  <c r="AI20" i="18"/>
  <c r="AI17" i="18"/>
  <c r="AI19" i="18"/>
  <c r="AI12" i="18"/>
  <c r="AI11" i="18"/>
  <c r="AI15" i="18"/>
  <c r="AI18" i="18"/>
  <c r="AI21" i="18"/>
  <c r="AI14" i="18"/>
  <c r="AI13" i="18"/>
  <c r="AI16" i="18"/>
  <c r="AM101" i="18"/>
  <c r="AM102" i="18"/>
  <c r="AM103" i="18"/>
  <c r="AM104" i="18"/>
  <c r="AM105" i="18"/>
  <c r="AM106" i="18"/>
  <c r="AM107" i="18"/>
  <c r="AM108" i="18"/>
  <c r="AM109" i="18"/>
  <c r="AM110" i="18"/>
  <c r="AM111" i="18"/>
  <c r="AM112" i="18"/>
  <c r="AM113" i="18"/>
  <c r="AM114" i="18"/>
  <c r="AN102" i="18"/>
  <c r="AN103" i="18"/>
  <c r="AN104" i="18"/>
  <c r="AN105" i="18"/>
  <c r="AN106" i="18"/>
  <c r="AN107" i="18"/>
  <c r="AN108" i="18"/>
  <c r="AN109" i="18"/>
  <c r="AN110" i="18"/>
  <c r="AN111" i="18"/>
  <c r="AN112" i="18"/>
  <c r="AN113" i="18"/>
  <c r="AN114" i="18"/>
  <c r="AN101" i="18"/>
  <c r="AF7" i="13" l="1"/>
  <c r="AF14" i="13" s="1"/>
  <c r="AG7" i="13"/>
  <c r="AG15" i="13" s="1"/>
  <c r="AG7" i="8"/>
  <c r="AG8" i="8" s="1"/>
  <c r="AF9" i="13" l="1"/>
  <c r="AF15" i="13"/>
  <c r="AF21" i="13"/>
  <c r="AF20" i="13"/>
  <c r="AF16" i="13"/>
  <c r="AF8" i="13"/>
  <c r="AF17" i="13"/>
  <c r="AF11" i="13"/>
  <c r="AF12" i="13"/>
  <c r="AG11" i="13"/>
  <c r="AG10" i="13"/>
  <c r="AF18" i="13"/>
  <c r="AF19" i="13"/>
  <c r="AG16" i="13"/>
  <c r="AG19" i="13"/>
  <c r="AF10" i="13"/>
  <c r="AG9" i="13"/>
  <c r="AG17" i="13"/>
  <c r="AG14" i="13"/>
  <c r="AG13" i="13"/>
  <c r="AF13" i="13"/>
  <c r="AG18" i="13"/>
  <c r="AG8" i="13"/>
  <c r="AG21" i="13"/>
  <c r="AG12" i="13"/>
  <c r="AG20" i="13"/>
  <c r="AG11" i="8"/>
  <c r="AG16" i="8"/>
  <c r="AG17" i="8"/>
  <c r="AG10" i="8"/>
  <c r="AG19" i="8"/>
  <c r="AG21" i="8"/>
  <c r="AG15" i="8"/>
  <c r="AG12" i="8"/>
  <c r="AG13" i="8"/>
  <c r="AG18" i="8"/>
  <c r="AG20" i="8"/>
  <c r="AG9" i="8"/>
  <c r="AG14" i="8"/>
  <c r="AL74" i="17" l="1"/>
  <c r="AK74" i="17"/>
  <c r="AK100" i="17"/>
  <c r="AL100" i="17"/>
  <c r="AG7" i="17"/>
  <c r="AF7" i="17"/>
  <c r="AL103" i="17" l="1"/>
  <c r="AL83" i="17"/>
  <c r="AL81" i="17"/>
  <c r="AL76" i="17"/>
  <c r="AL86" i="17"/>
  <c r="AL79" i="17"/>
  <c r="AL77" i="17"/>
  <c r="AL87" i="17"/>
  <c r="AL88" i="17"/>
  <c r="AL84" i="17"/>
  <c r="AL82" i="17"/>
  <c r="AL75" i="17"/>
  <c r="AL85" i="17"/>
  <c r="AL80" i="17"/>
  <c r="AL78" i="17"/>
  <c r="AK87" i="17"/>
  <c r="AK80" i="17"/>
  <c r="AK83" i="17"/>
  <c r="AK81" i="17"/>
  <c r="AK76" i="17"/>
  <c r="AK86" i="17"/>
  <c r="AK79" i="17"/>
  <c r="AK77" i="17"/>
  <c r="AK78" i="17"/>
  <c r="AK88" i="17"/>
  <c r="AK84" i="17"/>
  <c r="AK82" i="17"/>
  <c r="AK85" i="17"/>
  <c r="AK75" i="17"/>
  <c r="AL101" i="17"/>
  <c r="AL102" i="17"/>
  <c r="AL108" i="17"/>
  <c r="AL112" i="17"/>
  <c r="AL113" i="17"/>
  <c r="AL104" i="17"/>
  <c r="AL109" i="17"/>
  <c r="AL105" i="17"/>
  <c r="AL114" i="17"/>
  <c r="AL111" i="17"/>
  <c r="AL110" i="17"/>
  <c r="AL107" i="17"/>
  <c r="AL106" i="17"/>
  <c r="AG15" i="17"/>
  <c r="AG21" i="17"/>
  <c r="AG11" i="17"/>
  <c r="AG12" i="17"/>
  <c r="AG17" i="17"/>
  <c r="AG13" i="17"/>
  <c r="AG19" i="17"/>
  <c r="AG16" i="17"/>
  <c r="AG18" i="17"/>
  <c r="AG9" i="17"/>
  <c r="AG20" i="17"/>
  <c r="AG8" i="17"/>
  <c r="AG10" i="17"/>
  <c r="AG14" i="17"/>
  <c r="AF18" i="17"/>
  <c r="AF13" i="17"/>
  <c r="AF12" i="17"/>
  <c r="AF9" i="17"/>
  <c r="AF21" i="17"/>
  <c r="AF8" i="17"/>
  <c r="AF11" i="17"/>
  <c r="AF16" i="17"/>
  <c r="AF10" i="17"/>
  <c r="AF17" i="17"/>
  <c r="AF20" i="17"/>
  <c r="AF19" i="17"/>
  <c r="AF14" i="17"/>
  <c r="AF15" i="17"/>
  <c r="AK103" i="17"/>
  <c r="AK107" i="17"/>
  <c r="AK111" i="17"/>
  <c r="AK101" i="17"/>
  <c r="AK105" i="17"/>
  <c r="AK109" i="17"/>
  <c r="AK113" i="17"/>
  <c r="AK108" i="17"/>
  <c r="AK112" i="17"/>
  <c r="AK102" i="17"/>
  <c r="AK106" i="17"/>
  <c r="AK110" i="17"/>
  <c r="AK114" i="17"/>
  <c r="AK104" i="17"/>
  <c r="AI75" i="19" l="1"/>
  <c r="AH75" i="19"/>
  <c r="AH7" i="19" l="1"/>
  <c r="AI7" i="19"/>
  <c r="AI15" i="19" s="1"/>
  <c r="AH21" i="19"/>
  <c r="AH15" i="19"/>
  <c r="AH18" i="19"/>
  <c r="AH14" i="19"/>
  <c r="AH17" i="19"/>
  <c r="AH19" i="19"/>
  <c r="AH10" i="19"/>
  <c r="AH11" i="19"/>
  <c r="AH9" i="19"/>
  <c r="AH13" i="19"/>
  <c r="AH16" i="19"/>
  <c r="AH20" i="19"/>
  <c r="AH8" i="19"/>
  <c r="AH12" i="19"/>
  <c r="AH79" i="19"/>
  <c r="AH78" i="19"/>
  <c r="AH86" i="19"/>
  <c r="AH89" i="19"/>
  <c r="AH85" i="19"/>
  <c r="AH76" i="19"/>
  <c r="AH81" i="19"/>
  <c r="AH83" i="19"/>
  <c r="AH82" i="19"/>
  <c r="AH87" i="19"/>
  <c r="AH88" i="19"/>
  <c r="AH84" i="19"/>
  <c r="AH80" i="19"/>
  <c r="AH77" i="19"/>
  <c r="AI78" i="19"/>
  <c r="AI83" i="19"/>
  <c r="AI84" i="19"/>
  <c r="AI87" i="19"/>
  <c r="AI86" i="19"/>
  <c r="AI88" i="19"/>
  <c r="AI76" i="19"/>
  <c r="AI79" i="19"/>
  <c r="AI89" i="19"/>
  <c r="AI82" i="19"/>
  <c r="AI77" i="19"/>
  <c r="AI80" i="19"/>
  <c r="AI81" i="19"/>
  <c r="AI85" i="19"/>
  <c r="AI17" i="19" l="1"/>
  <c r="AI18" i="19"/>
  <c r="AI16" i="19"/>
  <c r="AI19" i="19"/>
  <c r="AI9" i="19"/>
  <c r="AI10" i="19"/>
  <c r="AI8" i="19"/>
  <c r="AI13" i="19"/>
  <c r="AI20" i="19"/>
  <c r="AI11" i="19"/>
  <c r="AI21" i="19"/>
  <c r="AI14" i="19"/>
  <c r="AI12" i="19"/>
  <c r="AH74" i="2" l="1"/>
  <c r="AG74" i="2"/>
  <c r="AG100" i="2"/>
  <c r="AH100" i="2"/>
  <c r="AG88" i="2" l="1"/>
  <c r="AG84" i="2"/>
  <c r="AG80" i="2"/>
  <c r="AG87" i="2"/>
  <c r="AG83" i="2"/>
  <c r="AG79" i="2"/>
  <c r="AG75" i="2"/>
  <c r="AG86" i="2"/>
  <c r="AG82" i="2"/>
  <c r="AG78" i="2"/>
  <c r="AG81" i="2"/>
  <c r="AG77" i="2"/>
  <c r="AG76" i="2"/>
  <c r="AG85" i="2"/>
  <c r="AH88" i="2"/>
  <c r="AH84" i="2"/>
  <c r="AH80" i="2"/>
  <c r="AH76" i="2"/>
  <c r="AH87" i="2"/>
  <c r="AH83" i="2"/>
  <c r="AH79" i="2"/>
  <c r="AH75" i="2"/>
  <c r="AH86" i="2"/>
  <c r="AH82" i="2"/>
  <c r="AH78" i="2"/>
  <c r="AH85" i="2"/>
  <c r="AH81" i="2"/>
  <c r="AH77" i="2"/>
  <c r="AG102" i="2"/>
  <c r="AG101" i="2"/>
  <c r="AG113" i="2"/>
  <c r="AG103" i="2"/>
  <c r="AG107" i="2"/>
  <c r="AG110" i="2"/>
  <c r="AG105" i="2"/>
  <c r="AG114" i="2"/>
  <c r="AG106" i="2"/>
  <c r="AG109" i="2"/>
  <c r="AG104" i="2"/>
  <c r="AG108" i="2"/>
  <c r="AG112" i="2"/>
  <c r="AG111" i="2"/>
  <c r="AH101" i="2"/>
  <c r="AH107" i="2"/>
  <c r="AH110" i="2"/>
  <c r="AH102" i="2"/>
  <c r="AH111" i="2"/>
  <c r="AH104" i="2"/>
  <c r="AH105" i="2"/>
  <c r="AH103" i="2"/>
  <c r="AH109" i="2"/>
  <c r="AH112" i="2"/>
  <c r="AH114" i="2"/>
  <c r="AH106" i="2"/>
  <c r="AH108" i="2"/>
  <c r="AH113" i="2"/>
  <c r="AH171" i="11"/>
  <c r="AG171" i="11"/>
  <c r="AG174" i="11" l="1"/>
  <c r="AG176" i="11"/>
  <c r="AG177" i="11"/>
  <c r="AG175" i="11"/>
  <c r="AG185" i="11"/>
  <c r="AG182" i="11"/>
  <c r="AG178" i="11"/>
  <c r="AG172" i="11"/>
  <c r="AG180" i="11"/>
  <c r="AG173" i="11"/>
  <c r="AG181" i="11"/>
  <c r="AG184" i="11"/>
  <c r="AG179" i="11"/>
  <c r="AG183" i="11"/>
  <c r="AH183" i="11"/>
  <c r="AH179" i="11"/>
  <c r="AH181" i="11"/>
  <c r="AH177" i="11"/>
  <c r="AH182" i="11"/>
  <c r="AH172" i="11"/>
  <c r="AH175" i="11"/>
  <c r="AH176" i="11"/>
  <c r="AH173" i="11"/>
  <c r="AH184" i="11"/>
  <c r="AH174" i="11"/>
  <c r="AH185" i="11"/>
  <c r="AH178" i="11"/>
  <c r="AH180" i="11"/>
  <c r="AK100" i="8" l="1"/>
  <c r="AL100" i="8"/>
  <c r="AK240" i="11" l="1"/>
  <c r="AK241" i="11"/>
  <c r="AK229" i="11"/>
  <c r="AK239" i="11"/>
  <c r="AK230" i="11"/>
  <c r="AK233" i="11"/>
  <c r="AK235" i="11"/>
  <c r="AK234" i="11"/>
  <c r="AK236" i="11"/>
  <c r="AK237" i="11"/>
  <c r="AK242" i="11"/>
  <c r="AK238" i="11"/>
  <c r="AK231" i="11"/>
  <c r="AK232" i="11"/>
  <c r="AF7" i="8"/>
  <c r="AF15" i="8" s="1"/>
  <c r="AL101" i="8"/>
  <c r="AL107" i="8"/>
  <c r="AL109" i="8"/>
  <c r="AL104" i="8"/>
  <c r="AL103" i="8"/>
  <c r="AL110" i="8"/>
  <c r="AL102" i="8"/>
  <c r="AL113" i="8"/>
  <c r="AL108" i="8"/>
  <c r="AL111" i="8"/>
  <c r="AL106" i="8"/>
  <c r="AL114" i="8"/>
  <c r="AL105" i="8"/>
  <c r="AL112" i="8"/>
  <c r="AK106" i="8"/>
  <c r="AK109" i="8"/>
  <c r="AK108" i="8"/>
  <c r="AK113" i="8"/>
  <c r="AK110" i="8"/>
  <c r="AK101" i="8"/>
  <c r="AK114" i="8"/>
  <c r="AK107" i="8"/>
  <c r="AK112" i="8"/>
  <c r="AK102" i="8"/>
  <c r="AK111" i="8"/>
  <c r="AK103" i="8"/>
  <c r="AK104" i="8"/>
  <c r="AK105" i="8"/>
  <c r="AK171" i="11"/>
  <c r="AL171" i="11"/>
  <c r="AF11" i="8" l="1"/>
  <c r="AF17" i="8"/>
  <c r="AF21" i="8"/>
  <c r="AF10" i="8"/>
  <c r="AF8" i="8"/>
  <c r="AF18" i="8"/>
  <c r="AF19" i="8"/>
  <c r="AF12" i="8"/>
  <c r="AF16" i="8"/>
  <c r="AF14" i="8"/>
  <c r="AF9" i="8"/>
  <c r="AF13" i="8"/>
  <c r="AF20" i="8"/>
  <c r="AK178" i="11"/>
  <c r="AK181" i="11"/>
  <c r="AK173" i="11"/>
  <c r="AK174" i="11"/>
  <c r="AK179" i="11"/>
  <c r="AK182" i="11"/>
  <c r="AK177" i="11"/>
  <c r="AK183" i="11"/>
  <c r="AK184" i="11"/>
  <c r="AK175" i="11"/>
  <c r="AK180" i="11"/>
  <c r="AK185" i="11"/>
  <c r="AK176" i="11"/>
  <c r="AK172" i="11"/>
  <c r="AL175" i="11"/>
  <c r="AL185" i="11"/>
  <c r="AL183" i="11"/>
  <c r="AL182" i="11"/>
  <c r="AL180" i="11"/>
  <c r="AL181" i="11"/>
  <c r="AL178" i="11"/>
  <c r="AL177" i="11"/>
  <c r="AL176" i="11"/>
  <c r="AL184" i="11"/>
  <c r="AL173" i="11"/>
  <c r="AL174" i="11"/>
  <c r="AL172" i="11"/>
  <c r="AL179" i="11"/>
  <c r="AF7" i="11"/>
  <c r="AG7" i="11"/>
  <c r="AG16" i="11" l="1"/>
  <c r="AG17" i="11"/>
  <c r="AG20" i="11"/>
  <c r="AG10" i="11"/>
  <c r="AG15" i="11"/>
  <c r="AG14" i="11"/>
  <c r="AG13" i="11"/>
  <c r="AG18" i="11"/>
  <c r="AG12" i="11"/>
  <c r="AG9" i="11"/>
  <c r="AG19" i="11"/>
  <c r="AG11" i="11"/>
  <c r="AG8" i="11"/>
  <c r="AG21" i="11"/>
  <c r="AF15" i="11"/>
  <c r="AF8" i="11"/>
  <c r="AF12" i="11"/>
  <c r="AF14" i="11"/>
  <c r="AF18" i="11"/>
  <c r="AF10" i="11"/>
  <c r="AF11" i="11"/>
  <c r="AF16" i="11"/>
  <c r="AF21" i="11"/>
  <c r="AF17" i="11"/>
  <c r="AF20" i="11"/>
  <c r="AF13" i="11"/>
  <c r="AF9" i="11"/>
  <c r="AF19" i="11"/>
  <c r="AM100" i="3" l="1"/>
  <c r="AN100" i="3"/>
  <c r="AN110" i="3" l="1"/>
  <c r="AN114" i="3"/>
  <c r="AN106" i="3"/>
  <c r="AN105" i="3"/>
  <c r="AN101" i="3"/>
  <c r="AN108" i="3"/>
  <c r="AN102" i="3"/>
  <c r="AN113" i="3"/>
  <c r="AN104" i="3"/>
  <c r="AN112" i="3"/>
  <c r="AN109" i="3"/>
  <c r="AN111" i="3"/>
  <c r="AN103" i="3"/>
  <c r="AN107" i="3"/>
  <c r="AM108" i="3"/>
  <c r="AM105" i="3"/>
  <c r="AM112" i="3"/>
  <c r="AM104" i="3"/>
  <c r="AM103" i="3"/>
  <c r="AM113" i="3"/>
  <c r="AM109" i="3"/>
  <c r="AM101" i="3"/>
  <c r="AM107" i="3"/>
  <c r="AM102" i="3"/>
  <c r="AM111" i="3"/>
  <c r="AM110" i="3"/>
  <c r="AM114" i="3"/>
  <c r="AM106" i="3"/>
  <c r="AI7" i="3"/>
  <c r="AH7" i="3"/>
  <c r="AI19" i="3" l="1"/>
  <c r="AI18" i="3"/>
  <c r="AI10" i="3"/>
  <c r="AI9" i="3"/>
  <c r="AI14" i="3"/>
  <c r="AI13" i="3"/>
  <c r="AI8" i="3"/>
  <c r="AI17" i="3"/>
  <c r="AI15" i="3"/>
  <c r="AI12" i="3"/>
  <c r="AI16" i="3"/>
  <c r="AI20" i="3"/>
  <c r="AI11" i="3"/>
  <c r="AI21" i="3"/>
  <c r="AH15" i="3"/>
  <c r="AH18" i="3"/>
  <c r="AH19" i="3"/>
  <c r="AH11" i="3"/>
  <c r="AH8" i="3"/>
  <c r="AH9" i="3"/>
  <c r="AH13" i="3"/>
  <c r="AH17" i="3"/>
  <c r="AH21" i="3"/>
  <c r="AH14" i="3"/>
  <c r="AH12" i="3"/>
  <c r="AH10" i="3"/>
  <c r="AH20" i="3"/>
  <c r="AH16" i="3"/>
  <c r="AM74" i="17" l="1"/>
  <c r="AN74" i="17"/>
  <c r="AN100" i="17"/>
  <c r="AM100" i="17"/>
  <c r="AM109" i="17" l="1"/>
  <c r="AM86" i="17"/>
  <c r="AM79" i="17"/>
  <c r="AM77" i="17"/>
  <c r="AM88" i="17"/>
  <c r="AM84" i="17"/>
  <c r="AM82" i="17"/>
  <c r="AM75" i="17"/>
  <c r="AM81" i="17"/>
  <c r="AM85" i="17"/>
  <c r="AM80" i="17"/>
  <c r="AM78" i="17"/>
  <c r="AM83" i="17"/>
  <c r="AM87" i="17"/>
  <c r="AM76" i="17"/>
  <c r="AN104" i="17"/>
  <c r="AN86" i="17"/>
  <c r="AN79" i="17"/>
  <c r="AN77" i="17"/>
  <c r="AN88" i="17"/>
  <c r="AN84" i="17"/>
  <c r="AN82" i="17"/>
  <c r="AN75" i="17"/>
  <c r="AN85" i="17"/>
  <c r="AN80" i="17"/>
  <c r="AN78" i="17"/>
  <c r="AN87" i="17"/>
  <c r="AN83" i="17"/>
  <c r="AN81" i="17"/>
  <c r="AN76" i="17"/>
  <c r="AN101" i="17"/>
  <c r="AM104" i="17"/>
  <c r="AN106" i="17"/>
  <c r="AN111" i="17"/>
  <c r="AN109" i="17"/>
  <c r="AN112" i="17"/>
  <c r="AN110" i="17"/>
  <c r="AN103" i="17"/>
  <c r="AN105" i="17"/>
  <c r="AN102" i="17"/>
  <c r="AN114" i="17"/>
  <c r="AM101" i="17"/>
  <c r="AN107" i="17"/>
  <c r="AN108" i="17"/>
  <c r="AN113" i="17"/>
  <c r="AM108" i="17"/>
  <c r="AM105" i="17"/>
  <c r="AM102" i="17"/>
  <c r="AM113" i="17"/>
  <c r="AM103" i="17"/>
  <c r="AM110" i="17"/>
  <c r="AM114" i="17"/>
  <c r="AM106" i="17"/>
  <c r="AM112" i="17"/>
  <c r="AM111" i="17"/>
  <c r="AM107" i="17"/>
  <c r="AM171" i="11"/>
  <c r="AN171" i="11"/>
  <c r="AI7" i="17"/>
  <c r="AH7" i="17"/>
  <c r="AM174" i="11" l="1"/>
  <c r="AN176" i="11"/>
  <c r="AM181" i="11"/>
  <c r="AN182" i="11"/>
  <c r="AM180" i="11"/>
  <c r="AM185" i="11"/>
  <c r="AM182" i="11"/>
  <c r="AM177" i="11"/>
  <c r="AN181" i="11"/>
  <c r="AM176" i="11"/>
  <c r="AM173" i="11"/>
  <c r="AN183" i="11"/>
  <c r="AM184" i="11"/>
  <c r="AM172" i="11"/>
  <c r="AN173" i="11"/>
  <c r="AN185" i="11"/>
  <c r="AM179" i="11"/>
  <c r="AN172" i="11"/>
  <c r="AM175" i="11"/>
  <c r="AM183" i="11"/>
  <c r="AN175" i="11"/>
  <c r="AN179" i="11"/>
  <c r="AM178" i="11"/>
  <c r="AN174" i="11"/>
  <c r="AN180" i="11"/>
  <c r="AN184" i="11"/>
  <c r="AN178" i="11"/>
  <c r="AN177" i="11"/>
  <c r="AI7" i="11"/>
  <c r="AI14" i="11" s="1"/>
  <c r="AH7" i="11"/>
  <c r="AH18" i="11" s="1"/>
  <c r="AI10" i="17"/>
  <c r="AI16" i="17"/>
  <c r="AI12" i="17"/>
  <c r="AI20" i="17"/>
  <c r="AI9" i="17"/>
  <c r="AI19" i="17"/>
  <c r="AI18" i="17"/>
  <c r="AI8" i="17"/>
  <c r="AI13" i="17"/>
  <c r="AI21" i="17"/>
  <c r="AI14" i="17"/>
  <c r="AI17" i="17"/>
  <c r="AI11" i="17"/>
  <c r="AI15" i="17"/>
  <c r="AH10" i="17"/>
  <c r="AH12" i="17"/>
  <c r="AH17" i="17"/>
  <c r="AH19" i="17"/>
  <c r="AH16" i="17"/>
  <c r="AH20" i="17"/>
  <c r="AH15" i="17"/>
  <c r="AH18" i="17"/>
  <c r="AH14" i="17"/>
  <c r="AH21" i="17"/>
  <c r="AH13" i="17"/>
  <c r="AH11" i="17"/>
  <c r="AH8" i="17"/>
  <c r="AH9" i="17"/>
  <c r="AI10" i="11" l="1"/>
  <c r="AI8" i="11"/>
  <c r="AI21" i="11"/>
  <c r="AI12" i="11"/>
  <c r="AI17" i="11"/>
  <c r="AI19" i="11"/>
  <c r="AI20" i="11"/>
  <c r="AI15" i="11"/>
  <c r="AI18" i="11"/>
  <c r="AI11" i="11"/>
  <c r="AI9" i="11"/>
  <c r="AI13" i="11"/>
  <c r="AH9" i="11"/>
  <c r="AH19" i="11"/>
  <c r="AH20" i="11"/>
  <c r="AH10" i="11"/>
  <c r="AH17" i="11"/>
  <c r="AH15" i="11"/>
  <c r="AH12" i="11"/>
  <c r="AH11" i="11"/>
  <c r="AH13" i="11"/>
  <c r="AH21" i="11"/>
  <c r="AH14" i="11"/>
  <c r="AI16" i="11"/>
  <c r="AH16" i="11"/>
  <c r="AH8" i="11"/>
  <c r="AO74" i="18" l="1"/>
  <c r="AP74" i="18"/>
  <c r="AO74" i="13"/>
  <c r="AP74" i="13"/>
  <c r="AO100" i="18"/>
  <c r="AP100" i="18"/>
  <c r="AO100" i="13"/>
  <c r="AP100" i="13"/>
  <c r="AP86" i="18" l="1"/>
  <c r="AP81" i="18"/>
  <c r="AP75" i="18"/>
  <c r="AP87" i="18"/>
  <c r="AP88" i="18"/>
  <c r="AP84" i="18"/>
  <c r="AP79" i="18"/>
  <c r="AP78" i="18"/>
  <c r="AP76" i="18"/>
  <c r="AP85" i="18"/>
  <c r="AP80" i="18"/>
  <c r="AP77" i="18"/>
  <c r="AP82" i="18"/>
  <c r="AP83" i="18"/>
  <c r="AO82" i="18"/>
  <c r="AO85" i="18"/>
  <c r="AO86" i="18"/>
  <c r="AO81" i="18"/>
  <c r="AO75" i="18"/>
  <c r="AO83" i="18"/>
  <c r="AO88" i="18"/>
  <c r="AO84" i="18"/>
  <c r="AO79" i="18"/>
  <c r="AO87" i="18"/>
  <c r="AO78" i="18"/>
  <c r="AO76" i="18"/>
  <c r="AO80" i="18"/>
  <c r="AO77" i="18"/>
  <c r="AP86" i="13"/>
  <c r="AP77" i="13"/>
  <c r="AP75" i="13"/>
  <c r="AP85" i="13"/>
  <c r="AP78" i="13"/>
  <c r="AP76" i="13"/>
  <c r="AP84" i="13"/>
  <c r="AP88" i="13"/>
  <c r="AP82" i="13"/>
  <c r="AP80" i="13"/>
  <c r="AP81" i="13"/>
  <c r="AP79" i="13"/>
  <c r="AP83" i="13"/>
  <c r="AP87" i="13"/>
  <c r="AO87" i="13"/>
  <c r="AO86" i="13"/>
  <c r="AO84" i="13"/>
  <c r="AO88" i="13"/>
  <c r="AO77" i="13"/>
  <c r="AO79" i="13"/>
  <c r="AO82" i="13"/>
  <c r="AO80" i="13"/>
  <c r="AO83" i="13"/>
  <c r="AO78" i="13"/>
  <c r="AO76" i="13"/>
  <c r="AO81" i="13"/>
  <c r="AO75" i="13"/>
  <c r="AO85" i="13"/>
  <c r="AJ7" i="18"/>
  <c r="AJ14" i="18" s="1"/>
  <c r="AK7" i="18"/>
  <c r="AK15" i="18" s="1"/>
  <c r="AJ7" i="13"/>
  <c r="AJ19" i="13" s="1"/>
  <c r="AK7" i="13"/>
  <c r="AK20" i="13" s="1"/>
  <c r="AP103" i="18"/>
  <c r="AP108" i="18"/>
  <c r="AP114" i="18"/>
  <c r="AP106" i="18"/>
  <c r="AP111" i="18"/>
  <c r="AP109" i="18"/>
  <c r="AP112" i="18"/>
  <c r="AP104" i="18"/>
  <c r="AP113" i="18"/>
  <c r="AP102" i="18"/>
  <c r="AP105" i="18"/>
  <c r="AP110" i="18"/>
  <c r="AP101" i="18"/>
  <c r="AP107" i="18"/>
  <c r="AO101" i="18"/>
  <c r="AO103" i="18"/>
  <c r="AO102" i="18"/>
  <c r="AO104" i="18"/>
  <c r="AO108" i="18"/>
  <c r="AO107" i="18"/>
  <c r="AO114" i="18"/>
  <c r="AO105" i="18"/>
  <c r="AO109" i="18"/>
  <c r="AO113" i="18"/>
  <c r="AO111" i="18"/>
  <c r="AO112" i="18"/>
  <c r="AO110" i="18"/>
  <c r="AO106" i="18"/>
  <c r="AO112" i="13"/>
  <c r="AO106" i="13"/>
  <c r="AO113" i="13"/>
  <c r="AO103" i="13"/>
  <c r="AO110" i="13"/>
  <c r="AO105" i="13"/>
  <c r="AO109" i="13"/>
  <c r="AO101" i="13"/>
  <c r="AO114" i="13"/>
  <c r="AO108" i="13"/>
  <c r="AO111" i="13"/>
  <c r="AO107" i="13"/>
  <c r="AO102" i="13"/>
  <c r="AO104" i="13"/>
  <c r="AP171" i="11"/>
  <c r="AP111" i="13"/>
  <c r="AP104" i="13"/>
  <c r="AP101" i="13"/>
  <c r="AP103" i="13"/>
  <c r="AP105" i="13"/>
  <c r="AP107" i="13"/>
  <c r="AP108" i="13"/>
  <c r="AP113" i="13"/>
  <c r="AP106" i="13"/>
  <c r="AP102" i="13"/>
  <c r="AP114" i="13"/>
  <c r="AP110" i="13"/>
  <c r="AP112" i="13"/>
  <c r="AP109" i="13"/>
  <c r="AO171" i="11"/>
  <c r="AK16" i="18" l="1"/>
  <c r="AK9" i="18"/>
  <c r="AK14" i="18"/>
  <c r="AK12" i="18"/>
  <c r="AJ11" i="18"/>
  <c r="AJ18" i="18"/>
  <c r="AJ9" i="18"/>
  <c r="AJ15" i="18"/>
  <c r="AJ21" i="18"/>
  <c r="AJ20" i="18"/>
  <c r="AJ8" i="18"/>
  <c r="AJ13" i="18"/>
  <c r="AJ16" i="18"/>
  <c r="AJ17" i="18"/>
  <c r="AJ10" i="18"/>
  <c r="AJ19" i="18"/>
  <c r="AJ12" i="18"/>
  <c r="AK11" i="18"/>
  <c r="AK13" i="18"/>
  <c r="AK20" i="18"/>
  <c r="AK19" i="18"/>
  <c r="AK17" i="18"/>
  <c r="AK21" i="18"/>
  <c r="AK10" i="18"/>
  <c r="AK8" i="18"/>
  <c r="AK18" i="18"/>
  <c r="AJ21" i="13"/>
  <c r="AJ13" i="13"/>
  <c r="AJ9" i="13"/>
  <c r="AJ15" i="13"/>
  <c r="AJ20" i="13"/>
  <c r="AJ10" i="13"/>
  <c r="AJ17" i="13"/>
  <c r="AJ11" i="13"/>
  <c r="AJ12" i="13"/>
  <c r="AJ16" i="13"/>
  <c r="AJ14" i="13"/>
  <c r="AJ18" i="13"/>
  <c r="AJ8" i="13"/>
  <c r="AK19" i="13"/>
  <c r="AK17" i="13"/>
  <c r="AK8" i="13"/>
  <c r="AK12" i="13"/>
  <c r="AK9" i="13"/>
  <c r="AK16" i="13"/>
  <c r="AK13" i="13"/>
  <c r="AK10" i="13"/>
  <c r="AK21" i="13"/>
  <c r="AK14" i="13"/>
  <c r="AK11" i="13"/>
  <c r="AK15" i="13"/>
  <c r="AK18" i="13"/>
  <c r="AJ7" i="11"/>
  <c r="AJ13" i="11" s="1"/>
  <c r="AK7" i="11"/>
  <c r="AK8" i="11" s="1"/>
  <c r="AP175" i="11"/>
  <c r="AP178" i="11"/>
  <c r="AP181" i="11"/>
  <c r="AP176" i="11"/>
  <c r="AP177" i="11"/>
  <c r="AP184" i="11"/>
  <c r="AP173" i="11"/>
  <c r="AP180" i="11"/>
  <c r="AP182" i="11"/>
  <c r="AP185" i="11"/>
  <c r="AP183" i="11"/>
  <c r="AP179" i="11"/>
  <c r="AP172" i="11"/>
  <c r="AP174" i="11"/>
  <c r="AO177" i="11"/>
  <c r="AO181" i="11"/>
  <c r="AO173" i="11"/>
  <c r="AO172" i="11"/>
  <c r="AO178" i="11"/>
  <c r="AO184" i="11"/>
  <c r="AO180" i="11"/>
  <c r="AO185" i="11"/>
  <c r="AO176" i="11"/>
  <c r="AO175" i="11"/>
  <c r="AO182" i="11"/>
  <c r="AO179" i="11"/>
  <c r="AO174" i="11"/>
  <c r="AO183" i="11"/>
  <c r="AJ21" i="11" l="1"/>
  <c r="AK10" i="11"/>
  <c r="AJ12" i="11"/>
  <c r="AJ19" i="11"/>
  <c r="AJ15" i="11"/>
  <c r="AK14" i="11"/>
  <c r="AK16" i="11"/>
  <c r="AK13" i="11"/>
  <c r="AK9" i="11"/>
  <c r="AK18" i="11"/>
  <c r="AJ9" i="11"/>
  <c r="AJ11" i="11"/>
  <c r="AJ16" i="11"/>
  <c r="AJ8" i="11"/>
  <c r="AK12" i="11"/>
  <c r="AK19" i="11"/>
  <c r="AJ18" i="11"/>
  <c r="AK21" i="11"/>
  <c r="AK17" i="11"/>
  <c r="AJ17" i="11"/>
  <c r="AK15" i="11"/>
  <c r="AJ10" i="11"/>
  <c r="AK11" i="11"/>
  <c r="AK20" i="11"/>
  <c r="AJ14" i="11"/>
  <c r="AJ20" i="11"/>
</calcChain>
</file>

<file path=xl/sharedStrings.xml><?xml version="1.0" encoding="utf-8"?>
<sst xmlns="http://schemas.openxmlformats.org/spreadsheetml/2006/main" count="1918" uniqueCount="69">
  <si>
    <t>Simu</t>
  </si>
  <si>
    <t>phi angle</t>
  </si>
  <si>
    <t>Time period</t>
  </si>
  <si>
    <t>Without Layers</t>
  </si>
  <si>
    <t>With Layers</t>
  </si>
  <si>
    <t>AVERAGE</t>
  </si>
  <si>
    <r>
      <t xml:space="preserve">sUAS-airtaxi Collision probability </t>
    </r>
    <r>
      <rPr>
        <b/>
        <sz val="11"/>
        <color rgb="FFFF0000"/>
        <rFont val="Calibri"/>
        <family val="2"/>
      </rPr>
      <t>per flight hour</t>
    </r>
  </si>
  <si>
    <t>Iterations</t>
  </si>
  <si>
    <t>air taxi</t>
  </si>
  <si>
    <t>all</t>
  </si>
  <si>
    <t>sUAS-airtaxi collisions</t>
  </si>
  <si>
    <t>error=NSE+FTE</t>
  </si>
  <si>
    <t>With buffer=5m</t>
  </si>
  <si>
    <t>Flight time [h]</t>
  </si>
  <si>
    <t>[-0.01 +0.01]</t>
  </si>
  <si>
    <t>10:00:00 - 11:00:00</t>
  </si>
  <si>
    <t>11:00:00 - 12:00:00</t>
  </si>
  <si>
    <t>12:00:00 - 13:00:00</t>
  </si>
  <si>
    <t>18:00:00 - 19:00:00</t>
  </si>
  <si>
    <t>19:00:00 - 20:00:00</t>
  </si>
  <si>
    <t>20:00:00 - 21:00:00</t>
  </si>
  <si>
    <t>07:00:00 - 08:00:00</t>
  </si>
  <si>
    <t>08:00:00 - 09:00:00</t>
  </si>
  <si>
    <t>09:00:00 - 10:00:00</t>
  </si>
  <si>
    <t>13:00:00 - 14:00:00</t>
  </si>
  <si>
    <t>14:00:00 - 15:00:00</t>
  </si>
  <si>
    <t>15:00:00 - 16:00:00</t>
  </si>
  <si>
    <t>16:00:00 - 17:00:00</t>
  </si>
  <si>
    <t>17:00:00 - 18:00:00</t>
  </si>
  <si>
    <t>21:00:00 - 22:00:00</t>
  </si>
  <si>
    <t>With buffer=10m</t>
  </si>
  <si>
    <r>
      <t xml:space="preserve">error=NSE+FTE ; </t>
    </r>
    <r>
      <rPr>
        <b/>
        <sz val="11"/>
        <color rgb="FFFF0000"/>
        <rFont val="Calibri"/>
        <family val="2"/>
        <scheme val="minor"/>
      </rPr>
      <t>t_choque&lt;10s</t>
    </r>
  </si>
  <si>
    <r>
      <t xml:space="preserve">sUAS-airtaxi Collision probability per flight hour  </t>
    </r>
    <r>
      <rPr>
        <b/>
        <sz val="11"/>
        <color rgb="FFFF0000"/>
        <rFont val="Calibri"/>
        <family val="2"/>
      </rPr>
      <t>t_choque&lt;10s</t>
    </r>
  </si>
  <si>
    <t>With buffer=20m</t>
  </si>
  <si>
    <t>Collisions nb.</t>
  </si>
  <si>
    <r>
      <t xml:space="preserve">error=NSE+FTE ; </t>
    </r>
    <r>
      <rPr>
        <b/>
        <sz val="11"/>
        <color rgb="FFFF0000"/>
        <rFont val="Calibri"/>
        <family val="2"/>
        <scheme val="minor"/>
      </rPr>
      <t>t_choque&lt;5s</t>
    </r>
  </si>
  <si>
    <r>
      <t xml:space="preserve">sUAS-airtaxi Collision probability per flight hour  </t>
    </r>
    <r>
      <rPr>
        <b/>
        <sz val="11"/>
        <color rgb="FFFF0000"/>
        <rFont val="Calibri"/>
        <family val="2"/>
      </rPr>
      <t>t_choque&lt;5s</t>
    </r>
  </si>
  <si>
    <t>Collisions nb. :</t>
  </si>
  <si>
    <t>Collisions probability :</t>
  </si>
  <si>
    <r>
      <t xml:space="preserve">error=NSE+FTE ; </t>
    </r>
    <r>
      <rPr>
        <b/>
        <sz val="11"/>
        <color rgb="FFFF0000"/>
        <rFont val="Calibri"/>
        <family val="2"/>
        <scheme val="minor"/>
      </rPr>
      <t>t_choque&lt;20s</t>
    </r>
  </si>
  <si>
    <r>
      <t xml:space="preserve">sUAS-airtaxi Collision probability per flight hour  </t>
    </r>
    <r>
      <rPr>
        <b/>
        <sz val="11"/>
        <color rgb="FFFF0000"/>
        <rFont val="Calibri"/>
        <family val="2"/>
      </rPr>
      <t>t_choque&lt;20s</t>
    </r>
  </si>
  <si>
    <t>Total</t>
  </si>
  <si>
    <t>Rounds nb =</t>
  </si>
  <si>
    <t>Collisions' number</t>
  </si>
  <si>
    <t>t_choque&lt;20s</t>
  </si>
  <si>
    <t>t_choque&lt;10s</t>
  </si>
  <si>
    <t>t_choque&lt;5s</t>
  </si>
  <si>
    <t>Compared to "Without Layers"</t>
  </si>
  <si>
    <t>5&lt;t_choque&lt;10s</t>
  </si>
  <si>
    <t>10&lt;t_choque&lt;20s</t>
  </si>
  <si>
    <t>DELTA_T</t>
  </si>
  <si>
    <t>Timeslot duration</t>
  </si>
  <si>
    <t>Nº muestras</t>
  </si>
  <si>
    <t>Iterations/Round</t>
  </si>
  <si>
    <t>SPV-HPV collisions</t>
  </si>
  <si>
    <t>HPV</t>
  </si>
  <si>
    <r>
      <t xml:space="preserve">SPV-HPV Collision probability </t>
    </r>
    <r>
      <rPr>
        <b/>
        <sz val="11"/>
        <color rgb="FFFF0000"/>
        <rFont val="Calibri"/>
        <family val="2"/>
      </rPr>
      <t>per flight hour</t>
    </r>
  </si>
  <si>
    <r>
      <t>SPV-HPV Collision probability per flight hour,</t>
    </r>
    <r>
      <rPr>
        <b/>
        <sz val="11"/>
        <color rgb="FFFF0000"/>
        <rFont val="Calibri"/>
        <family val="2"/>
      </rPr>
      <t xml:space="preserve"> t_choque&lt;20s</t>
    </r>
  </si>
  <si>
    <r>
      <t xml:space="preserve">SPV-HPV Collision probability per flight hour, </t>
    </r>
    <r>
      <rPr>
        <b/>
        <sz val="11"/>
        <color rgb="FFFF0000"/>
        <rFont val="Calibri"/>
        <family val="2"/>
      </rPr>
      <t>t_choque&lt;10s</t>
    </r>
  </si>
  <si>
    <r>
      <t xml:space="preserve">SPV-HPV Collision probability per flight hour, </t>
    </r>
    <r>
      <rPr>
        <b/>
        <sz val="11"/>
        <color rgb="FFFF0000"/>
        <rFont val="Calibri"/>
        <family val="2"/>
      </rPr>
      <t>t_choque&lt;5s</t>
    </r>
  </si>
  <si>
    <t>SIGMA_X</t>
  </si>
  <si>
    <t>SIGMA_Y</t>
  </si>
  <si>
    <t>SIGMA_Z</t>
  </si>
  <si>
    <t>SPV</t>
  </si>
  <si>
    <t>Comparation with "Error_wrong":</t>
  </si>
  <si>
    <r>
      <t xml:space="preserve">Time step = DELTA_T </t>
    </r>
    <r>
      <rPr>
        <sz val="11"/>
        <color theme="1"/>
        <rFont val="Calibri"/>
        <family val="2"/>
      </rPr>
      <t>±</t>
    </r>
    <r>
      <rPr>
        <sz val="11"/>
        <color theme="1"/>
        <rFont val="Calibri"/>
        <family val="2"/>
        <scheme val="minor"/>
      </rPr>
      <t xml:space="preserve"> t_asterisk</t>
    </r>
  </si>
  <si>
    <t>With t_asterisk following normal distribution with SD=DELTA/1.98</t>
  </si>
  <si>
    <t>With DELTA_T=60</t>
  </si>
  <si>
    <t>Error in position: Follows normal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</si>
</sst>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10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FF0000"/>
      <name val="Calibri"/>
      <family val="2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78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3" xfId="0" applyFont="1" applyBorder="1"/>
    <xf numFmtId="0" fontId="3" fillId="0" borderId="0" xfId="0" applyFont="1" applyBorder="1"/>
    <xf numFmtId="0" fontId="3" fillId="0" borderId="14" xfId="0" applyFont="1" applyBorder="1"/>
    <xf numFmtId="0" fontId="3" fillId="0" borderId="9" xfId="0" applyFont="1" applyBorder="1"/>
    <xf numFmtId="0" fontId="3" fillId="0" borderId="6" xfId="0" applyFont="1" applyBorder="1"/>
    <xf numFmtId="0" fontId="5" fillId="0" borderId="1" xfId="0" applyFont="1" applyBorder="1" applyAlignment="1">
      <alignment horizontal="center" vertical="top"/>
    </xf>
    <xf numFmtId="0" fontId="3" fillId="0" borderId="0" xfId="0" applyFont="1" applyFill="1" applyBorder="1"/>
    <xf numFmtId="0" fontId="3" fillId="0" borderId="9" xfId="0" applyFont="1" applyFill="1" applyBorder="1"/>
    <xf numFmtId="0" fontId="3" fillId="0" borderId="14" xfId="0" applyFont="1" applyFill="1" applyBorder="1"/>
    <xf numFmtId="0" fontId="3" fillId="0" borderId="12" xfId="0" applyFont="1" applyFill="1" applyBorder="1"/>
    <xf numFmtId="0" fontId="0" fillId="0" borderId="0" xfId="0" applyFill="1"/>
    <xf numFmtId="0" fontId="4" fillId="0" borderId="11" xfId="0" applyFont="1" applyFill="1" applyBorder="1"/>
    <xf numFmtId="0" fontId="3" fillId="0" borderId="13" xfId="0" applyFont="1" applyFill="1" applyBorder="1"/>
    <xf numFmtId="0" fontId="0" fillId="0" borderId="15" xfId="0" applyFill="1" applyBorder="1"/>
    <xf numFmtId="0" fontId="0" fillId="0" borderId="0" xfId="0" applyFill="1" applyBorder="1"/>
    <xf numFmtId="0" fontId="0" fillId="0" borderId="0" xfId="0" applyBorder="1"/>
    <xf numFmtId="0" fontId="4" fillId="0" borderId="10" xfId="0" applyFont="1" applyFill="1" applyBorder="1"/>
    <xf numFmtId="0" fontId="4" fillId="0" borderId="15" xfId="0" applyFont="1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14" xfId="0" applyBorder="1"/>
    <xf numFmtId="0" fontId="0" fillId="0" borderId="9" xfId="0" applyFill="1" applyBorder="1"/>
    <xf numFmtId="0" fontId="0" fillId="0" borderId="6" xfId="0" applyBorder="1"/>
    <xf numFmtId="0" fontId="0" fillId="0" borderId="6" xfId="0" applyFill="1" applyBorder="1"/>
    <xf numFmtId="0" fontId="0" fillId="0" borderId="12" xfId="0" applyBorder="1"/>
    <xf numFmtId="0" fontId="1" fillId="0" borderId="7" xfId="0" applyFont="1" applyBorder="1" applyAlignment="1">
      <alignment horizontal="center" vertical="top"/>
    </xf>
    <xf numFmtId="0" fontId="0" fillId="0" borderId="13" xfId="0" applyBorder="1"/>
    <xf numFmtId="0" fontId="0" fillId="0" borderId="9" xfId="0" applyBorder="1"/>
    <xf numFmtId="0" fontId="0" fillId="0" borderId="12" xfId="0" applyFill="1" applyBorder="1"/>
    <xf numFmtId="0" fontId="3" fillId="0" borderId="12" xfId="0" applyFont="1" applyBorder="1"/>
    <xf numFmtId="0" fontId="0" fillId="0" borderId="10" xfId="0" applyBorder="1"/>
    <xf numFmtId="0" fontId="0" fillId="0" borderId="16" xfId="0" applyBorder="1"/>
    <xf numFmtId="0" fontId="0" fillId="0" borderId="15" xfId="0" applyBorder="1"/>
    <xf numFmtId="0" fontId="3" fillId="0" borderId="6" xfId="0" applyFont="1" applyFill="1" applyBorder="1"/>
    <xf numFmtId="0" fontId="3" fillId="0" borderId="10" xfId="0" applyFont="1" applyFill="1" applyBorder="1"/>
    <xf numFmtId="0" fontId="3" fillId="0" borderId="15" xfId="0" applyFont="1" applyFill="1" applyBorder="1"/>
    <xf numFmtId="0" fontId="3" fillId="0" borderId="11" xfId="0" applyFont="1" applyFill="1" applyBorder="1"/>
    <xf numFmtId="0" fontId="0" fillId="0" borderId="0" xfId="0" applyAlignment="1"/>
    <xf numFmtId="0" fontId="1" fillId="0" borderId="5" xfId="0" applyFont="1" applyBorder="1" applyAlignment="1">
      <alignment horizontal="center" vertical="top"/>
    </xf>
    <xf numFmtId="0" fontId="5" fillId="0" borderId="5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1" fillId="0" borderId="8" xfId="0" applyFont="1" applyBorder="1" applyAlignment="1">
      <alignment horizontal="center" vertical="top"/>
    </xf>
    <xf numFmtId="0" fontId="0" fillId="0" borderId="1" xfId="0" applyBorder="1"/>
    <xf numFmtId="0" fontId="4" fillId="0" borderId="5" xfId="0" applyFont="1" applyFill="1" applyBorder="1"/>
    <xf numFmtId="0" fontId="4" fillId="0" borderId="1" xfId="0" applyFont="1" applyFill="1" applyBorder="1"/>
    <xf numFmtId="0" fontId="0" fillId="0" borderId="1" xfId="0" applyBorder="1" applyAlignment="1">
      <alignment horizontal="center" vertical="center"/>
    </xf>
    <xf numFmtId="0" fontId="9" fillId="0" borderId="0" xfId="0" applyFont="1"/>
    <xf numFmtId="10" fontId="0" fillId="0" borderId="0" xfId="1" applyNumberFormat="1" applyFont="1"/>
    <xf numFmtId="164" fontId="0" fillId="0" borderId="15" xfId="0" applyNumberFormat="1" applyFill="1" applyBorder="1"/>
    <xf numFmtId="164" fontId="0" fillId="0" borderId="0" xfId="0" applyNumberFormat="1" applyFill="1" applyBorder="1"/>
    <xf numFmtId="164" fontId="0" fillId="0" borderId="12" xfId="0" applyNumberFormat="1" applyFill="1" applyBorder="1"/>
    <xf numFmtId="164" fontId="0" fillId="0" borderId="6" xfId="0" applyNumberFormat="1" applyBorder="1"/>
    <xf numFmtId="164" fontId="0" fillId="0" borderId="6" xfId="0" applyNumberFormat="1" applyFill="1" applyBorder="1"/>
    <xf numFmtId="0" fontId="5" fillId="0" borderId="5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SPV-HPV collision probability per flight</a:t>
            </a:r>
            <a:r>
              <a:rPr lang="en-US" baseline="0"/>
              <a:t> hour, </a:t>
            </a:r>
            <a:r>
              <a:rPr lang="en-US" baseline="0">
                <a:solidFill>
                  <a:srgbClr val="FF0000"/>
                </a:solidFill>
              </a:rPr>
              <a:t>for HPV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error: NSE+FTE</a:t>
            </a:r>
          </a:p>
          <a:p>
            <a:pPr>
              <a:defRPr/>
            </a:pPr>
            <a:r>
              <a:rPr lang="en-US" sz="20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ERROR WRONG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Without Layers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5"/>
              <c:pt idx="0">
                <c:v>07:00:00 - 08:00:00</c:v>
              </c:pt>
              <c:pt idx="1">
                <c:v>08:00:00 - 09:00:00</c:v>
              </c:pt>
              <c:pt idx="2">
                <c:v>09:00:00 - 10:00:00</c:v>
              </c:pt>
              <c:pt idx="3">
                <c:v>10:00:00 - 11:00:00</c:v>
              </c:pt>
              <c:pt idx="4">
                <c:v>11:00:00 - 12:00:00</c:v>
              </c:pt>
              <c:pt idx="5">
                <c:v>12:00:00 - 13:00:00</c:v>
              </c:pt>
              <c:pt idx="6">
                <c:v>13:00:00 - 14:00:00</c:v>
              </c:pt>
              <c:pt idx="7">
                <c:v>14:00:00 - 15:00:00</c:v>
              </c:pt>
              <c:pt idx="8">
                <c:v>15:00:00 - 16:00:00</c:v>
              </c:pt>
              <c:pt idx="9">
                <c:v>16:00:00 - 17:00:00</c:v>
              </c:pt>
              <c:pt idx="10">
                <c:v>17:00:00 - 18:00:00</c:v>
              </c:pt>
              <c:pt idx="11">
                <c:v>18:00:00 - 19:00:00</c:v>
              </c:pt>
              <c:pt idx="12">
                <c:v>19:00:00 - 20:00:00</c:v>
              </c:pt>
              <c:pt idx="13">
                <c:v>20:00:00 - 21:00:00</c:v>
              </c:pt>
              <c:pt idx="14">
                <c:v>21:00:00 - 22:00:00</c:v>
              </c:pt>
            </c:strLit>
          </c:cat>
          <c:val>
            <c:numLit>
              <c:formatCode>General</c:formatCode>
              <c:ptCount val="15"/>
              <c:pt idx="0">
                <c:v>4.0674045192677417E-5</c:v>
              </c:pt>
              <c:pt idx="1">
                <c:v>8.1708692170673301E-5</c:v>
              </c:pt>
              <c:pt idx="2">
                <c:v>1.6991759482130029E-5</c:v>
              </c:pt>
              <c:pt idx="3">
                <c:v>2.345549834066664E-5</c:v>
              </c:pt>
              <c:pt idx="4">
                <c:v>2.1863731769011415E-5</c:v>
              </c:pt>
              <c:pt idx="5">
                <c:v>2.2389185316465283E-5</c:v>
              </c:pt>
              <c:pt idx="6">
                <c:v>1.9719111121628028E-5</c:v>
              </c:pt>
              <c:pt idx="7">
                <c:v>6.0024802909385875E-5</c:v>
              </c:pt>
              <c:pt idx="8">
                <c:v>7.5404582978381646E-5</c:v>
              </c:pt>
              <c:pt idx="9">
                <c:v>9.5581949799638711E-5</c:v>
              </c:pt>
              <c:pt idx="10">
                <c:v>1.7414955647274323E-5</c:v>
              </c:pt>
              <c:pt idx="11">
                <c:v>1.8231177021880365E-5</c:v>
              </c:pt>
              <c:pt idx="12">
                <c:v>1.9431412578682015E-5</c:v>
              </c:pt>
              <c:pt idx="13">
                <c:v>2.3450400773863197E-5</c:v>
              </c:pt>
              <c:pt idx="14">
                <c:v>5.0881781269398706E-5</c:v>
              </c:pt>
            </c:numLit>
          </c:val>
          <c:extLst>
            <c:ext xmlns:c16="http://schemas.microsoft.com/office/drawing/2014/chart" uri="{C3380CC4-5D6E-409C-BE32-E72D297353CC}">
              <c16:uniqueId val="{00000000-6CC3-4775-A4AB-DB356705F4D1}"/>
            </c:ext>
          </c:extLst>
        </c:ser>
        <c:ser>
          <c:idx val="1"/>
          <c:order val="1"/>
          <c:tx>
            <c:v>With Layers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5"/>
              <c:pt idx="0">
                <c:v>07:00:00 - 08:00:00</c:v>
              </c:pt>
              <c:pt idx="1">
                <c:v>08:00:00 - 09:00:00</c:v>
              </c:pt>
              <c:pt idx="2">
                <c:v>09:00:00 - 10:00:00</c:v>
              </c:pt>
              <c:pt idx="3">
                <c:v>10:00:00 - 11:00:00</c:v>
              </c:pt>
              <c:pt idx="4">
                <c:v>11:00:00 - 12:00:00</c:v>
              </c:pt>
              <c:pt idx="5">
                <c:v>12:00:00 - 13:00:00</c:v>
              </c:pt>
              <c:pt idx="6">
                <c:v>13:00:00 - 14:00:00</c:v>
              </c:pt>
              <c:pt idx="7">
                <c:v>14:00:00 - 15:00:00</c:v>
              </c:pt>
              <c:pt idx="8">
                <c:v>15:00:00 - 16:00:00</c:v>
              </c:pt>
              <c:pt idx="9">
                <c:v>16:00:00 - 17:00:00</c:v>
              </c:pt>
              <c:pt idx="10">
                <c:v>17:00:00 - 18:00:00</c:v>
              </c:pt>
              <c:pt idx="11">
                <c:v>18:00:00 - 19:00:00</c:v>
              </c:pt>
              <c:pt idx="12">
                <c:v>19:00:00 - 20:00:00</c:v>
              </c:pt>
              <c:pt idx="13">
                <c:v>20:00:00 - 21:00:00</c:v>
              </c:pt>
              <c:pt idx="14">
                <c:v>21:00:00 - 22:00:00</c:v>
              </c:pt>
            </c:strLit>
          </c:cat>
          <c:val>
            <c:numLit>
              <c:formatCode>General</c:formatCode>
              <c:ptCount val="15"/>
              <c:pt idx="0">
                <c:v>6.3553195613558465E-7</c:v>
              </c:pt>
              <c:pt idx="1">
                <c:v>4.4568377547639981E-6</c:v>
              </c:pt>
              <c:pt idx="2">
                <c:v>1.4564365270397169E-6</c:v>
              </c:pt>
              <c:pt idx="3">
                <c:v>5.720853253821131E-7</c:v>
              </c:pt>
              <c:pt idx="4">
                <c:v>1.7378863713829585E-5</c:v>
              </c:pt>
              <c:pt idx="5">
                <c:v>5.891890872754022E-7</c:v>
              </c:pt>
              <c:pt idx="6">
                <c:v>4.929777780407007E-6</c:v>
              </c:pt>
              <c:pt idx="7">
                <c:v>2.0375391813277773E-5</c:v>
              </c:pt>
              <c:pt idx="8">
                <c:v>3.115891858610812E-6</c:v>
              </c:pt>
              <c:pt idx="9">
                <c:v>4.2080103685375531E-6</c:v>
              </c:pt>
              <c:pt idx="10">
                <c:v>3.6940815009369778E-6</c:v>
              </c:pt>
              <c:pt idx="11">
                <c:v>3.9880699735363296E-6</c:v>
              </c:pt>
              <c:pt idx="12">
                <c:v>1.821694929251439E-6</c:v>
              </c:pt>
              <c:pt idx="13">
                <c:v>1.9542000644885996E-6</c:v>
              </c:pt>
              <c:pt idx="14">
                <c:v>5.4795764443967838E-6</c:v>
              </c:pt>
            </c:numLit>
          </c:val>
          <c:extLst>
            <c:ext xmlns:c16="http://schemas.microsoft.com/office/drawing/2014/chart" uri="{C3380CC4-5D6E-409C-BE32-E72D297353CC}">
              <c16:uniqueId val="{00000001-6CC3-4775-A4AB-DB356705F4D1}"/>
            </c:ext>
          </c:extLst>
        </c:ser>
        <c:ser>
          <c:idx val="4"/>
          <c:order val="2"/>
          <c:tx>
            <c:v>With buffer=5m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Lit>
              <c:ptCount val="15"/>
              <c:pt idx="0">
                <c:v>07:00:00 - 08:00:00</c:v>
              </c:pt>
              <c:pt idx="1">
                <c:v>08:00:00 - 09:00:00</c:v>
              </c:pt>
              <c:pt idx="2">
                <c:v>09:00:00 - 10:00:00</c:v>
              </c:pt>
              <c:pt idx="3">
                <c:v>10:00:00 - 11:00:00</c:v>
              </c:pt>
              <c:pt idx="4">
                <c:v>11:00:00 - 12:00:00</c:v>
              </c:pt>
              <c:pt idx="5">
                <c:v>12:00:00 - 13:00:00</c:v>
              </c:pt>
              <c:pt idx="6">
                <c:v>13:00:00 - 14:00:00</c:v>
              </c:pt>
              <c:pt idx="7">
                <c:v>14:00:00 - 15:00:00</c:v>
              </c:pt>
              <c:pt idx="8">
                <c:v>15:00:00 - 16:00:00</c:v>
              </c:pt>
              <c:pt idx="9">
                <c:v>16:00:00 - 17:00:00</c:v>
              </c:pt>
              <c:pt idx="10">
                <c:v>17:00:00 - 18:00:00</c:v>
              </c:pt>
              <c:pt idx="11">
                <c:v>18:00:00 - 19:00:00</c:v>
              </c:pt>
              <c:pt idx="12">
                <c:v>19:00:00 - 20:00:00</c:v>
              </c:pt>
              <c:pt idx="13">
                <c:v>20:00:00 - 21:00:00</c:v>
              </c:pt>
              <c:pt idx="14">
                <c:v>21:00:00 - 22:00:00</c:v>
              </c:pt>
            </c:strLit>
          </c:cat>
          <c:val>
            <c:numLit>
              <c:formatCode>General</c:formatCode>
              <c:ptCount val="15"/>
              <c:pt idx="0">
                <c:v>5.0842556490846772E-6</c:v>
              </c:pt>
              <c:pt idx="1">
                <c:v>3.9616335597902205E-6</c:v>
              </c:pt>
              <c:pt idx="2">
                <c:v>1.4564365270397169E-6</c:v>
              </c:pt>
              <c:pt idx="3">
                <c:v>5.720853253821131E-7</c:v>
              </c:pt>
              <c:pt idx="4">
                <c:v>0</c:v>
              </c:pt>
              <c:pt idx="5">
                <c:v>0</c:v>
              </c:pt>
              <c:pt idx="6">
                <c:v>9.8595555608140145E-7</c:v>
              </c:pt>
              <c:pt idx="7">
                <c:v>4.4054901217897892E-6</c:v>
              </c:pt>
              <c:pt idx="8">
                <c:v>6.2317837172216242E-7</c:v>
              </c:pt>
              <c:pt idx="9">
                <c:v>5.4102990452625687E-6</c:v>
              </c:pt>
              <c:pt idx="10">
                <c:v>1.0554518574105652E-6</c:v>
              </c:pt>
              <c:pt idx="11">
                <c:v>5.6972428193376141E-7</c:v>
              </c:pt>
              <c:pt idx="12">
                <c:v>1.2144632861676259E-6</c:v>
              </c:pt>
              <c:pt idx="13">
                <c:v>6.5140002149619994E-7</c:v>
              </c:pt>
              <c:pt idx="14">
                <c:v>3.1311865396553051E-6</c:v>
              </c:pt>
            </c:numLit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6CC3-4775-A4AB-DB356705F4D1}"/>
            </c:ext>
          </c:extLst>
        </c:ser>
        <c:ser>
          <c:idx val="6"/>
          <c:order val="3"/>
          <c:tx>
            <c:v>With buffer=10m</c:v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5"/>
              <c:pt idx="0">
                <c:v>6.3553195613558465E-7</c:v>
              </c:pt>
              <c:pt idx="1">
                <c:v>5.9424503396853316E-6</c:v>
              </c:pt>
              <c:pt idx="2">
                <c:v>0</c:v>
              </c:pt>
              <c:pt idx="3">
                <c:v>1.1441706507642262E-6</c:v>
              </c:pt>
              <c:pt idx="4">
                <c:v>0</c:v>
              </c:pt>
              <c:pt idx="5">
                <c:v>5.891890872754022E-7</c:v>
              </c:pt>
              <c:pt idx="6">
                <c:v>0</c:v>
              </c:pt>
              <c:pt idx="7">
                <c:v>0</c:v>
              </c:pt>
              <c:pt idx="8">
                <c:v>1.2463567434443248E-6</c:v>
              </c:pt>
              <c:pt idx="9">
                <c:v>1.2022886767250152E-6</c:v>
              </c:pt>
              <c:pt idx="10">
                <c:v>1.0554518574105652E-6</c:v>
              </c:pt>
              <c:pt idx="11">
                <c:v>0</c:v>
              </c:pt>
              <c:pt idx="12">
                <c:v>2.4289265723352518E-6</c:v>
              </c:pt>
              <c:pt idx="13">
                <c:v>0</c:v>
              </c:pt>
              <c:pt idx="1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6CC3-4775-A4AB-DB356705F4D1}"/>
            </c:ext>
          </c:extLst>
        </c:ser>
        <c:ser>
          <c:idx val="8"/>
          <c:order val="4"/>
          <c:tx>
            <c:v>With buffer=20m</c:v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6.5140002149619994E-7</c:v>
              </c:pt>
              <c:pt idx="14">
                <c:v>7.8279663491382627E-7</c:v>
              </c:pt>
            </c:numLit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6CC3-4775-A4AB-DB356705F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2443984"/>
        <c:axId val="832445624"/>
        <c:extLst/>
      </c:barChart>
      <c:lineChart>
        <c:grouping val="standard"/>
        <c:varyColors val="0"/>
        <c:ser>
          <c:idx val="2"/>
          <c:order val="5"/>
          <c:tx>
            <c:v>AVERAGE</c:v>
          </c:tx>
          <c:spPr>
            <a:ln w="952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5"/>
              <c:pt idx="0">
                <c:v>3.9148205758117127E-5</c:v>
              </c:pt>
              <c:pt idx="1">
                <c:v>3.9148205758117127E-5</c:v>
              </c:pt>
              <c:pt idx="2">
                <c:v>3.9148205758117127E-5</c:v>
              </c:pt>
              <c:pt idx="3">
                <c:v>3.9148205758117127E-5</c:v>
              </c:pt>
              <c:pt idx="4">
                <c:v>3.9148205758117127E-5</c:v>
              </c:pt>
              <c:pt idx="5">
                <c:v>3.9148205758117127E-5</c:v>
              </c:pt>
              <c:pt idx="6">
                <c:v>3.9148205758117127E-5</c:v>
              </c:pt>
              <c:pt idx="7">
                <c:v>3.9148205758117127E-5</c:v>
              </c:pt>
              <c:pt idx="8">
                <c:v>3.9148205758117127E-5</c:v>
              </c:pt>
              <c:pt idx="9">
                <c:v>3.9148205758117127E-5</c:v>
              </c:pt>
              <c:pt idx="10">
                <c:v>3.9148205758117127E-5</c:v>
              </c:pt>
              <c:pt idx="11">
                <c:v>3.9148205758117127E-5</c:v>
              </c:pt>
              <c:pt idx="12">
                <c:v>3.9148205758117127E-5</c:v>
              </c:pt>
              <c:pt idx="13">
                <c:v>3.9148205758117127E-5</c:v>
              </c:pt>
              <c:pt idx="14">
                <c:v>3.9148205758117127E-5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6CC3-4775-A4AB-DB356705F4D1}"/>
            </c:ext>
          </c:extLst>
        </c:ser>
        <c:ser>
          <c:idx val="3"/>
          <c:order val="6"/>
          <c:tx>
            <c:v>AVERAGE</c:v>
          </c:tx>
          <c:spPr>
            <a:ln w="95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5"/>
              <c:pt idx="0">
                <c:v>4.977042606524646E-6</c:v>
              </c:pt>
              <c:pt idx="1">
                <c:v>4.977042606524646E-6</c:v>
              </c:pt>
              <c:pt idx="2">
                <c:v>4.977042606524646E-6</c:v>
              </c:pt>
              <c:pt idx="3">
                <c:v>4.977042606524646E-6</c:v>
              </c:pt>
              <c:pt idx="4">
                <c:v>4.977042606524646E-6</c:v>
              </c:pt>
              <c:pt idx="5">
                <c:v>4.977042606524646E-6</c:v>
              </c:pt>
              <c:pt idx="6">
                <c:v>4.977042606524646E-6</c:v>
              </c:pt>
              <c:pt idx="7">
                <c:v>4.977042606524646E-6</c:v>
              </c:pt>
              <c:pt idx="8">
                <c:v>4.977042606524646E-6</c:v>
              </c:pt>
              <c:pt idx="9">
                <c:v>4.977042606524646E-6</c:v>
              </c:pt>
              <c:pt idx="10">
                <c:v>4.977042606524646E-6</c:v>
              </c:pt>
              <c:pt idx="11">
                <c:v>4.977042606524646E-6</c:v>
              </c:pt>
              <c:pt idx="12">
                <c:v>4.977042606524646E-6</c:v>
              </c:pt>
              <c:pt idx="13">
                <c:v>4.977042606524646E-6</c:v>
              </c:pt>
              <c:pt idx="14">
                <c:v>4.977042606524646E-6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6CC3-4775-A4AB-DB356705F4D1}"/>
            </c:ext>
          </c:extLst>
        </c:ser>
        <c:ser>
          <c:idx val="5"/>
          <c:order val="7"/>
          <c:tx>
            <c:v>AVERAGE</c:v>
          </c:tx>
          <c:spPr>
            <a:ln w="952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5"/>
              <c:pt idx="0">
                <c:v>1.9414373428544071E-6</c:v>
              </c:pt>
              <c:pt idx="1">
                <c:v>1.9414373428544071E-6</c:v>
              </c:pt>
              <c:pt idx="2">
                <c:v>1.9414373428544071E-6</c:v>
              </c:pt>
              <c:pt idx="3">
                <c:v>1.9414373428544071E-6</c:v>
              </c:pt>
              <c:pt idx="4">
                <c:v>1.9414373428544071E-6</c:v>
              </c:pt>
              <c:pt idx="5">
                <c:v>1.9414373428544071E-6</c:v>
              </c:pt>
              <c:pt idx="6">
                <c:v>1.9414373428544071E-6</c:v>
              </c:pt>
              <c:pt idx="7">
                <c:v>1.9414373428544071E-6</c:v>
              </c:pt>
              <c:pt idx="8">
                <c:v>1.9414373428544071E-6</c:v>
              </c:pt>
              <c:pt idx="9">
                <c:v>1.9414373428544071E-6</c:v>
              </c:pt>
              <c:pt idx="10">
                <c:v>1.9414373428544071E-6</c:v>
              </c:pt>
              <c:pt idx="11">
                <c:v>1.9414373428544071E-6</c:v>
              </c:pt>
              <c:pt idx="12">
                <c:v>1.9414373428544071E-6</c:v>
              </c:pt>
              <c:pt idx="13">
                <c:v>1.9414373428544071E-6</c:v>
              </c:pt>
              <c:pt idx="14">
                <c:v>1.9414373428544071E-6</c:v>
              </c:pt>
            </c:numLit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6CC3-4775-A4AB-DB356705F4D1}"/>
            </c:ext>
          </c:extLst>
        </c:ser>
        <c:ser>
          <c:idx val="7"/>
          <c:order val="8"/>
          <c:tx>
            <c:v>AVERAGE</c:v>
          </c:tx>
          <c:spPr>
            <a:ln w="9525" cap="rnd">
              <a:solidFill>
                <a:srgbClr val="FF00FF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5"/>
              <c:pt idx="0">
                <c:v>9.4962439225171368E-7</c:v>
              </c:pt>
              <c:pt idx="1">
                <c:v>9.4962439225171368E-7</c:v>
              </c:pt>
              <c:pt idx="2">
                <c:v>9.4962439225171368E-7</c:v>
              </c:pt>
              <c:pt idx="3">
                <c:v>9.4962439225171368E-7</c:v>
              </c:pt>
              <c:pt idx="4">
                <c:v>9.4962439225171368E-7</c:v>
              </c:pt>
              <c:pt idx="5">
                <c:v>9.4962439225171368E-7</c:v>
              </c:pt>
              <c:pt idx="6">
                <c:v>9.4962439225171368E-7</c:v>
              </c:pt>
              <c:pt idx="7">
                <c:v>9.4962439225171368E-7</c:v>
              </c:pt>
              <c:pt idx="8">
                <c:v>9.4962439225171368E-7</c:v>
              </c:pt>
              <c:pt idx="9">
                <c:v>9.4962439225171368E-7</c:v>
              </c:pt>
              <c:pt idx="10">
                <c:v>9.4962439225171368E-7</c:v>
              </c:pt>
              <c:pt idx="11">
                <c:v>9.4962439225171368E-7</c:v>
              </c:pt>
              <c:pt idx="12">
                <c:v>9.4962439225171368E-7</c:v>
              </c:pt>
              <c:pt idx="13">
                <c:v>9.4962439225171368E-7</c:v>
              </c:pt>
              <c:pt idx="14">
                <c:v>9.4962439225171368E-7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8-6CC3-4775-A4AB-DB356705F4D1}"/>
            </c:ext>
          </c:extLst>
        </c:ser>
        <c:ser>
          <c:idx val="9"/>
          <c:order val="9"/>
          <c:tx>
            <c:v>AVERAGE</c:v>
          </c:tx>
          <c:spPr>
            <a:ln w="9525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5"/>
              <c:pt idx="0">
                <c:v>9.5613110427335069E-8</c:v>
              </c:pt>
              <c:pt idx="1">
                <c:v>9.5613110427335069E-8</c:v>
              </c:pt>
              <c:pt idx="2">
                <c:v>9.5613110427335069E-8</c:v>
              </c:pt>
              <c:pt idx="3">
                <c:v>9.5613110427335069E-8</c:v>
              </c:pt>
              <c:pt idx="4">
                <c:v>9.5613110427335069E-8</c:v>
              </c:pt>
              <c:pt idx="5">
                <c:v>9.5613110427335069E-8</c:v>
              </c:pt>
              <c:pt idx="6">
                <c:v>9.5613110427335069E-8</c:v>
              </c:pt>
              <c:pt idx="7">
                <c:v>9.5613110427335069E-8</c:v>
              </c:pt>
              <c:pt idx="8">
                <c:v>9.5613110427335069E-8</c:v>
              </c:pt>
              <c:pt idx="9">
                <c:v>9.5613110427335069E-8</c:v>
              </c:pt>
              <c:pt idx="10">
                <c:v>9.5613110427335069E-8</c:v>
              </c:pt>
              <c:pt idx="11">
                <c:v>9.5613110427335069E-8</c:v>
              </c:pt>
              <c:pt idx="12">
                <c:v>9.5613110427335069E-8</c:v>
              </c:pt>
              <c:pt idx="13">
                <c:v>9.5613110427335069E-8</c:v>
              </c:pt>
              <c:pt idx="14">
                <c:v>9.5613110427335069E-8</c:v>
              </c:pt>
            </c:numLit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6CC3-4775-A4AB-DB356705F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443984"/>
        <c:axId val="832445624"/>
        <c:extLst/>
      </c:lineChart>
      <c:catAx>
        <c:axId val="83244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5624"/>
        <c:crosses val="autoZero"/>
        <c:auto val="1"/>
        <c:lblAlgn val="ctr"/>
        <c:lblOffset val="100"/>
        <c:noMultiLvlLbl val="0"/>
      </c:catAx>
      <c:valAx>
        <c:axId val="83244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SPV-HPV collision probability per flight</a:t>
            </a:r>
            <a:r>
              <a:rPr lang="en-US" baseline="0"/>
              <a:t> hour, </a:t>
            </a:r>
            <a:r>
              <a:rPr lang="en-US" baseline="0">
                <a:solidFill>
                  <a:srgbClr val="FF0000"/>
                </a:solidFill>
              </a:rPr>
              <a:t>for HPV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error: NSE+FTE</a:t>
            </a:r>
          </a:p>
          <a:p>
            <a:pPr>
              <a:defRPr/>
            </a:pPr>
            <a:r>
              <a:rPr lang="en-US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ROUND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Round2!$G$5</c:f>
              <c:strCache>
                <c:ptCount val="1"/>
                <c:pt idx="0">
                  <c:v>Without Layers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Round2!$C$7:$C$21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Round2!$H$7:$H$21</c:f>
              <c:numCache>
                <c:formatCode>General</c:formatCode>
                <c:ptCount val="15"/>
                <c:pt idx="0">
                  <c:v>4.0842567030972292E-5</c:v>
                </c:pt>
                <c:pt idx="1">
                  <c:v>1.6102665826147274E-4</c:v>
                </c:pt>
                <c:pt idx="2">
                  <c:v>1.7211091745445634E-5</c:v>
                </c:pt>
                <c:pt idx="3">
                  <c:v>5.1011335143763507E-5</c:v>
                </c:pt>
                <c:pt idx="4">
                  <c:v>2.3763991875355239E-5</c:v>
                </c:pt>
                <c:pt idx="5">
                  <c:v>3.4276826794195528E-5</c:v>
                </c:pt>
                <c:pt idx="6">
                  <c:v>3.8431460692476726E-5</c:v>
                </c:pt>
                <c:pt idx="7">
                  <c:v>1.0879324783437627E-4</c:v>
                </c:pt>
                <c:pt idx="8">
                  <c:v>1.6554390119862783E-4</c:v>
                </c:pt>
                <c:pt idx="9">
                  <c:v>1.5066864592652946E-4</c:v>
                </c:pt>
                <c:pt idx="10">
                  <c:v>3.3672112195477774E-5</c:v>
                </c:pt>
                <c:pt idx="11">
                  <c:v>2.4835756314318663E-5</c:v>
                </c:pt>
                <c:pt idx="12">
                  <c:v>3.0780325216121814E-5</c:v>
                </c:pt>
                <c:pt idx="13">
                  <c:v>4.2090527370924313E-5</c:v>
                </c:pt>
                <c:pt idx="14">
                  <c:v>9.2642988662814131E-5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0-42F2-B5C8-7AD30974ACDD}"/>
            </c:ext>
          </c:extLst>
        </c:ser>
        <c:ser>
          <c:idx val="1"/>
          <c:order val="1"/>
          <c:tx>
            <c:strRef>
              <c:f>Round2!$J$5</c:f>
              <c:strCache>
                <c:ptCount val="1"/>
                <c:pt idx="0">
                  <c:v>With Layers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Round2!$C$7:$C$21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Round2!$K$7:$K$21</c:f>
              <c:numCache>
                <c:formatCode>General</c:formatCode>
                <c:ptCount val="15"/>
                <c:pt idx="0">
                  <c:v>4.5380630034413664E-6</c:v>
                </c:pt>
                <c:pt idx="1">
                  <c:v>7.1567403671765666E-6</c:v>
                </c:pt>
                <c:pt idx="2">
                  <c:v>0</c:v>
                </c:pt>
                <c:pt idx="3">
                  <c:v>0</c:v>
                </c:pt>
                <c:pt idx="4">
                  <c:v>2.7724657187914447E-5</c:v>
                </c:pt>
                <c:pt idx="5">
                  <c:v>0</c:v>
                </c:pt>
                <c:pt idx="6">
                  <c:v>1.7468845769307602E-5</c:v>
                </c:pt>
                <c:pt idx="7">
                  <c:v>5.6411313691898811E-5</c:v>
                </c:pt>
                <c:pt idx="8">
                  <c:v>4.4741594918548062E-6</c:v>
                </c:pt>
                <c:pt idx="9">
                  <c:v>8.6096369100873977E-6</c:v>
                </c:pt>
                <c:pt idx="10">
                  <c:v>1.4965383197990124E-5</c:v>
                </c:pt>
                <c:pt idx="11">
                  <c:v>4.1392927190531105E-6</c:v>
                </c:pt>
                <c:pt idx="12">
                  <c:v>8.79437863317766E-6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E0-42F2-B5C8-7AD30974ACDD}"/>
            </c:ext>
          </c:extLst>
        </c:ser>
        <c:ser>
          <c:idx val="4"/>
          <c:order val="2"/>
          <c:tx>
            <c:strRef>
              <c:f>Round2!$M$5</c:f>
              <c:strCache>
                <c:ptCount val="1"/>
                <c:pt idx="0">
                  <c:v>With buffer=5m</c:v>
                </c:pt>
              </c:strCache>
              <c:extLst xmlns:c15="http://schemas.microsoft.com/office/drawing/2012/chart"/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Round2!$C$7:$C$21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  <c:extLst xmlns:c15="http://schemas.microsoft.com/office/drawing/2012/chart"/>
            </c:strRef>
          </c:cat>
          <c:val>
            <c:numRef>
              <c:f>Round2!$N$7:$N$21</c:f>
              <c:numCache>
                <c:formatCode>General</c:formatCode>
                <c:ptCount val="15"/>
                <c:pt idx="0">
                  <c:v>4.5380630034413664E-6</c:v>
                </c:pt>
                <c:pt idx="1">
                  <c:v>3.5783701835882833E-6</c:v>
                </c:pt>
                <c:pt idx="2">
                  <c:v>3.4422183490891272E-6</c:v>
                </c:pt>
                <c:pt idx="3">
                  <c:v>4.2509445953136261E-6</c:v>
                </c:pt>
                <c:pt idx="4">
                  <c:v>0</c:v>
                </c:pt>
                <c:pt idx="5">
                  <c:v>0</c:v>
                </c:pt>
                <c:pt idx="6">
                  <c:v>3.4937691538615207E-6</c:v>
                </c:pt>
                <c:pt idx="7">
                  <c:v>1.6117518197685373E-5</c:v>
                </c:pt>
                <c:pt idx="8">
                  <c:v>4.4741594918548062E-6</c:v>
                </c:pt>
                <c:pt idx="9">
                  <c:v>1.7219273820174795E-5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4.6767252634360351E-6</c:v>
                </c:pt>
                <c:pt idx="14">
                  <c:v>5.7901867914258832E-6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94E0-42F2-B5C8-7AD30974ACDD}"/>
            </c:ext>
          </c:extLst>
        </c:ser>
        <c:ser>
          <c:idx val="6"/>
          <c:order val="3"/>
          <c:tx>
            <c:strRef>
              <c:f>Round2!$P$5</c:f>
              <c:strCache>
                <c:ptCount val="1"/>
                <c:pt idx="0">
                  <c:v>With buffer=10m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val>
            <c:numRef>
              <c:f>Round2!$Q$7:$Q$21</c:f>
              <c:numCache>
                <c:formatCode>General</c:formatCode>
                <c:ptCount val="15"/>
                <c:pt idx="0">
                  <c:v>0</c:v>
                </c:pt>
                <c:pt idx="1">
                  <c:v>1.073511055076485E-5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A3-41DB-8398-5AC40227AEE7}"/>
            </c:ext>
          </c:extLst>
        </c:ser>
        <c:ser>
          <c:idx val="8"/>
          <c:order val="4"/>
          <c:tx>
            <c:strRef>
              <c:f>Round2!$S$5</c:f>
              <c:strCache>
                <c:ptCount val="1"/>
                <c:pt idx="0">
                  <c:v>With buffer=20m</c:v>
                </c:pt>
              </c:strCache>
              <c:extLst xmlns:c15="http://schemas.microsoft.com/office/drawing/2012/chart"/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Round2!$T$7:$T$21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6053-4C03-A2DD-AA2C23D8F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2443984"/>
        <c:axId val="832445624"/>
        <c:extLst/>
      </c:barChart>
      <c:lineChart>
        <c:grouping val="standard"/>
        <c:varyColors val="0"/>
        <c:ser>
          <c:idx val="2"/>
          <c:order val="5"/>
          <c:tx>
            <c:strRef>
              <c:f>Round2!$AB$4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Round2!$AB$7:$AB$21</c:f>
              <c:numCache>
                <c:formatCode>General</c:formatCode>
                <c:ptCount val="15"/>
                <c:pt idx="0">
                  <c:v>6.7706095750858121E-5</c:v>
                </c:pt>
                <c:pt idx="1">
                  <c:v>6.7706095750858121E-5</c:v>
                </c:pt>
                <c:pt idx="2">
                  <c:v>6.7706095750858121E-5</c:v>
                </c:pt>
                <c:pt idx="3">
                  <c:v>6.7706095750858121E-5</c:v>
                </c:pt>
                <c:pt idx="4">
                  <c:v>6.7706095750858121E-5</c:v>
                </c:pt>
                <c:pt idx="5">
                  <c:v>6.7706095750858121E-5</c:v>
                </c:pt>
                <c:pt idx="6">
                  <c:v>6.7706095750858121E-5</c:v>
                </c:pt>
                <c:pt idx="7">
                  <c:v>6.7706095750858121E-5</c:v>
                </c:pt>
                <c:pt idx="8">
                  <c:v>6.7706095750858121E-5</c:v>
                </c:pt>
                <c:pt idx="9">
                  <c:v>6.7706095750858121E-5</c:v>
                </c:pt>
                <c:pt idx="10">
                  <c:v>6.7706095750858121E-5</c:v>
                </c:pt>
                <c:pt idx="11">
                  <c:v>6.7706095750858121E-5</c:v>
                </c:pt>
                <c:pt idx="12">
                  <c:v>6.7706095750858121E-5</c:v>
                </c:pt>
                <c:pt idx="13">
                  <c:v>6.7706095750858121E-5</c:v>
                </c:pt>
                <c:pt idx="14">
                  <c:v>6.7706095750858121E-5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E0-42F2-B5C8-7AD30974ACDD}"/>
            </c:ext>
          </c:extLst>
        </c:ser>
        <c:ser>
          <c:idx val="3"/>
          <c:order val="6"/>
          <c:tx>
            <c:strRef>
              <c:f>Round2!$AB$4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Round2!$AD$7:$AD$21</c:f>
              <c:numCache>
                <c:formatCode>General</c:formatCode>
                <c:ptCount val="15"/>
                <c:pt idx="0">
                  <c:v>1.028549806479346E-5</c:v>
                </c:pt>
                <c:pt idx="1">
                  <c:v>1.028549806479346E-5</c:v>
                </c:pt>
                <c:pt idx="2">
                  <c:v>1.028549806479346E-5</c:v>
                </c:pt>
                <c:pt idx="3">
                  <c:v>1.028549806479346E-5</c:v>
                </c:pt>
                <c:pt idx="4">
                  <c:v>1.028549806479346E-5</c:v>
                </c:pt>
                <c:pt idx="5">
                  <c:v>1.028549806479346E-5</c:v>
                </c:pt>
                <c:pt idx="6">
                  <c:v>1.028549806479346E-5</c:v>
                </c:pt>
                <c:pt idx="7">
                  <c:v>1.028549806479346E-5</c:v>
                </c:pt>
                <c:pt idx="8">
                  <c:v>1.028549806479346E-5</c:v>
                </c:pt>
                <c:pt idx="9">
                  <c:v>1.028549806479346E-5</c:v>
                </c:pt>
                <c:pt idx="10">
                  <c:v>1.028549806479346E-5</c:v>
                </c:pt>
                <c:pt idx="11">
                  <c:v>1.028549806479346E-5</c:v>
                </c:pt>
                <c:pt idx="12">
                  <c:v>1.028549806479346E-5</c:v>
                </c:pt>
                <c:pt idx="13">
                  <c:v>1.028549806479346E-5</c:v>
                </c:pt>
                <c:pt idx="14">
                  <c:v>1.028549806479346E-5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E0-42F2-B5C8-7AD30974ACDD}"/>
            </c:ext>
          </c:extLst>
        </c:ser>
        <c:ser>
          <c:idx val="5"/>
          <c:order val="7"/>
          <c:tx>
            <c:strRef>
              <c:f>Round2!$AB$4</c:f>
              <c:strCache>
                <c:ptCount val="1"/>
                <c:pt idx="0">
                  <c:v>AVERAGE</c:v>
                </c:pt>
              </c:strCache>
              <c:extLst xmlns:c15="http://schemas.microsoft.com/office/drawing/2012/chart"/>
            </c:strRef>
          </c:tx>
          <c:spPr>
            <a:ln w="952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Round2!$AF$7:$AF$21</c:f>
              <c:numCache>
                <c:formatCode>General</c:formatCode>
                <c:ptCount val="15"/>
                <c:pt idx="0">
                  <c:v>4.5054152566580543E-6</c:v>
                </c:pt>
                <c:pt idx="1">
                  <c:v>4.5054152566580543E-6</c:v>
                </c:pt>
                <c:pt idx="2">
                  <c:v>4.5054152566580543E-6</c:v>
                </c:pt>
                <c:pt idx="3">
                  <c:v>4.5054152566580543E-6</c:v>
                </c:pt>
                <c:pt idx="4">
                  <c:v>4.5054152566580543E-6</c:v>
                </c:pt>
                <c:pt idx="5">
                  <c:v>4.5054152566580543E-6</c:v>
                </c:pt>
                <c:pt idx="6">
                  <c:v>4.5054152566580543E-6</c:v>
                </c:pt>
                <c:pt idx="7">
                  <c:v>4.5054152566580543E-6</c:v>
                </c:pt>
                <c:pt idx="8">
                  <c:v>4.5054152566580543E-6</c:v>
                </c:pt>
                <c:pt idx="9">
                  <c:v>4.5054152566580543E-6</c:v>
                </c:pt>
                <c:pt idx="10">
                  <c:v>4.5054152566580543E-6</c:v>
                </c:pt>
                <c:pt idx="11">
                  <c:v>4.5054152566580543E-6</c:v>
                </c:pt>
                <c:pt idx="12">
                  <c:v>4.5054152566580543E-6</c:v>
                </c:pt>
                <c:pt idx="13">
                  <c:v>4.5054152566580543E-6</c:v>
                </c:pt>
                <c:pt idx="14">
                  <c:v>4.5054152566580543E-6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94E0-42F2-B5C8-7AD30974ACDD}"/>
            </c:ext>
          </c:extLst>
        </c:ser>
        <c:ser>
          <c:idx val="7"/>
          <c:order val="8"/>
          <c:tx>
            <c:strRef>
              <c:f>Round2!$AB$4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FF00FF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Round2!$AH$7:$AH$21</c:f>
              <c:numCache>
                <c:formatCode>General</c:formatCode>
                <c:ptCount val="15"/>
                <c:pt idx="0">
                  <c:v>7.1567403671765664E-7</c:v>
                </c:pt>
                <c:pt idx="1">
                  <c:v>7.1567403671765664E-7</c:v>
                </c:pt>
                <c:pt idx="2">
                  <c:v>7.1567403671765664E-7</c:v>
                </c:pt>
                <c:pt idx="3">
                  <c:v>7.1567403671765664E-7</c:v>
                </c:pt>
                <c:pt idx="4">
                  <c:v>7.1567403671765664E-7</c:v>
                </c:pt>
                <c:pt idx="5">
                  <c:v>7.1567403671765664E-7</c:v>
                </c:pt>
                <c:pt idx="6">
                  <c:v>7.1567403671765664E-7</c:v>
                </c:pt>
                <c:pt idx="7">
                  <c:v>7.1567403671765664E-7</c:v>
                </c:pt>
                <c:pt idx="8">
                  <c:v>7.1567403671765664E-7</c:v>
                </c:pt>
                <c:pt idx="9">
                  <c:v>7.1567403671765664E-7</c:v>
                </c:pt>
                <c:pt idx="10">
                  <c:v>7.1567403671765664E-7</c:v>
                </c:pt>
                <c:pt idx="11">
                  <c:v>7.1567403671765664E-7</c:v>
                </c:pt>
                <c:pt idx="12">
                  <c:v>7.1567403671765664E-7</c:v>
                </c:pt>
                <c:pt idx="13">
                  <c:v>7.1567403671765664E-7</c:v>
                </c:pt>
                <c:pt idx="14">
                  <c:v>7.1567403671765664E-7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A3-41DB-8398-5AC40227AEE7}"/>
            </c:ext>
          </c:extLst>
        </c:ser>
        <c:ser>
          <c:idx val="9"/>
          <c:order val="9"/>
          <c:tx>
            <c:strRef>
              <c:f>Round2!$AB$4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Round2!$AJ$7:$AJ$21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53-4C03-A2DD-AA2C23D8F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443984"/>
        <c:axId val="832445624"/>
        <c:extLst/>
      </c:lineChart>
      <c:catAx>
        <c:axId val="83244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5624"/>
        <c:crosses val="autoZero"/>
        <c:auto val="1"/>
        <c:lblAlgn val="ctr"/>
        <c:lblOffset val="100"/>
        <c:noMultiLvlLbl val="0"/>
      </c:catAx>
      <c:valAx>
        <c:axId val="83244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SPV-HPV collision probability per flight</a:t>
            </a:r>
            <a:r>
              <a:rPr lang="en-US" baseline="0"/>
              <a:t> hour, for all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error: NSE+FTE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Round2!$G$5</c:f>
              <c:strCache>
                <c:ptCount val="1"/>
                <c:pt idx="0">
                  <c:v>Without Layers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Round2!$C$7:$C$21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Round2!$I$7:$I$21</c:f>
              <c:numCache>
                <c:formatCode>General</c:formatCode>
                <c:ptCount val="15"/>
                <c:pt idx="0">
                  <c:v>1.8802984590780029E-6</c:v>
                </c:pt>
                <c:pt idx="1">
                  <c:v>4.5028883026535984E-6</c:v>
                </c:pt>
                <c:pt idx="2">
                  <c:v>7.2457896226042551E-7</c:v>
                </c:pt>
                <c:pt idx="3">
                  <c:v>2.1686426263997124E-6</c:v>
                </c:pt>
                <c:pt idx="4">
                  <c:v>1.0098997668870809E-6</c:v>
                </c:pt>
                <c:pt idx="5">
                  <c:v>1.3776550210617618E-6</c:v>
                </c:pt>
                <c:pt idx="6">
                  <c:v>1.6640470112442428E-6</c:v>
                </c:pt>
                <c:pt idx="7">
                  <c:v>3.1083663426169181E-6</c:v>
                </c:pt>
                <c:pt idx="8">
                  <c:v>4.9438733417062959E-6</c:v>
                </c:pt>
                <c:pt idx="9">
                  <c:v>3.7620179005410599E-6</c:v>
                </c:pt>
                <c:pt idx="10">
                  <c:v>1.5006695904341985E-6</c:v>
                </c:pt>
                <c:pt idx="11">
                  <c:v>9.6133299715162394E-7</c:v>
                </c:pt>
                <c:pt idx="12">
                  <c:v>1.1556536087897916E-6</c:v>
                </c:pt>
                <c:pt idx="13">
                  <c:v>1.5815281263648003E-6</c:v>
                </c:pt>
                <c:pt idx="14">
                  <c:v>2.8283788336502253E-6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F-48A0-9431-D1D105E069A9}"/>
            </c:ext>
          </c:extLst>
        </c:ser>
        <c:ser>
          <c:idx val="1"/>
          <c:order val="1"/>
          <c:tx>
            <c:strRef>
              <c:f>Round2!$J$5</c:f>
              <c:strCache>
                <c:ptCount val="1"/>
                <c:pt idx="0">
                  <c:v>With Layers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Round2!$C$7:$C$21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Round2!$L$7:$L$21</c:f>
              <c:numCache>
                <c:formatCode>General</c:formatCode>
                <c:ptCount val="15"/>
                <c:pt idx="0">
                  <c:v>2.08922051008667E-7</c:v>
                </c:pt>
                <c:pt idx="1">
                  <c:v>2.0012836900682657E-7</c:v>
                </c:pt>
                <c:pt idx="2">
                  <c:v>0</c:v>
                </c:pt>
                <c:pt idx="3">
                  <c:v>0</c:v>
                </c:pt>
                <c:pt idx="4">
                  <c:v>1.1782163947015944E-6</c:v>
                </c:pt>
                <c:pt idx="5">
                  <c:v>0</c:v>
                </c:pt>
                <c:pt idx="6">
                  <c:v>7.5638500511101955E-7</c:v>
                </c:pt>
                <c:pt idx="7">
                  <c:v>1.6117455109865502E-6</c:v>
                </c:pt>
                <c:pt idx="8">
                  <c:v>1.3361819842449448E-7</c:v>
                </c:pt>
                <c:pt idx="9">
                  <c:v>2.1497245145948914E-7</c:v>
                </c:pt>
                <c:pt idx="10">
                  <c:v>6.6696426241519934E-7</c:v>
                </c:pt>
                <c:pt idx="11">
                  <c:v>1.6022216619193733E-7</c:v>
                </c:pt>
                <c:pt idx="12">
                  <c:v>3.3018674536851187E-7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2F-48A0-9431-D1D105E069A9}"/>
            </c:ext>
          </c:extLst>
        </c:ser>
        <c:ser>
          <c:idx val="4"/>
          <c:order val="2"/>
          <c:tx>
            <c:strRef>
              <c:f>Round2!$M$5</c:f>
              <c:strCache>
                <c:ptCount val="1"/>
                <c:pt idx="0">
                  <c:v>With buffer=5m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Round2!$C$7:$C$21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Round2!$O$7:$O$21</c:f>
              <c:numCache>
                <c:formatCode>General</c:formatCode>
                <c:ptCount val="15"/>
                <c:pt idx="0">
                  <c:v>2.08922051008667E-7</c:v>
                </c:pt>
                <c:pt idx="1">
                  <c:v>1.0006418450341329E-7</c:v>
                </c:pt>
                <c:pt idx="2">
                  <c:v>1.4491579245208511E-7</c:v>
                </c:pt>
                <c:pt idx="3">
                  <c:v>1.807202188666427E-7</c:v>
                </c:pt>
                <c:pt idx="4">
                  <c:v>0</c:v>
                </c:pt>
                <c:pt idx="5">
                  <c:v>0</c:v>
                </c:pt>
                <c:pt idx="6">
                  <c:v>1.512770010222039E-7</c:v>
                </c:pt>
                <c:pt idx="7">
                  <c:v>4.6049871742472861E-7</c:v>
                </c:pt>
                <c:pt idx="8">
                  <c:v>1.3361819842449448E-7</c:v>
                </c:pt>
                <c:pt idx="9">
                  <c:v>4.2994490291897828E-7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1.7572534737386672E-7</c:v>
                </c:pt>
                <c:pt idx="14">
                  <c:v>1.7677367710313908E-7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2F-48A0-9431-D1D105E069A9}"/>
            </c:ext>
          </c:extLst>
        </c:ser>
        <c:ser>
          <c:idx val="6"/>
          <c:order val="3"/>
          <c:tx>
            <c:strRef>
              <c:f>Round2!$P$5</c:f>
              <c:strCache>
                <c:ptCount val="1"/>
                <c:pt idx="0">
                  <c:v>With buffer=10m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val>
            <c:numRef>
              <c:f>Round2!$R$7:$R$21</c:f>
              <c:numCache>
                <c:formatCode>General</c:formatCode>
                <c:ptCount val="15"/>
                <c:pt idx="0">
                  <c:v>0</c:v>
                </c:pt>
                <c:pt idx="1">
                  <c:v>3.0019255351023988E-7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75-4D4E-9B9E-4F872ED77103}"/>
            </c:ext>
          </c:extLst>
        </c:ser>
        <c:ser>
          <c:idx val="8"/>
          <c:order val="4"/>
          <c:tx>
            <c:strRef>
              <c:f>Round2!$S$5</c:f>
              <c:strCache>
                <c:ptCount val="1"/>
                <c:pt idx="0">
                  <c:v>With buffer=20m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Round2!$U$7:$U$21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42-4835-9574-4AAD7246F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2443984"/>
        <c:axId val="832445624"/>
      </c:barChart>
      <c:lineChart>
        <c:grouping val="standard"/>
        <c:varyColors val="0"/>
        <c:ser>
          <c:idx val="2"/>
          <c:order val="5"/>
          <c:tx>
            <c:strRef>
              <c:f>Round2!$AB$4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Round2!$AC$7:$AC$21</c:f>
              <c:numCache>
                <c:formatCode>General</c:formatCode>
                <c:ptCount val="15"/>
                <c:pt idx="0">
                  <c:v>2.2113220593893162E-6</c:v>
                </c:pt>
                <c:pt idx="1">
                  <c:v>2.2113220593893162E-6</c:v>
                </c:pt>
                <c:pt idx="2">
                  <c:v>2.2113220593893162E-6</c:v>
                </c:pt>
                <c:pt idx="3">
                  <c:v>2.2113220593893162E-6</c:v>
                </c:pt>
                <c:pt idx="4">
                  <c:v>2.2113220593893162E-6</c:v>
                </c:pt>
                <c:pt idx="5">
                  <c:v>2.2113220593893162E-6</c:v>
                </c:pt>
                <c:pt idx="6">
                  <c:v>2.2113220593893162E-6</c:v>
                </c:pt>
                <c:pt idx="7">
                  <c:v>2.2113220593893162E-6</c:v>
                </c:pt>
                <c:pt idx="8">
                  <c:v>2.2113220593893162E-6</c:v>
                </c:pt>
                <c:pt idx="9">
                  <c:v>2.2113220593893162E-6</c:v>
                </c:pt>
                <c:pt idx="10">
                  <c:v>2.2113220593893162E-6</c:v>
                </c:pt>
                <c:pt idx="11">
                  <c:v>2.2113220593893162E-6</c:v>
                </c:pt>
                <c:pt idx="12">
                  <c:v>2.2113220593893162E-6</c:v>
                </c:pt>
                <c:pt idx="13">
                  <c:v>2.2113220593893162E-6</c:v>
                </c:pt>
                <c:pt idx="14">
                  <c:v>2.2113220593893162E-6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2F-48A0-9431-D1D105E069A9}"/>
            </c:ext>
          </c:extLst>
        </c:ser>
        <c:ser>
          <c:idx val="3"/>
          <c:order val="6"/>
          <c:tx>
            <c:strRef>
              <c:f>Round2!$AB$4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Round2!$AE$7:$AE$21</c:f>
              <c:numCache>
                <c:formatCode>General</c:formatCode>
                <c:ptCount val="15"/>
                <c:pt idx="0">
                  <c:v>3.6409074364495272E-7</c:v>
                </c:pt>
                <c:pt idx="1">
                  <c:v>3.6409074364495272E-7</c:v>
                </c:pt>
                <c:pt idx="2">
                  <c:v>3.6409074364495272E-7</c:v>
                </c:pt>
                <c:pt idx="3">
                  <c:v>3.6409074364495272E-7</c:v>
                </c:pt>
                <c:pt idx="4">
                  <c:v>3.6409074364495272E-7</c:v>
                </c:pt>
                <c:pt idx="5">
                  <c:v>3.6409074364495272E-7</c:v>
                </c:pt>
                <c:pt idx="6">
                  <c:v>3.6409074364495272E-7</c:v>
                </c:pt>
                <c:pt idx="7">
                  <c:v>3.6409074364495272E-7</c:v>
                </c:pt>
                <c:pt idx="8">
                  <c:v>3.6409074364495272E-7</c:v>
                </c:pt>
                <c:pt idx="9">
                  <c:v>3.6409074364495272E-7</c:v>
                </c:pt>
                <c:pt idx="10">
                  <c:v>3.6409074364495272E-7</c:v>
                </c:pt>
                <c:pt idx="11">
                  <c:v>3.6409074364495272E-7</c:v>
                </c:pt>
                <c:pt idx="12">
                  <c:v>3.6409074364495272E-7</c:v>
                </c:pt>
                <c:pt idx="13">
                  <c:v>3.6409074364495272E-7</c:v>
                </c:pt>
                <c:pt idx="14">
                  <c:v>3.6409074364495272E-7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2F-48A0-9431-D1D105E069A9}"/>
            </c:ext>
          </c:extLst>
        </c:ser>
        <c:ser>
          <c:idx val="5"/>
          <c:order val="7"/>
          <c:tx>
            <c:strRef>
              <c:f>Round2!$AB$4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Round2!$AG$7:$AG$21</c:f>
              <c:numCache>
                <c:formatCode>General</c:formatCode>
                <c:ptCount val="15"/>
                <c:pt idx="0">
                  <c:v>1.441640060732146E-7</c:v>
                </c:pt>
                <c:pt idx="1">
                  <c:v>1.441640060732146E-7</c:v>
                </c:pt>
                <c:pt idx="2">
                  <c:v>1.441640060732146E-7</c:v>
                </c:pt>
                <c:pt idx="3">
                  <c:v>1.441640060732146E-7</c:v>
                </c:pt>
                <c:pt idx="4">
                  <c:v>1.441640060732146E-7</c:v>
                </c:pt>
                <c:pt idx="5">
                  <c:v>1.441640060732146E-7</c:v>
                </c:pt>
                <c:pt idx="6">
                  <c:v>1.441640060732146E-7</c:v>
                </c:pt>
                <c:pt idx="7">
                  <c:v>1.441640060732146E-7</c:v>
                </c:pt>
                <c:pt idx="8">
                  <c:v>1.441640060732146E-7</c:v>
                </c:pt>
                <c:pt idx="9">
                  <c:v>1.441640060732146E-7</c:v>
                </c:pt>
                <c:pt idx="10">
                  <c:v>1.441640060732146E-7</c:v>
                </c:pt>
                <c:pt idx="11">
                  <c:v>1.441640060732146E-7</c:v>
                </c:pt>
                <c:pt idx="12">
                  <c:v>1.441640060732146E-7</c:v>
                </c:pt>
                <c:pt idx="13">
                  <c:v>1.441640060732146E-7</c:v>
                </c:pt>
                <c:pt idx="14">
                  <c:v>1.441640060732146E-7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2F-48A0-9431-D1D105E069A9}"/>
            </c:ext>
          </c:extLst>
        </c:ser>
        <c:ser>
          <c:idx val="7"/>
          <c:order val="8"/>
          <c:tx>
            <c:strRef>
              <c:f>Round2!$AB$4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FF00FF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Round2!$AI$7:$AI$21</c:f>
              <c:numCache>
                <c:formatCode>General</c:formatCode>
                <c:ptCount val="15"/>
                <c:pt idx="0">
                  <c:v>2.0012836900682657E-8</c:v>
                </c:pt>
                <c:pt idx="1">
                  <c:v>2.0012836900682657E-8</c:v>
                </c:pt>
                <c:pt idx="2">
                  <c:v>2.0012836900682657E-8</c:v>
                </c:pt>
                <c:pt idx="3">
                  <c:v>2.0012836900682657E-8</c:v>
                </c:pt>
                <c:pt idx="4">
                  <c:v>2.0012836900682657E-8</c:v>
                </c:pt>
                <c:pt idx="5">
                  <c:v>2.0012836900682657E-8</c:v>
                </c:pt>
                <c:pt idx="6">
                  <c:v>2.0012836900682657E-8</c:v>
                </c:pt>
                <c:pt idx="7">
                  <c:v>2.0012836900682657E-8</c:v>
                </c:pt>
                <c:pt idx="8">
                  <c:v>2.0012836900682657E-8</c:v>
                </c:pt>
                <c:pt idx="9">
                  <c:v>2.0012836900682657E-8</c:v>
                </c:pt>
                <c:pt idx="10">
                  <c:v>2.0012836900682657E-8</c:v>
                </c:pt>
                <c:pt idx="11">
                  <c:v>2.0012836900682657E-8</c:v>
                </c:pt>
                <c:pt idx="12">
                  <c:v>2.0012836900682657E-8</c:v>
                </c:pt>
                <c:pt idx="13">
                  <c:v>2.0012836900682657E-8</c:v>
                </c:pt>
                <c:pt idx="14">
                  <c:v>2.0012836900682657E-8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75-4D4E-9B9E-4F872ED77103}"/>
            </c:ext>
          </c:extLst>
        </c:ser>
        <c:ser>
          <c:idx val="9"/>
          <c:order val="9"/>
          <c:tx>
            <c:strRef>
              <c:f>Round2!$AB$4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Round2!$AK$7:$AK$21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42-4835-9574-4AAD7246F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443984"/>
        <c:axId val="832445624"/>
      </c:lineChart>
      <c:catAx>
        <c:axId val="83244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5624"/>
        <c:crosses val="autoZero"/>
        <c:auto val="1"/>
        <c:lblAlgn val="ctr"/>
        <c:lblOffset val="100"/>
        <c:noMultiLvlLbl val="0"/>
      </c:catAx>
      <c:valAx>
        <c:axId val="83244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SPV-HPV</a:t>
            </a:r>
            <a:r>
              <a:rPr lang="en-US" baseline="0"/>
              <a:t> collision probability per flight hour (AVERAGE)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Round2!$AB$5</c:f>
              <c:strCache>
                <c:ptCount val="1"/>
                <c:pt idx="0">
                  <c:v>Without Layers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Round1!$AB$6:$AC$6</c:f>
              <c:strCache>
                <c:ptCount val="2"/>
                <c:pt idx="0">
                  <c:v>air taxi</c:v>
                </c:pt>
                <c:pt idx="1">
                  <c:v>all</c:v>
                </c:pt>
              </c:strCache>
            </c:strRef>
          </c:cat>
          <c:val>
            <c:numRef>
              <c:f>Round2!$AB$7:$AC$7</c:f>
              <c:numCache>
                <c:formatCode>General</c:formatCode>
                <c:ptCount val="2"/>
                <c:pt idx="0">
                  <c:v>6.7706095750858121E-5</c:v>
                </c:pt>
                <c:pt idx="1">
                  <c:v>2.2113220593893162E-6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1B-4916-9ECC-197D7268ACA6}"/>
            </c:ext>
          </c:extLst>
        </c:ser>
        <c:ser>
          <c:idx val="1"/>
          <c:order val="1"/>
          <c:tx>
            <c:strRef>
              <c:f>Round2!$AD$5</c:f>
              <c:strCache>
                <c:ptCount val="1"/>
                <c:pt idx="0">
                  <c:v>With Layers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Round1!$AB$6:$AC$6</c:f>
              <c:strCache>
                <c:ptCount val="2"/>
                <c:pt idx="0">
                  <c:v>air taxi</c:v>
                </c:pt>
                <c:pt idx="1">
                  <c:v>all</c:v>
                </c:pt>
              </c:strCache>
            </c:strRef>
          </c:cat>
          <c:val>
            <c:numRef>
              <c:f>Round2!$AD$7:$AE$7</c:f>
              <c:numCache>
                <c:formatCode>General</c:formatCode>
                <c:ptCount val="2"/>
                <c:pt idx="0">
                  <c:v>1.028549806479346E-5</c:v>
                </c:pt>
                <c:pt idx="1">
                  <c:v>3.6409074364495272E-7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1B-4916-9ECC-197D7268ACA6}"/>
            </c:ext>
          </c:extLst>
        </c:ser>
        <c:ser>
          <c:idx val="2"/>
          <c:order val="2"/>
          <c:tx>
            <c:strRef>
              <c:f>Round2!$AF$5</c:f>
              <c:strCache>
                <c:ptCount val="1"/>
                <c:pt idx="0">
                  <c:v>With buffer=5m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Round1!$AB$6:$AC$6</c:f>
              <c:strCache>
                <c:ptCount val="2"/>
                <c:pt idx="0">
                  <c:v>air taxi</c:v>
                </c:pt>
                <c:pt idx="1">
                  <c:v>all</c:v>
                </c:pt>
              </c:strCache>
            </c:strRef>
          </c:cat>
          <c:val>
            <c:numRef>
              <c:f>Round2!$AF$7:$AG$7</c:f>
              <c:numCache>
                <c:formatCode>General</c:formatCode>
                <c:ptCount val="2"/>
                <c:pt idx="0">
                  <c:v>4.5054152566580543E-6</c:v>
                </c:pt>
                <c:pt idx="1">
                  <c:v>1.441640060732146E-7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1B-4916-9ECC-197D7268ACA6}"/>
            </c:ext>
          </c:extLst>
        </c:ser>
        <c:ser>
          <c:idx val="3"/>
          <c:order val="3"/>
          <c:tx>
            <c:strRef>
              <c:f>Round2!$AH$5</c:f>
              <c:strCache>
                <c:ptCount val="1"/>
                <c:pt idx="0">
                  <c:v>With buffer=10m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val>
            <c:numRef>
              <c:f>Round2!$AH$7:$AI$7</c:f>
              <c:numCache>
                <c:formatCode>General</c:formatCode>
                <c:ptCount val="2"/>
                <c:pt idx="0">
                  <c:v>7.1567403671765664E-7</c:v>
                </c:pt>
                <c:pt idx="1">
                  <c:v>2.0012836900682657E-8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45-4142-83DF-BA3A7A9232C9}"/>
            </c:ext>
          </c:extLst>
        </c:ser>
        <c:ser>
          <c:idx val="4"/>
          <c:order val="4"/>
          <c:tx>
            <c:strRef>
              <c:f>Round2!$AJ$5</c:f>
              <c:strCache>
                <c:ptCount val="1"/>
                <c:pt idx="0">
                  <c:v>With buffer=20m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Round2!$AJ$7:$AK$7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1B-4844-8499-790C62EE5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5594704"/>
        <c:axId val="835601920"/>
      </c:barChart>
      <c:catAx>
        <c:axId val="83559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5601920"/>
        <c:crosses val="autoZero"/>
        <c:auto val="1"/>
        <c:lblAlgn val="ctr"/>
        <c:lblOffset val="100"/>
        <c:noMultiLvlLbl val="0"/>
      </c:catAx>
      <c:valAx>
        <c:axId val="8356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559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SPV-HPV</a:t>
            </a:r>
            <a:r>
              <a:rPr lang="en-US" baseline="0"/>
              <a:t> </a:t>
            </a:r>
            <a:r>
              <a:rPr lang="en-US"/>
              <a:t>collision probability per flight</a:t>
            </a:r>
            <a:r>
              <a:rPr lang="en-US" baseline="0"/>
              <a:t> hour, </a:t>
            </a:r>
            <a:r>
              <a:rPr lang="en-US" baseline="0">
                <a:solidFill>
                  <a:srgbClr val="FF0000"/>
                </a:solidFill>
              </a:rPr>
              <a:t>for HPV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error: NSE+FTE</a:t>
            </a:r>
          </a:p>
          <a:p>
            <a:pPr>
              <a:defRPr/>
            </a:pPr>
            <a:r>
              <a:rPr lang="en-US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ROUND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Round2!$G$5</c:f>
              <c:strCache>
                <c:ptCount val="1"/>
                <c:pt idx="0">
                  <c:v>Without Layers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Round2!$C$7:$C$21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Round2!$I$100:$I$114</c:f>
              <c:numCache>
                <c:formatCode>General</c:formatCode>
                <c:ptCount val="15"/>
                <c:pt idx="0">
                  <c:v>2.7228378020648195E-5</c:v>
                </c:pt>
                <c:pt idx="1">
                  <c:v>3.9362072019471116E-5</c:v>
                </c:pt>
                <c:pt idx="2">
                  <c:v>3.4422183490891272E-6</c:v>
                </c:pt>
                <c:pt idx="3">
                  <c:v>1.2752833785940877E-5</c:v>
                </c:pt>
                <c:pt idx="4">
                  <c:v>3.9606653125592065E-6</c:v>
                </c:pt>
                <c:pt idx="5">
                  <c:v>1.2853810047823322E-5</c:v>
                </c:pt>
                <c:pt idx="6">
                  <c:v>2.7950153230892166E-5</c:v>
                </c:pt>
                <c:pt idx="7">
                  <c:v>4.8352554593056118E-5</c:v>
                </c:pt>
                <c:pt idx="8">
                  <c:v>5.3689913902257677E-5</c:v>
                </c:pt>
                <c:pt idx="9">
                  <c:v>7.3181913735742888E-5</c:v>
                </c:pt>
                <c:pt idx="10">
                  <c:v>7.4826915989950619E-6</c:v>
                </c:pt>
                <c:pt idx="11">
                  <c:v>4.1392927190531105E-6</c:v>
                </c:pt>
                <c:pt idx="12">
                  <c:v>4.39718931658883E-6</c:v>
                </c:pt>
                <c:pt idx="13">
                  <c:v>1.4030175790308104E-5</c:v>
                </c:pt>
                <c:pt idx="14">
                  <c:v>5.211168112283295E-5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C-450C-9D19-BB993D3BBF34}"/>
            </c:ext>
          </c:extLst>
        </c:ser>
        <c:ser>
          <c:idx val="1"/>
          <c:order val="1"/>
          <c:tx>
            <c:strRef>
              <c:f>Round2!$J$5</c:f>
              <c:strCache>
                <c:ptCount val="1"/>
                <c:pt idx="0">
                  <c:v>With Layers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Round2!$C$7:$C$21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Round2!$M$100:$M$114</c:f>
              <c:numCache>
                <c:formatCode>General</c:formatCode>
                <c:ptCount val="15"/>
                <c:pt idx="0">
                  <c:v>0</c:v>
                </c:pt>
                <c:pt idx="1">
                  <c:v>3.5783701835882833E-6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2.8205656845949405E-5</c:v>
                </c:pt>
                <c:pt idx="8">
                  <c:v>0</c:v>
                </c:pt>
                <c:pt idx="9">
                  <c:v>0</c:v>
                </c:pt>
                <c:pt idx="10">
                  <c:v>7.4826915989950619E-6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AC-450C-9D19-BB993D3BBF34}"/>
            </c:ext>
          </c:extLst>
        </c:ser>
        <c:ser>
          <c:idx val="4"/>
          <c:order val="2"/>
          <c:tx>
            <c:strRef>
              <c:f>Round2!$M$5</c:f>
              <c:strCache>
                <c:ptCount val="1"/>
                <c:pt idx="0">
                  <c:v>With buffer=5m</c:v>
                </c:pt>
              </c:strCache>
              <c:extLst xmlns:c15="http://schemas.microsoft.com/office/drawing/2012/chart"/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Round2!$C$7:$C$21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  <c:extLst xmlns:c15="http://schemas.microsoft.com/office/drawing/2012/chart"/>
            </c:strRef>
          </c:cat>
          <c:val>
            <c:numRef>
              <c:f>Round2!$Q$100:$Q$114</c:f>
              <c:numCache>
                <c:formatCode>General</c:formatCode>
                <c:ptCount val="15"/>
                <c:pt idx="0">
                  <c:v>0</c:v>
                </c:pt>
                <c:pt idx="1">
                  <c:v>3.5783701835882833E-6</c:v>
                </c:pt>
                <c:pt idx="2">
                  <c:v>0</c:v>
                </c:pt>
                <c:pt idx="3">
                  <c:v>4.2509445953136261E-6</c:v>
                </c:pt>
                <c:pt idx="4">
                  <c:v>0</c:v>
                </c:pt>
                <c:pt idx="5">
                  <c:v>0</c:v>
                </c:pt>
                <c:pt idx="6">
                  <c:v>3.4937691538615207E-6</c:v>
                </c:pt>
                <c:pt idx="7">
                  <c:v>4.0293795494213431E-6</c:v>
                </c:pt>
                <c:pt idx="8">
                  <c:v>4.4741594918548062E-6</c:v>
                </c:pt>
                <c:pt idx="9">
                  <c:v>8.6096369100873977E-6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4.6767252634360351E-6</c:v>
                </c:pt>
                <c:pt idx="14">
                  <c:v>5.7901867914258832E-6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CAC-450C-9D19-BB993D3BBF34}"/>
            </c:ext>
          </c:extLst>
        </c:ser>
        <c:ser>
          <c:idx val="6"/>
          <c:order val="3"/>
          <c:tx>
            <c:strRef>
              <c:f>Round2!$P$5</c:f>
              <c:strCache>
                <c:ptCount val="1"/>
                <c:pt idx="0">
                  <c:v>With buffer=10m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val>
            <c:numRef>
              <c:f>Round2!$U$100:$U$114</c:f>
              <c:numCache>
                <c:formatCode>General</c:formatCode>
                <c:ptCount val="15"/>
                <c:pt idx="0">
                  <c:v>0</c:v>
                </c:pt>
                <c:pt idx="1">
                  <c:v>7.1567403671765666E-6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AC-450C-9D19-BB993D3BBF34}"/>
            </c:ext>
          </c:extLst>
        </c:ser>
        <c:ser>
          <c:idx val="8"/>
          <c:order val="4"/>
          <c:tx>
            <c:strRef>
              <c:f>Round2!$W$98</c:f>
              <c:strCache>
                <c:ptCount val="1"/>
                <c:pt idx="0">
                  <c:v>With buffer=20m</c:v>
                </c:pt>
              </c:strCache>
              <c:extLst xmlns:c15="http://schemas.microsoft.com/office/drawing/2012/chart"/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Round2!$Y$100:$Y$114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69B8-4189-A6B0-A481679E7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2443984"/>
        <c:axId val="832445624"/>
        <c:extLst/>
      </c:barChart>
      <c:lineChart>
        <c:grouping val="standard"/>
        <c:varyColors val="0"/>
        <c:ser>
          <c:idx val="2"/>
          <c:order val="5"/>
          <c:tx>
            <c:strRef>
              <c:f>Round2!$AB$4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Round2!$AG$100:$AG$114</c:f>
              <c:numCache>
                <c:formatCode>General</c:formatCode>
                <c:ptCount val="15"/>
                <c:pt idx="0">
                  <c:v>2.5662369569683917E-5</c:v>
                </c:pt>
                <c:pt idx="1">
                  <c:v>2.5662369569683917E-5</c:v>
                </c:pt>
                <c:pt idx="2">
                  <c:v>2.5662369569683917E-5</c:v>
                </c:pt>
                <c:pt idx="3">
                  <c:v>2.5662369569683917E-5</c:v>
                </c:pt>
                <c:pt idx="4">
                  <c:v>2.5662369569683917E-5</c:v>
                </c:pt>
                <c:pt idx="5">
                  <c:v>2.5662369569683917E-5</c:v>
                </c:pt>
                <c:pt idx="6">
                  <c:v>2.5662369569683917E-5</c:v>
                </c:pt>
                <c:pt idx="7">
                  <c:v>2.5662369569683917E-5</c:v>
                </c:pt>
                <c:pt idx="8">
                  <c:v>2.5662369569683917E-5</c:v>
                </c:pt>
                <c:pt idx="9">
                  <c:v>2.5662369569683917E-5</c:v>
                </c:pt>
                <c:pt idx="10">
                  <c:v>2.5662369569683917E-5</c:v>
                </c:pt>
                <c:pt idx="11">
                  <c:v>2.5662369569683917E-5</c:v>
                </c:pt>
                <c:pt idx="12">
                  <c:v>2.5662369569683917E-5</c:v>
                </c:pt>
                <c:pt idx="13">
                  <c:v>2.5662369569683917E-5</c:v>
                </c:pt>
                <c:pt idx="14">
                  <c:v>2.5662369569683917E-5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AC-450C-9D19-BB993D3BBF34}"/>
            </c:ext>
          </c:extLst>
        </c:ser>
        <c:ser>
          <c:idx val="3"/>
          <c:order val="6"/>
          <c:tx>
            <c:strRef>
              <c:f>Round2!$AB$4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Round2!$AI$100:$AI$114</c:f>
              <c:numCache>
                <c:formatCode>General</c:formatCode>
                <c:ptCount val="15"/>
                <c:pt idx="0">
                  <c:v>2.617781241902183E-6</c:v>
                </c:pt>
                <c:pt idx="1">
                  <c:v>2.617781241902183E-6</c:v>
                </c:pt>
                <c:pt idx="2">
                  <c:v>2.617781241902183E-6</c:v>
                </c:pt>
                <c:pt idx="3">
                  <c:v>2.617781241902183E-6</c:v>
                </c:pt>
                <c:pt idx="4">
                  <c:v>2.617781241902183E-6</c:v>
                </c:pt>
                <c:pt idx="5">
                  <c:v>2.617781241902183E-6</c:v>
                </c:pt>
                <c:pt idx="6">
                  <c:v>2.617781241902183E-6</c:v>
                </c:pt>
                <c:pt idx="7">
                  <c:v>2.617781241902183E-6</c:v>
                </c:pt>
                <c:pt idx="8">
                  <c:v>2.617781241902183E-6</c:v>
                </c:pt>
                <c:pt idx="9">
                  <c:v>2.617781241902183E-6</c:v>
                </c:pt>
                <c:pt idx="10">
                  <c:v>2.617781241902183E-6</c:v>
                </c:pt>
                <c:pt idx="11">
                  <c:v>2.617781241902183E-6</c:v>
                </c:pt>
                <c:pt idx="12">
                  <c:v>2.617781241902183E-6</c:v>
                </c:pt>
                <c:pt idx="13">
                  <c:v>2.617781241902183E-6</c:v>
                </c:pt>
                <c:pt idx="14">
                  <c:v>2.617781241902183E-6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AC-450C-9D19-BB993D3BBF34}"/>
            </c:ext>
          </c:extLst>
        </c:ser>
        <c:ser>
          <c:idx val="5"/>
          <c:order val="7"/>
          <c:tx>
            <c:strRef>
              <c:f>Round2!$AB$4</c:f>
              <c:strCache>
                <c:ptCount val="1"/>
                <c:pt idx="0">
                  <c:v>AVERAGE</c:v>
                </c:pt>
              </c:strCache>
              <c:extLst xmlns:c15="http://schemas.microsoft.com/office/drawing/2012/chart"/>
            </c:strRef>
          </c:tx>
          <c:spPr>
            <a:ln w="952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Round2!$AK$100:$AK$114</c:f>
              <c:numCache>
                <c:formatCode>General</c:formatCode>
                <c:ptCount val="15"/>
                <c:pt idx="0">
                  <c:v>2.5935447959325928E-6</c:v>
                </c:pt>
                <c:pt idx="1">
                  <c:v>2.5935447959325928E-6</c:v>
                </c:pt>
                <c:pt idx="2">
                  <c:v>2.5935447959325928E-6</c:v>
                </c:pt>
                <c:pt idx="3">
                  <c:v>2.5935447959325928E-6</c:v>
                </c:pt>
                <c:pt idx="4">
                  <c:v>2.5935447959325928E-6</c:v>
                </c:pt>
                <c:pt idx="5">
                  <c:v>2.5935447959325928E-6</c:v>
                </c:pt>
                <c:pt idx="6">
                  <c:v>2.5935447959325928E-6</c:v>
                </c:pt>
                <c:pt idx="7">
                  <c:v>2.5935447959325928E-6</c:v>
                </c:pt>
                <c:pt idx="8">
                  <c:v>2.5935447959325928E-6</c:v>
                </c:pt>
                <c:pt idx="9">
                  <c:v>2.5935447959325928E-6</c:v>
                </c:pt>
                <c:pt idx="10">
                  <c:v>2.5935447959325928E-6</c:v>
                </c:pt>
                <c:pt idx="11">
                  <c:v>2.5935447959325928E-6</c:v>
                </c:pt>
                <c:pt idx="12">
                  <c:v>2.5935447959325928E-6</c:v>
                </c:pt>
                <c:pt idx="13">
                  <c:v>2.5935447959325928E-6</c:v>
                </c:pt>
                <c:pt idx="14">
                  <c:v>2.5935447959325928E-6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8CAC-450C-9D19-BB993D3BBF34}"/>
            </c:ext>
          </c:extLst>
        </c:ser>
        <c:ser>
          <c:idx val="7"/>
          <c:order val="8"/>
          <c:tx>
            <c:strRef>
              <c:f>Round2!$AB$4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FF00FF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Round2!$AM$100:$AM$114</c:f>
              <c:numCache>
                <c:formatCode>General</c:formatCode>
                <c:ptCount val="15"/>
                <c:pt idx="0">
                  <c:v>4.7711602447843772E-7</c:v>
                </c:pt>
                <c:pt idx="1">
                  <c:v>4.7711602447843772E-7</c:v>
                </c:pt>
                <c:pt idx="2">
                  <c:v>4.7711602447843772E-7</c:v>
                </c:pt>
                <c:pt idx="3">
                  <c:v>4.7711602447843772E-7</c:v>
                </c:pt>
                <c:pt idx="4">
                  <c:v>4.7711602447843772E-7</c:v>
                </c:pt>
                <c:pt idx="5">
                  <c:v>4.7711602447843772E-7</c:v>
                </c:pt>
                <c:pt idx="6">
                  <c:v>4.7711602447843772E-7</c:v>
                </c:pt>
                <c:pt idx="7">
                  <c:v>4.7711602447843772E-7</c:v>
                </c:pt>
                <c:pt idx="8">
                  <c:v>4.7711602447843772E-7</c:v>
                </c:pt>
                <c:pt idx="9">
                  <c:v>4.7711602447843772E-7</c:v>
                </c:pt>
                <c:pt idx="10">
                  <c:v>4.7711602447843772E-7</c:v>
                </c:pt>
                <c:pt idx="11">
                  <c:v>4.7711602447843772E-7</c:v>
                </c:pt>
                <c:pt idx="12">
                  <c:v>4.7711602447843772E-7</c:v>
                </c:pt>
                <c:pt idx="13">
                  <c:v>4.7711602447843772E-7</c:v>
                </c:pt>
                <c:pt idx="14">
                  <c:v>4.7711602447843772E-7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AC-450C-9D19-BB993D3BBF34}"/>
            </c:ext>
          </c:extLst>
        </c:ser>
        <c:ser>
          <c:idx val="9"/>
          <c:order val="9"/>
          <c:tx>
            <c:strRef>
              <c:f>Round2!$AG$97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Round2!$AO$101:$AO$114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B8-4189-A6B0-A481679E7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443984"/>
        <c:axId val="832445624"/>
        <c:extLst/>
      </c:lineChart>
      <c:catAx>
        <c:axId val="83244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5624"/>
        <c:crosses val="autoZero"/>
        <c:auto val="1"/>
        <c:lblAlgn val="ctr"/>
        <c:lblOffset val="100"/>
        <c:noMultiLvlLbl val="0"/>
      </c:catAx>
      <c:valAx>
        <c:axId val="83244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SPV-HPV collision probability per flight</a:t>
            </a:r>
            <a:r>
              <a:rPr lang="en-US" baseline="0"/>
              <a:t> hour, </a:t>
            </a:r>
            <a:r>
              <a:rPr lang="en-US" baseline="0">
                <a:solidFill>
                  <a:srgbClr val="FF0000"/>
                </a:solidFill>
              </a:rPr>
              <a:t>for HPV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error: NSE+FTE</a:t>
            </a:r>
          </a:p>
          <a:p>
            <a:pPr>
              <a:defRPr/>
            </a:pPr>
            <a:r>
              <a:rPr lang="en-US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ROUND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Round2!$G$5</c:f>
              <c:strCache>
                <c:ptCount val="1"/>
                <c:pt idx="0">
                  <c:v>Without Layers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Round2!$C$7:$C$21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Round2!$I$154:$I$168</c:f>
              <c:numCache>
                <c:formatCode>General</c:formatCode>
                <c:ptCount val="15"/>
                <c:pt idx="0">
                  <c:v>1.8152252013765466E-5</c:v>
                </c:pt>
                <c:pt idx="1">
                  <c:v>1.7891850917941416E-5</c:v>
                </c:pt>
                <c:pt idx="2">
                  <c:v>0</c:v>
                </c:pt>
                <c:pt idx="3">
                  <c:v>1.2752833785940877E-5</c:v>
                </c:pt>
                <c:pt idx="4">
                  <c:v>3.9606653125592065E-6</c:v>
                </c:pt>
                <c:pt idx="5">
                  <c:v>8.569206698548882E-6</c:v>
                </c:pt>
                <c:pt idx="6">
                  <c:v>2.4456384077030645E-5</c:v>
                </c:pt>
                <c:pt idx="7">
                  <c:v>4.4323175043634775E-5</c:v>
                </c:pt>
                <c:pt idx="8">
                  <c:v>3.5793275934838449E-5</c:v>
                </c:pt>
                <c:pt idx="9">
                  <c:v>4.735300300548069E-5</c:v>
                </c:pt>
                <c:pt idx="10">
                  <c:v>3.7413457994975309E-6</c:v>
                </c:pt>
                <c:pt idx="11">
                  <c:v>0</c:v>
                </c:pt>
                <c:pt idx="12">
                  <c:v>0</c:v>
                </c:pt>
                <c:pt idx="13">
                  <c:v>9.3534505268720702E-6</c:v>
                </c:pt>
                <c:pt idx="14">
                  <c:v>2.8950933957129417E-5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AC-4E76-A4D9-E5306DEEC907}"/>
            </c:ext>
          </c:extLst>
        </c:ser>
        <c:ser>
          <c:idx val="1"/>
          <c:order val="1"/>
          <c:tx>
            <c:strRef>
              <c:f>Round2!$J$5</c:f>
              <c:strCache>
                <c:ptCount val="1"/>
                <c:pt idx="0">
                  <c:v>With Layers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Round2!$C$7:$C$21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Round2!$M$154:$M$168</c:f>
              <c:numCache>
                <c:formatCode>General</c:formatCode>
                <c:ptCount val="15"/>
                <c:pt idx="0">
                  <c:v>0</c:v>
                </c:pt>
                <c:pt idx="1">
                  <c:v>3.5783701835882833E-6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1.6117518197685373E-5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AC-4E76-A4D9-E5306DEEC907}"/>
            </c:ext>
          </c:extLst>
        </c:ser>
        <c:ser>
          <c:idx val="4"/>
          <c:order val="2"/>
          <c:tx>
            <c:strRef>
              <c:f>Round2!$M$5</c:f>
              <c:strCache>
                <c:ptCount val="1"/>
                <c:pt idx="0">
                  <c:v>With buffer=5m</c:v>
                </c:pt>
              </c:strCache>
              <c:extLst xmlns:c15="http://schemas.microsoft.com/office/drawing/2012/chart"/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Round2!$C$7:$C$21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  <c:extLst xmlns:c15="http://schemas.microsoft.com/office/drawing/2012/chart"/>
            </c:strRef>
          </c:cat>
          <c:val>
            <c:numRef>
              <c:f>Round2!$Q$154:$Q$168</c:f>
              <c:numCache>
                <c:formatCode>General</c:formatCode>
                <c:ptCount val="15"/>
                <c:pt idx="0">
                  <c:v>0</c:v>
                </c:pt>
                <c:pt idx="1">
                  <c:v>3.5783701835882833E-6</c:v>
                </c:pt>
                <c:pt idx="2">
                  <c:v>0</c:v>
                </c:pt>
                <c:pt idx="3">
                  <c:v>4.2509445953136261E-6</c:v>
                </c:pt>
                <c:pt idx="4">
                  <c:v>0</c:v>
                </c:pt>
                <c:pt idx="5">
                  <c:v>0</c:v>
                </c:pt>
                <c:pt idx="6">
                  <c:v>3.4937691538615207E-6</c:v>
                </c:pt>
                <c:pt idx="7">
                  <c:v>4.0293795494213431E-6</c:v>
                </c:pt>
                <c:pt idx="8">
                  <c:v>0</c:v>
                </c:pt>
                <c:pt idx="9">
                  <c:v>8.6096369100873977E-6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C4AC-4E76-A4D9-E5306DEEC907}"/>
            </c:ext>
          </c:extLst>
        </c:ser>
        <c:ser>
          <c:idx val="6"/>
          <c:order val="3"/>
          <c:tx>
            <c:strRef>
              <c:f>Round2!$P$5</c:f>
              <c:strCache>
                <c:ptCount val="1"/>
                <c:pt idx="0">
                  <c:v>With buffer=10m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val>
            <c:numRef>
              <c:f>Round2!$U$154:$U$168</c:f>
              <c:numCache>
                <c:formatCode>General</c:formatCode>
                <c:ptCount val="15"/>
                <c:pt idx="0">
                  <c:v>0</c:v>
                </c:pt>
                <c:pt idx="1">
                  <c:v>3.5783701835882833E-6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AC-4E76-A4D9-E5306DEEC907}"/>
            </c:ext>
          </c:extLst>
        </c:ser>
        <c:ser>
          <c:idx val="8"/>
          <c:order val="4"/>
          <c:tx>
            <c:strRef>
              <c:f>Round2!$W$98</c:f>
              <c:strCache>
                <c:ptCount val="1"/>
                <c:pt idx="0">
                  <c:v>With buffer=20m</c:v>
                </c:pt>
              </c:strCache>
              <c:extLst xmlns:c15="http://schemas.microsoft.com/office/drawing/2012/chart"/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Round2!$Y$154:$Y$168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C4AC-4E76-A4D9-E5306DEEC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2443984"/>
        <c:axId val="832445624"/>
        <c:extLst/>
      </c:barChart>
      <c:lineChart>
        <c:grouping val="standard"/>
        <c:varyColors val="0"/>
        <c:ser>
          <c:idx val="2"/>
          <c:order val="5"/>
          <c:tx>
            <c:strRef>
              <c:f>Round2!$AB$4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Round2!$AG$154:$AG$168</c:f>
              <c:numCache>
                <c:formatCode>General</c:formatCode>
                <c:ptCount val="15"/>
                <c:pt idx="0">
                  <c:v>1.7019891804882628E-5</c:v>
                </c:pt>
                <c:pt idx="1">
                  <c:v>1.7019891804882628E-5</c:v>
                </c:pt>
                <c:pt idx="2">
                  <c:v>1.7019891804882628E-5</c:v>
                </c:pt>
                <c:pt idx="3">
                  <c:v>1.7019891804882628E-5</c:v>
                </c:pt>
                <c:pt idx="4">
                  <c:v>1.7019891804882628E-5</c:v>
                </c:pt>
                <c:pt idx="5">
                  <c:v>1.7019891804882628E-5</c:v>
                </c:pt>
                <c:pt idx="6">
                  <c:v>1.7019891804882628E-5</c:v>
                </c:pt>
                <c:pt idx="7">
                  <c:v>1.7019891804882628E-5</c:v>
                </c:pt>
                <c:pt idx="8">
                  <c:v>1.7019891804882628E-5</c:v>
                </c:pt>
                <c:pt idx="9">
                  <c:v>1.7019891804882628E-5</c:v>
                </c:pt>
                <c:pt idx="10">
                  <c:v>1.7019891804882628E-5</c:v>
                </c:pt>
                <c:pt idx="11">
                  <c:v>1.7019891804882628E-5</c:v>
                </c:pt>
                <c:pt idx="12">
                  <c:v>1.7019891804882628E-5</c:v>
                </c:pt>
                <c:pt idx="13">
                  <c:v>1.7019891804882628E-5</c:v>
                </c:pt>
                <c:pt idx="14">
                  <c:v>1.7019891804882628E-5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AC-4E76-A4D9-E5306DEEC907}"/>
            </c:ext>
          </c:extLst>
        </c:ser>
        <c:ser>
          <c:idx val="3"/>
          <c:order val="6"/>
          <c:tx>
            <c:strRef>
              <c:f>Round2!$AB$4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Round2!$AI$154:$AI$168</c:f>
              <c:numCache>
                <c:formatCode>General</c:formatCode>
                <c:ptCount val="15"/>
                <c:pt idx="0">
                  <c:v>1.3130592254182437E-6</c:v>
                </c:pt>
                <c:pt idx="1">
                  <c:v>1.3130592254182437E-6</c:v>
                </c:pt>
                <c:pt idx="2">
                  <c:v>1.3130592254182437E-6</c:v>
                </c:pt>
                <c:pt idx="3">
                  <c:v>1.3130592254182437E-6</c:v>
                </c:pt>
                <c:pt idx="4">
                  <c:v>1.3130592254182437E-6</c:v>
                </c:pt>
                <c:pt idx="5">
                  <c:v>1.3130592254182437E-6</c:v>
                </c:pt>
                <c:pt idx="6">
                  <c:v>1.3130592254182437E-6</c:v>
                </c:pt>
                <c:pt idx="7">
                  <c:v>1.3130592254182437E-6</c:v>
                </c:pt>
                <c:pt idx="8">
                  <c:v>1.3130592254182437E-6</c:v>
                </c:pt>
                <c:pt idx="9">
                  <c:v>1.3130592254182437E-6</c:v>
                </c:pt>
                <c:pt idx="10">
                  <c:v>1.3130592254182437E-6</c:v>
                </c:pt>
                <c:pt idx="11">
                  <c:v>1.3130592254182437E-6</c:v>
                </c:pt>
                <c:pt idx="12">
                  <c:v>1.3130592254182437E-6</c:v>
                </c:pt>
                <c:pt idx="13">
                  <c:v>1.3130592254182437E-6</c:v>
                </c:pt>
                <c:pt idx="14">
                  <c:v>1.3130592254182437E-6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AC-4E76-A4D9-E5306DEEC907}"/>
            </c:ext>
          </c:extLst>
        </c:ser>
        <c:ser>
          <c:idx val="5"/>
          <c:order val="7"/>
          <c:tx>
            <c:strRef>
              <c:f>Round2!$AB$4</c:f>
              <c:strCache>
                <c:ptCount val="1"/>
                <c:pt idx="0">
                  <c:v>AVERAGE</c:v>
                </c:pt>
              </c:strCache>
              <c:extLst xmlns:c15="http://schemas.microsoft.com/office/drawing/2012/chart"/>
            </c:strRef>
          </c:tx>
          <c:spPr>
            <a:ln w="952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Round2!$AK$154:$AK$168</c:f>
              <c:numCache>
                <c:formatCode>General</c:formatCode>
                <c:ptCount val="15"/>
                <c:pt idx="0">
                  <c:v>1.5974733594848114E-6</c:v>
                </c:pt>
                <c:pt idx="1">
                  <c:v>1.5974733594848114E-6</c:v>
                </c:pt>
                <c:pt idx="2">
                  <c:v>1.5974733594848114E-6</c:v>
                </c:pt>
                <c:pt idx="3">
                  <c:v>1.5974733594848114E-6</c:v>
                </c:pt>
                <c:pt idx="4">
                  <c:v>1.5974733594848114E-6</c:v>
                </c:pt>
                <c:pt idx="5">
                  <c:v>1.5974733594848114E-6</c:v>
                </c:pt>
                <c:pt idx="6">
                  <c:v>1.5974733594848114E-6</c:v>
                </c:pt>
                <c:pt idx="7">
                  <c:v>1.5974733594848114E-6</c:v>
                </c:pt>
                <c:pt idx="8">
                  <c:v>1.5974733594848114E-6</c:v>
                </c:pt>
                <c:pt idx="9">
                  <c:v>1.5974733594848114E-6</c:v>
                </c:pt>
                <c:pt idx="10">
                  <c:v>1.5974733594848114E-6</c:v>
                </c:pt>
                <c:pt idx="11">
                  <c:v>1.5974733594848114E-6</c:v>
                </c:pt>
                <c:pt idx="12">
                  <c:v>1.5974733594848114E-6</c:v>
                </c:pt>
                <c:pt idx="13">
                  <c:v>1.5974733594848114E-6</c:v>
                </c:pt>
                <c:pt idx="14">
                  <c:v>1.5974733594848114E-6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C4AC-4E76-A4D9-E5306DEEC907}"/>
            </c:ext>
          </c:extLst>
        </c:ser>
        <c:ser>
          <c:idx val="7"/>
          <c:order val="8"/>
          <c:tx>
            <c:strRef>
              <c:f>Round2!$AB$4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FF00FF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Round2!$AM$154:$AM$168</c:f>
              <c:numCache>
                <c:formatCode>General</c:formatCode>
                <c:ptCount val="15"/>
                <c:pt idx="0">
                  <c:v>2.3855801223921886E-7</c:v>
                </c:pt>
                <c:pt idx="1">
                  <c:v>2.3855801223921886E-7</c:v>
                </c:pt>
                <c:pt idx="2">
                  <c:v>2.3855801223921886E-7</c:v>
                </c:pt>
                <c:pt idx="3">
                  <c:v>2.3855801223921886E-7</c:v>
                </c:pt>
                <c:pt idx="4">
                  <c:v>2.3855801223921886E-7</c:v>
                </c:pt>
                <c:pt idx="5">
                  <c:v>2.3855801223921886E-7</c:v>
                </c:pt>
                <c:pt idx="6">
                  <c:v>2.3855801223921886E-7</c:v>
                </c:pt>
                <c:pt idx="7">
                  <c:v>2.3855801223921886E-7</c:v>
                </c:pt>
                <c:pt idx="8">
                  <c:v>2.3855801223921886E-7</c:v>
                </c:pt>
                <c:pt idx="9">
                  <c:v>2.3855801223921886E-7</c:v>
                </c:pt>
                <c:pt idx="10">
                  <c:v>2.3855801223921886E-7</c:v>
                </c:pt>
                <c:pt idx="11">
                  <c:v>2.3855801223921886E-7</c:v>
                </c:pt>
                <c:pt idx="12">
                  <c:v>2.3855801223921886E-7</c:v>
                </c:pt>
                <c:pt idx="13">
                  <c:v>2.3855801223921886E-7</c:v>
                </c:pt>
                <c:pt idx="14">
                  <c:v>2.3855801223921886E-7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AC-4E76-A4D9-E5306DEEC907}"/>
            </c:ext>
          </c:extLst>
        </c:ser>
        <c:ser>
          <c:idx val="9"/>
          <c:order val="9"/>
          <c:tx>
            <c:strRef>
              <c:f>Round2!$AG$97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Round2!$AO$154:$AO$168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4AC-4E76-A4D9-E5306DEEC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443984"/>
        <c:axId val="832445624"/>
        <c:extLst/>
      </c:lineChart>
      <c:catAx>
        <c:axId val="83244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5624"/>
        <c:crosses val="autoZero"/>
        <c:auto val="1"/>
        <c:lblAlgn val="ctr"/>
        <c:lblOffset val="100"/>
        <c:noMultiLvlLbl val="0"/>
      </c:catAx>
      <c:valAx>
        <c:axId val="83244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SPV-HPV collision probability per flight</a:t>
            </a:r>
            <a:r>
              <a:rPr lang="en-US" baseline="0"/>
              <a:t> hour, </a:t>
            </a:r>
            <a:r>
              <a:rPr lang="en-US" baseline="0">
                <a:solidFill>
                  <a:srgbClr val="FF0000"/>
                </a:solidFill>
              </a:rPr>
              <a:t>for HPV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error: NSE+FTE</a:t>
            </a:r>
          </a:p>
          <a:p>
            <a:pPr>
              <a:defRPr/>
            </a:pPr>
            <a:r>
              <a:rPr lang="en-US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ROUND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Round3!$G$5</c:f>
              <c:strCache>
                <c:ptCount val="1"/>
                <c:pt idx="0">
                  <c:v>Without Layers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Round3!$C$7:$C$21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Round3!$H$7:$H$21</c:f>
              <c:numCache>
                <c:formatCode>General</c:formatCode>
                <c:ptCount val="15"/>
                <c:pt idx="0">
                  <c:v>5.445675604129639E-5</c:v>
                </c:pt>
                <c:pt idx="1">
                  <c:v>1.6460502844506102E-4</c:v>
                </c:pt>
                <c:pt idx="2">
                  <c:v>1.3768873396356509E-5</c:v>
                </c:pt>
                <c:pt idx="3">
                  <c:v>5.5262279739077131E-5</c:v>
                </c:pt>
                <c:pt idx="4">
                  <c:v>3.1685322500473652E-5</c:v>
                </c:pt>
                <c:pt idx="5">
                  <c:v>3.8561430143469968E-5</c:v>
                </c:pt>
                <c:pt idx="6">
                  <c:v>2.4456384077030645E-5</c:v>
                </c:pt>
                <c:pt idx="7">
                  <c:v>1.3296952513090434E-4</c:v>
                </c:pt>
                <c:pt idx="8">
                  <c:v>1.7449222018233745E-4</c:v>
                </c:pt>
                <c:pt idx="9">
                  <c:v>1.0331564292104878E-4</c:v>
                </c:pt>
                <c:pt idx="10">
                  <c:v>5.2378841192965428E-5</c:v>
                </c:pt>
                <c:pt idx="11">
                  <c:v>4.9671512628637326E-5</c:v>
                </c:pt>
                <c:pt idx="12">
                  <c:v>3.0780325216121814E-5</c:v>
                </c:pt>
                <c:pt idx="13">
                  <c:v>3.7413802107488281E-5</c:v>
                </c:pt>
                <c:pt idx="14">
                  <c:v>1.2738410941136945E-4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76-47C8-A8FA-13BEF4F6C8BB}"/>
            </c:ext>
          </c:extLst>
        </c:ser>
        <c:ser>
          <c:idx val="1"/>
          <c:order val="1"/>
          <c:tx>
            <c:strRef>
              <c:f>Round3!$J$5</c:f>
              <c:strCache>
                <c:ptCount val="1"/>
                <c:pt idx="0">
                  <c:v>With Layers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Round3!$C$7:$C$21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Round3!$K$7:$K$21</c:f>
              <c:numCache>
                <c:formatCode>General</c:formatCode>
                <c:ptCount val="15"/>
                <c:pt idx="0">
                  <c:v>0</c:v>
                </c:pt>
                <c:pt idx="1">
                  <c:v>7.1567403671765666E-6</c:v>
                </c:pt>
                <c:pt idx="2">
                  <c:v>3.4422183490891272E-6</c:v>
                </c:pt>
                <c:pt idx="3">
                  <c:v>0</c:v>
                </c:pt>
                <c:pt idx="4">
                  <c:v>1.5842661250236826E-5</c:v>
                </c:pt>
                <c:pt idx="5">
                  <c:v>4.284603349274441E-6</c:v>
                </c:pt>
                <c:pt idx="6">
                  <c:v>2.0962614923169124E-5</c:v>
                </c:pt>
                <c:pt idx="7">
                  <c:v>4.4323175043634775E-5</c:v>
                </c:pt>
                <c:pt idx="8">
                  <c:v>4.4741594918548062E-6</c:v>
                </c:pt>
                <c:pt idx="9">
                  <c:v>4.3048184550436988E-6</c:v>
                </c:pt>
                <c:pt idx="10">
                  <c:v>0</c:v>
                </c:pt>
                <c:pt idx="11">
                  <c:v>4.1392927190531105E-6</c:v>
                </c:pt>
                <c:pt idx="12">
                  <c:v>0</c:v>
                </c:pt>
                <c:pt idx="13">
                  <c:v>4.6767252634360351E-6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76-47C8-A8FA-13BEF4F6C8BB}"/>
            </c:ext>
          </c:extLst>
        </c:ser>
        <c:ser>
          <c:idx val="4"/>
          <c:order val="2"/>
          <c:tx>
            <c:strRef>
              <c:f>Round3!$M$5</c:f>
              <c:strCache>
                <c:ptCount val="1"/>
                <c:pt idx="0">
                  <c:v>With buffer=5m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Round3!$C$7:$C$21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Round3!$N$7:$N$21</c:f>
              <c:numCache>
                <c:formatCode>General</c:formatCode>
                <c:ptCount val="15"/>
                <c:pt idx="0">
                  <c:v>0</c:v>
                </c:pt>
                <c:pt idx="1">
                  <c:v>3.5783701835882833E-6</c:v>
                </c:pt>
                <c:pt idx="2">
                  <c:v>0</c:v>
                </c:pt>
                <c:pt idx="3">
                  <c:v>8.5018891906272523E-6</c:v>
                </c:pt>
                <c:pt idx="4">
                  <c:v>0</c:v>
                </c:pt>
                <c:pt idx="5">
                  <c:v>0</c:v>
                </c:pt>
                <c:pt idx="6">
                  <c:v>3.4937691538615207E-6</c:v>
                </c:pt>
                <c:pt idx="7">
                  <c:v>0</c:v>
                </c:pt>
                <c:pt idx="8">
                  <c:v>0</c:v>
                </c:pt>
                <c:pt idx="9">
                  <c:v>1.7219273820174795E-5</c:v>
                </c:pt>
                <c:pt idx="10">
                  <c:v>3.7413457994975309E-6</c:v>
                </c:pt>
                <c:pt idx="11">
                  <c:v>4.1392927190531105E-6</c:v>
                </c:pt>
                <c:pt idx="12">
                  <c:v>4.39718931658883E-6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A876-47C8-A8FA-13BEF4F6C8BB}"/>
            </c:ext>
          </c:extLst>
        </c:ser>
        <c:ser>
          <c:idx val="6"/>
          <c:order val="3"/>
          <c:tx>
            <c:strRef>
              <c:f>Round3!$P$5</c:f>
              <c:strCache>
                <c:ptCount val="1"/>
                <c:pt idx="0">
                  <c:v>With buffer=10m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val>
            <c:numRef>
              <c:f>Round3!$Q$7:$Q$21</c:f>
              <c:numCache>
                <c:formatCode>General</c:formatCode>
                <c:ptCount val="15"/>
                <c:pt idx="0">
                  <c:v>0</c:v>
                </c:pt>
                <c:pt idx="1">
                  <c:v>1.073511055076485E-5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4.4741594918548062E-6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4.39718931658883E-6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76-47C8-A8FA-13BEF4F6C8BB}"/>
            </c:ext>
          </c:extLst>
        </c:ser>
        <c:ser>
          <c:idx val="8"/>
          <c:order val="4"/>
          <c:tx>
            <c:strRef>
              <c:f>Round3!$S$5</c:f>
              <c:strCache>
                <c:ptCount val="1"/>
                <c:pt idx="0">
                  <c:v>With buffer=20m</c:v>
                </c:pt>
              </c:strCache>
              <c:extLst xmlns:c15="http://schemas.microsoft.com/office/drawing/2012/chart"/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Round3!$T$7:$T$21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8.0587590988426863E-6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4D4F-4ABE-88EF-E3F6871CC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2443984"/>
        <c:axId val="832445624"/>
        <c:extLst/>
      </c:barChart>
      <c:lineChart>
        <c:grouping val="standard"/>
        <c:varyColors val="0"/>
        <c:ser>
          <c:idx val="2"/>
          <c:order val="5"/>
          <c:tx>
            <c:strRef>
              <c:f>Round3!$AB$4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Round3!$AB$7:$AB$21</c:f>
              <c:numCache>
                <c:formatCode>General</c:formatCode>
                <c:ptCount val="15"/>
                <c:pt idx="0">
                  <c:v>7.2746803542242549E-5</c:v>
                </c:pt>
                <c:pt idx="1">
                  <c:v>7.2746803542242549E-5</c:v>
                </c:pt>
                <c:pt idx="2">
                  <c:v>7.2746803542242549E-5</c:v>
                </c:pt>
                <c:pt idx="3">
                  <c:v>7.2746803542242549E-5</c:v>
                </c:pt>
                <c:pt idx="4">
                  <c:v>7.2746803542242549E-5</c:v>
                </c:pt>
                <c:pt idx="5">
                  <c:v>7.2746803542242549E-5</c:v>
                </c:pt>
                <c:pt idx="6">
                  <c:v>7.2746803542242549E-5</c:v>
                </c:pt>
                <c:pt idx="7">
                  <c:v>7.2746803542242549E-5</c:v>
                </c:pt>
                <c:pt idx="8">
                  <c:v>7.2746803542242549E-5</c:v>
                </c:pt>
                <c:pt idx="9">
                  <c:v>7.2746803542242549E-5</c:v>
                </c:pt>
                <c:pt idx="10">
                  <c:v>7.2746803542242549E-5</c:v>
                </c:pt>
                <c:pt idx="11">
                  <c:v>7.2746803542242549E-5</c:v>
                </c:pt>
                <c:pt idx="12">
                  <c:v>7.2746803542242549E-5</c:v>
                </c:pt>
                <c:pt idx="13">
                  <c:v>7.2746803542242549E-5</c:v>
                </c:pt>
                <c:pt idx="14">
                  <c:v>7.2746803542242549E-5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76-47C8-A8FA-13BEF4F6C8BB}"/>
            </c:ext>
          </c:extLst>
        </c:ser>
        <c:ser>
          <c:idx val="3"/>
          <c:order val="6"/>
          <c:tx>
            <c:strRef>
              <c:f>Round3!$AB$4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Round3!$AD$7:$AD$21</c:f>
              <c:numCache>
                <c:formatCode>General</c:formatCode>
                <c:ptCount val="15"/>
                <c:pt idx="0">
                  <c:v>7.5738006141312326E-6</c:v>
                </c:pt>
                <c:pt idx="1">
                  <c:v>7.5738006141312326E-6</c:v>
                </c:pt>
                <c:pt idx="2">
                  <c:v>7.5738006141312326E-6</c:v>
                </c:pt>
                <c:pt idx="3">
                  <c:v>7.5738006141312326E-6</c:v>
                </c:pt>
                <c:pt idx="4">
                  <c:v>7.5738006141312326E-6</c:v>
                </c:pt>
                <c:pt idx="5">
                  <c:v>7.5738006141312326E-6</c:v>
                </c:pt>
                <c:pt idx="6">
                  <c:v>7.5738006141312326E-6</c:v>
                </c:pt>
                <c:pt idx="7">
                  <c:v>7.5738006141312326E-6</c:v>
                </c:pt>
                <c:pt idx="8">
                  <c:v>7.5738006141312326E-6</c:v>
                </c:pt>
                <c:pt idx="9">
                  <c:v>7.5738006141312326E-6</c:v>
                </c:pt>
                <c:pt idx="10">
                  <c:v>7.5738006141312326E-6</c:v>
                </c:pt>
                <c:pt idx="11">
                  <c:v>7.5738006141312326E-6</c:v>
                </c:pt>
                <c:pt idx="12">
                  <c:v>7.5738006141312326E-6</c:v>
                </c:pt>
                <c:pt idx="13">
                  <c:v>7.5738006141312326E-6</c:v>
                </c:pt>
                <c:pt idx="14">
                  <c:v>7.5738006141312326E-6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76-47C8-A8FA-13BEF4F6C8BB}"/>
            </c:ext>
          </c:extLst>
        </c:ser>
        <c:ser>
          <c:idx val="5"/>
          <c:order val="7"/>
          <c:tx>
            <c:strRef>
              <c:f>Round3!$AB$4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Round3!$AF$7:$AF$21</c:f>
              <c:numCache>
                <c:formatCode>General</c:formatCode>
                <c:ptCount val="15"/>
                <c:pt idx="0">
                  <c:v>3.0047420122260889E-6</c:v>
                </c:pt>
                <c:pt idx="1">
                  <c:v>3.0047420122260889E-6</c:v>
                </c:pt>
                <c:pt idx="2">
                  <c:v>3.0047420122260889E-6</c:v>
                </c:pt>
                <c:pt idx="3">
                  <c:v>3.0047420122260889E-6</c:v>
                </c:pt>
                <c:pt idx="4">
                  <c:v>3.0047420122260889E-6</c:v>
                </c:pt>
                <c:pt idx="5">
                  <c:v>3.0047420122260889E-6</c:v>
                </c:pt>
                <c:pt idx="6">
                  <c:v>3.0047420122260889E-6</c:v>
                </c:pt>
                <c:pt idx="7">
                  <c:v>3.0047420122260889E-6</c:v>
                </c:pt>
                <c:pt idx="8">
                  <c:v>3.0047420122260889E-6</c:v>
                </c:pt>
                <c:pt idx="9">
                  <c:v>3.0047420122260889E-6</c:v>
                </c:pt>
                <c:pt idx="10">
                  <c:v>3.0047420122260889E-6</c:v>
                </c:pt>
                <c:pt idx="11">
                  <c:v>3.0047420122260889E-6</c:v>
                </c:pt>
                <c:pt idx="12">
                  <c:v>3.0047420122260889E-6</c:v>
                </c:pt>
                <c:pt idx="13">
                  <c:v>3.0047420122260889E-6</c:v>
                </c:pt>
                <c:pt idx="14">
                  <c:v>3.0047420122260889E-6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A876-47C8-A8FA-13BEF4F6C8BB}"/>
            </c:ext>
          </c:extLst>
        </c:ser>
        <c:ser>
          <c:idx val="7"/>
          <c:order val="8"/>
          <c:tx>
            <c:strRef>
              <c:f>Round3!$AB$4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FF00FF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Round3!$AH$7:$AH$21</c:f>
              <c:numCache>
                <c:formatCode>General</c:formatCode>
                <c:ptCount val="15"/>
                <c:pt idx="0">
                  <c:v>1.3070972906138991E-6</c:v>
                </c:pt>
                <c:pt idx="1">
                  <c:v>1.3070972906138991E-6</c:v>
                </c:pt>
                <c:pt idx="2">
                  <c:v>1.3070972906138991E-6</c:v>
                </c:pt>
                <c:pt idx="3">
                  <c:v>1.3070972906138991E-6</c:v>
                </c:pt>
                <c:pt idx="4">
                  <c:v>1.3070972906138991E-6</c:v>
                </c:pt>
                <c:pt idx="5">
                  <c:v>1.3070972906138991E-6</c:v>
                </c:pt>
                <c:pt idx="6">
                  <c:v>1.3070972906138991E-6</c:v>
                </c:pt>
                <c:pt idx="7">
                  <c:v>1.3070972906138991E-6</c:v>
                </c:pt>
                <c:pt idx="8">
                  <c:v>1.3070972906138991E-6</c:v>
                </c:pt>
                <c:pt idx="9">
                  <c:v>1.3070972906138991E-6</c:v>
                </c:pt>
                <c:pt idx="10">
                  <c:v>1.3070972906138991E-6</c:v>
                </c:pt>
                <c:pt idx="11">
                  <c:v>1.3070972906138991E-6</c:v>
                </c:pt>
                <c:pt idx="12">
                  <c:v>1.3070972906138991E-6</c:v>
                </c:pt>
                <c:pt idx="13">
                  <c:v>1.3070972906138991E-6</c:v>
                </c:pt>
                <c:pt idx="14">
                  <c:v>1.3070972906138991E-6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876-47C8-A8FA-13BEF4F6C8BB}"/>
            </c:ext>
          </c:extLst>
        </c:ser>
        <c:ser>
          <c:idx val="9"/>
          <c:order val="9"/>
          <c:tx>
            <c:strRef>
              <c:f>Round3!$AB$4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Round3!$AJ$7:$AJ$21</c:f>
              <c:numCache>
                <c:formatCode>General</c:formatCode>
                <c:ptCount val="15"/>
                <c:pt idx="0">
                  <c:v>5.3725060658951238E-7</c:v>
                </c:pt>
                <c:pt idx="1">
                  <c:v>5.3725060658951238E-7</c:v>
                </c:pt>
                <c:pt idx="2">
                  <c:v>5.3725060658951238E-7</c:v>
                </c:pt>
                <c:pt idx="3">
                  <c:v>5.3725060658951238E-7</c:v>
                </c:pt>
                <c:pt idx="4">
                  <c:v>5.3725060658951238E-7</c:v>
                </c:pt>
                <c:pt idx="5">
                  <c:v>5.3725060658951238E-7</c:v>
                </c:pt>
                <c:pt idx="6">
                  <c:v>5.3725060658951238E-7</c:v>
                </c:pt>
                <c:pt idx="7">
                  <c:v>5.3725060658951238E-7</c:v>
                </c:pt>
                <c:pt idx="8">
                  <c:v>5.3725060658951238E-7</c:v>
                </c:pt>
                <c:pt idx="9">
                  <c:v>5.3725060658951238E-7</c:v>
                </c:pt>
                <c:pt idx="10">
                  <c:v>5.3725060658951238E-7</c:v>
                </c:pt>
                <c:pt idx="11">
                  <c:v>5.3725060658951238E-7</c:v>
                </c:pt>
                <c:pt idx="12">
                  <c:v>5.3725060658951238E-7</c:v>
                </c:pt>
                <c:pt idx="13">
                  <c:v>5.3725060658951238E-7</c:v>
                </c:pt>
                <c:pt idx="14">
                  <c:v>5.3725060658951238E-7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4F-4ABE-88EF-E3F6871CC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443984"/>
        <c:axId val="832445624"/>
        <c:extLst/>
      </c:lineChart>
      <c:catAx>
        <c:axId val="83244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5624"/>
        <c:crosses val="autoZero"/>
        <c:auto val="1"/>
        <c:lblAlgn val="ctr"/>
        <c:lblOffset val="100"/>
        <c:noMultiLvlLbl val="0"/>
      </c:catAx>
      <c:valAx>
        <c:axId val="83244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SPV-HPV collision probability per flight</a:t>
            </a:r>
            <a:r>
              <a:rPr lang="en-US" baseline="0"/>
              <a:t> hour, for all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error: NSE+FTE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Round3!$G$5</c:f>
              <c:strCache>
                <c:ptCount val="1"/>
                <c:pt idx="0">
                  <c:v>Without Layers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Round3!$C$7:$C$21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Round3!$I$7:$I$21</c:f>
              <c:numCache>
                <c:formatCode>General</c:formatCode>
                <c:ptCount val="15"/>
                <c:pt idx="0">
                  <c:v>2.5070646121040038E-6</c:v>
                </c:pt>
                <c:pt idx="1">
                  <c:v>4.6029524871570119E-6</c:v>
                </c:pt>
                <c:pt idx="2">
                  <c:v>5.7966316980834043E-7</c:v>
                </c:pt>
                <c:pt idx="3">
                  <c:v>2.3493628452663551E-6</c:v>
                </c:pt>
                <c:pt idx="4">
                  <c:v>1.3465330225161081E-6</c:v>
                </c:pt>
                <c:pt idx="5">
                  <c:v>1.5498618986944819E-6</c:v>
                </c:pt>
                <c:pt idx="6">
                  <c:v>1.0589390071554272E-6</c:v>
                </c:pt>
                <c:pt idx="7">
                  <c:v>3.7991144187540111E-6</c:v>
                </c:pt>
                <c:pt idx="8">
                  <c:v>5.2111097385552855E-6</c:v>
                </c:pt>
                <c:pt idx="9">
                  <c:v>2.5796694175138699E-6</c:v>
                </c:pt>
                <c:pt idx="10">
                  <c:v>2.3343749184531977E-6</c:v>
                </c:pt>
                <c:pt idx="11">
                  <c:v>1.9226659943032479E-6</c:v>
                </c:pt>
                <c:pt idx="12">
                  <c:v>1.1556536087897916E-6</c:v>
                </c:pt>
                <c:pt idx="13">
                  <c:v>1.4058027789909338E-6</c:v>
                </c:pt>
                <c:pt idx="14">
                  <c:v>3.88902089626906E-6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3-4D5B-A59F-369170927BD4}"/>
            </c:ext>
          </c:extLst>
        </c:ser>
        <c:ser>
          <c:idx val="1"/>
          <c:order val="1"/>
          <c:tx>
            <c:strRef>
              <c:f>Round3!$J$5</c:f>
              <c:strCache>
                <c:ptCount val="1"/>
                <c:pt idx="0">
                  <c:v>With Layers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Round3!$C$7:$C$21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Round3!$L$7:$L$21</c:f>
              <c:numCache>
                <c:formatCode>General</c:formatCode>
                <c:ptCount val="15"/>
                <c:pt idx="0">
                  <c:v>0</c:v>
                </c:pt>
                <c:pt idx="1">
                  <c:v>2.0012836900682657E-7</c:v>
                </c:pt>
                <c:pt idx="2">
                  <c:v>1.4491579245208511E-7</c:v>
                </c:pt>
                <c:pt idx="3">
                  <c:v>0</c:v>
                </c:pt>
                <c:pt idx="4">
                  <c:v>6.7326651125805403E-7</c:v>
                </c:pt>
                <c:pt idx="5">
                  <c:v>1.7220687763272022E-7</c:v>
                </c:pt>
                <c:pt idx="6">
                  <c:v>9.0766200613322339E-7</c:v>
                </c:pt>
                <c:pt idx="7">
                  <c:v>1.2663714729180036E-6</c:v>
                </c:pt>
                <c:pt idx="8">
                  <c:v>1.3361819842449448E-7</c:v>
                </c:pt>
                <c:pt idx="9">
                  <c:v>1.0748622572974457E-7</c:v>
                </c:pt>
                <c:pt idx="10">
                  <c:v>0</c:v>
                </c:pt>
                <c:pt idx="11">
                  <c:v>1.6022216619193733E-7</c:v>
                </c:pt>
                <c:pt idx="12">
                  <c:v>0</c:v>
                </c:pt>
                <c:pt idx="13">
                  <c:v>1.7572534737386672E-7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3-4D5B-A59F-369170927BD4}"/>
            </c:ext>
          </c:extLst>
        </c:ser>
        <c:ser>
          <c:idx val="4"/>
          <c:order val="2"/>
          <c:tx>
            <c:strRef>
              <c:f>Round3!$M$5</c:f>
              <c:strCache>
                <c:ptCount val="1"/>
                <c:pt idx="0">
                  <c:v>With buffer=5m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Round3!$C$7:$C$21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Round3!$O$7:$O$21</c:f>
              <c:numCache>
                <c:formatCode>General</c:formatCode>
                <c:ptCount val="15"/>
                <c:pt idx="0">
                  <c:v>0</c:v>
                </c:pt>
                <c:pt idx="1">
                  <c:v>1.0006418450341329E-7</c:v>
                </c:pt>
                <c:pt idx="2">
                  <c:v>0</c:v>
                </c:pt>
                <c:pt idx="3">
                  <c:v>3.6144043773328541E-7</c:v>
                </c:pt>
                <c:pt idx="4">
                  <c:v>0</c:v>
                </c:pt>
                <c:pt idx="5">
                  <c:v>0</c:v>
                </c:pt>
                <c:pt idx="6">
                  <c:v>1.512770010222039E-7</c:v>
                </c:pt>
                <c:pt idx="7">
                  <c:v>0</c:v>
                </c:pt>
                <c:pt idx="8">
                  <c:v>0</c:v>
                </c:pt>
                <c:pt idx="9">
                  <c:v>4.2994490291897828E-7</c:v>
                </c:pt>
                <c:pt idx="10">
                  <c:v>1.6674106560379983E-7</c:v>
                </c:pt>
                <c:pt idx="11">
                  <c:v>1.6022216619193733E-7</c:v>
                </c:pt>
                <c:pt idx="12">
                  <c:v>1.6509337268425593E-7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63-4D5B-A59F-369170927BD4}"/>
            </c:ext>
          </c:extLst>
        </c:ser>
        <c:ser>
          <c:idx val="6"/>
          <c:order val="3"/>
          <c:tx>
            <c:strRef>
              <c:f>Round3!$P$5</c:f>
              <c:strCache>
                <c:ptCount val="1"/>
                <c:pt idx="0">
                  <c:v>With buffer=10m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val>
            <c:numRef>
              <c:f>Round3!$R$7:$R$21</c:f>
              <c:numCache>
                <c:formatCode>General</c:formatCode>
                <c:ptCount val="15"/>
                <c:pt idx="0">
                  <c:v>0</c:v>
                </c:pt>
                <c:pt idx="1">
                  <c:v>3.0019255351023988E-7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1.3361819842449448E-7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1.6509337268425593E-7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63-4D5B-A59F-369170927BD4}"/>
            </c:ext>
          </c:extLst>
        </c:ser>
        <c:ser>
          <c:idx val="8"/>
          <c:order val="4"/>
          <c:tx>
            <c:strRef>
              <c:f>Round3!$S$5</c:f>
              <c:strCache>
                <c:ptCount val="1"/>
                <c:pt idx="0">
                  <c:v>With buffer=20m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Round3!$U$7:$U$21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2.302493587123643E-7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15-401E-96FE-57BFA888C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2443984"/>
        <c:axId val="832445624"/>
      </c:barChart>
      <c:lineChart>
        <c:grouping val="standard"/>
        <c:varyColors val="0"/>
        <c:ser>
          <c:idx val="2"/>
          <c:order val="5"/>
          <c:tx>
            <c:strRef>
              <c:f>Round3!$AB$4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Round3!$AC$7:$AC$21</c:f>
              <c:numCache>
                <c:formatCode>General</c:formatCode>
                <c:ptCount val="15"/>
                <c:pt idx="0">
                  <c:v>2.4194525876220749E-6</c:v>
                </c:pt>
                <c:pt idx="1">
                  <c:v>2.4194525876220749E-6</c:v>
                </c:pt>
                <c:pt idx="2">
                  <c:v>2.4194525876220749E-6</c:v>
                </c:pt>
                <c:pt idx="3">
                  <c:v>2.4194525876220749E-6</c:v>
                </c:pt>
                <c:pt idx="4">
                  <c:v>2.4194525876220749E-6</c:v>
                </c:pt>
                <c:pt idx="5">
                  <c:v>2.4194525876220749E-6</c:v>
                </c:pt>
                <c:pt idx="6">
                  <c:v>2.4194525876220749E-6</c:v>
                </c:pt>
                <c:pt idx="7">
                  <c:v>2.4194525876220749E-6</c:v>
                </c:pt>
                <c:pt idx="8">
                  <c:v>2.4194525876220749E-6</c:v>
                </c:pt>
                <c:pt idx="9">
                  <c:v>2.4194525876220749E-6</c:v>
                </c:pt>
                <c:pt idx="10">
                  <c:v>2.4194525876220749E-6</c:v>
                </c:pt>
                <c:pt idx="11">
                  <c:v>2.4194525876220749E-6</c:v>
                </c:pt>
                <c:pt idx="12">
                  <c:v>2.4194525876220749E-6</c:v>
                </c:pt>
                <c:pt idx="13">
                  <c:v>2.4194525876220749E-6</c:v>
                </c:pt>
                <c:pt idx="14">
                  <c:v>2.4194525876220749E-6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63-4D5B-A59F-369170927BD4}"/>
            </c:ext>
          </c:extLst>
        </c:ser>
        <c:ser>
          <c:idx val="3"/>
          <c:order val="6"/>
          <c:tx>
            <c:strRef>
              <c:f>Round3!$AB$4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Round3!$AE$7:$AE$21</c:f>
              <c:numCache>
                <c:formatCode>General</c:formatCode>
                <c:ptCount val="15"/>
                <c:pt idx="0">
                  <c:v>2.6277353114139702E-7</c:v>
                </c:pt>
                <c:pt idx="1">
                  <c:v>2.6277353114139702E-7</c:v>
                </c:pt>
                <c:pt idx="2">
                  <c:v>2.6277353114139702E-7</c:v>
                </c:pt>
                <c:pt idx="3">
                  <c:v>2.6277353114139702E-7</c:v>
                </c:pt>
                <c:pt idx="4">
                  <c:v>2.6277353114139702E-7</c:v>
                </c:pt>
                <c:pt idx="5">
                  <c:v>2.6277353114139702E-7</c:v>
                </c:pt>
                <c:pt idx="6">
                  <c:v>2.6277353114139702E-7</c:v>
                </c:pt>
                <c:pt idx="7">
                  <c:v>2.6277353114139702E-7</c:v>
                </c:pt>
                <c:pt idx="8">
                  <c:v>2.6277353114139702E-7</c:v>
                </c:pt>
                <c:pt idx="9">
                  <c:v>2.6277353114139702E-7</c:v>
                </c:pt>
                <c:pt idx="10">
                  <c:v>2.6277353114139702E-7</c:v>
                </c:pt>
                <c:pt idx="11">
                  <c:v>2.6277353114139702E-7</c:v>
                </c:pt>
                <c:pt idx="12">
                  <c:v>2.6277353114139702E-7</c:v>
                </c:pt>
                <c:pt idx="13">
                  <c:v>2.6277353114139702E-7</c:v>
                </c:pt>
                <c:pt idx="14">
                  <c:v>2.6277353114139702E-7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63-4D5B-A59F-369170927BD4}"/>
            </c:ext>
          </c:extLst>
        </c:ser>
        <c:ser>
          <c:idx val="5"/>
          <c:order val="7"/>
          <c:tx>
            <c:strRef>
              <c:f>Round3!$AB$4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Round3!$AG$7:$AG$21</c:f>
              <c:numCache>
                <c:formatCode>General</c:formatCode>
                <c:ptCount val="15"/>
                <c:pt idx="0">
                  <c:v>1.0231887537719159E-7</c:v>
                </c:pt>
                <c:pt idx="1">
                  <c:v>1.0231887537719159E-7</c:v>
                </c:pt>
                <c:pt idx="2">
                  <c:v>1.0231887537719159E-7</c:v>
                </c:pt>
                <c:pt idx="3">
                  <c:v>1.0231887537719159E-7</c:v>
                </c:pt>
                <c:pt idx="4">
                  <c:v>1.0231887537719159E-7</c:v>
                </c:pt>
                <c:pt idx="5">
                  <c:v>1.0231887537719159E-7</c:v>
                </c:pt>
                <c:pt idx="6">
                  <c:v>1.0231887537719159E-7</c:v>
                </c:pt>
                <c:pt idx="7">
                  <c:v>1.0231887537719159E-7</c:v>
                </c:pt>
                <c:pt idx="8">
                  <c:v>1.0231887537719159E-7</c:v>
                </c:pt>
                <c:pt idx="9">
                  <c:v>1.0231887537719159E-7</c:v>
                </c:pt>
                <c:pt idx="10">
                  <c:v>1.0231887537719159E-7</c:v>
                </c:pt>
                <c:pt idx="11">
                  <c:v>1.0231887537719159E-7</c:v>
                </c:pt>
                <c:pt idx="12">
                  <c:v>1.0231887537719159E-7</c:v>
                </c:pt>
                <c:pt idx="13">
                  <c:v>1.0231887537719159E-7</c:v>
                </c:pt>
                <c:pt idx="14">
                  <c:v>1.0231887537719159E-7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663-4D5B-A59F-369170927BD4}"/>
            </c:ext>
          </c:extLst>
        </c:ser>
        <c:ser>
          <c:idx val="7"/>
          <c:order val="8"/>
          <c:tx>
            <c:strRef>
              <c:f>Round3!$AB$4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FF00FF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Round3!$AI$7:$AI$21</c:f>
              <c:numCache>
                <c:formatCode>General</c:formatCode>
                <c:ptCount val="15"/>
                <c:pt idx="0">
                  <c:v>3.9926941641266021E-8</c:v>
                </c:pt>
                <c:pt idx="1">
                  <c:v>3.9926941641266021E-8</c:v>
                </c:pt>
                <c:pt idx="2">
                  <c:v>3.9926941641266021E-8</c:v>
                </c:pt>
                <c:pt idx="3">
                  <c:v>3.9926941641266021E-8</c:v>
                </c:pt>
                <c:pt idx="4">
                  <c:v>3.9926941641266021E-8</c:v>
                </c:pt>
                <c:pt idx="5">
                  <c:v>3.9926941641266021E-8</c:v>
                </c:pt>
                <c:pt idx="6">
                  <c:v>3.9926941641266021E-8</c:v>
                </c:pt>
                <c:pt idx="7">
                  <c:v>3.9926941641266021E-8</c:v>
                </c:pt>
                <c:pt idx="8">
                  <c:v>3.9926941641266021E-8</c:v>
                </c:pt>
                <c:pt idx="9">
                  <c:v>3.9926941641266021E-8</c:v>
                </c:pt>
                <c:pt idx="10">
                  <c:v>3.9926941641266021E-8</c:v>
                </c:pt>
                <c:pt idx="11">
                  <c:v>3.9926941641266021E-8</c:v>
                </c:pt>
                <c:pt idx="12">
                  <c:v>3.9926941641266021E-8</c:v>
                </c:pt>
                <c:pt idx="13">
                  <c:v>3.9926941641266021E-8</c:v>
                </c:pt>
                <c:pt idx="14">
                  <c:v>3.9926941641266021E-8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663-4D5B-A59F-369170927BD4}"/>
            </c:ext>
          </c:extLst>
        </c:ser>
        <c:ser>
          <c:idx val="9"/>
          <c:order val="9"/>
          <c:tx>
            <c:strRef>
              <c:f>Round3!$AB$4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Round3!$AK$7:$AK$21</c:f>
              <c:numCache>
                <c:formatCode>General</c:formatCode>
                <c:ptCount val="15"/>
                <c:pt idx="0">
                  <c:v>1.5349957247490955E-8</c:v>
                </c:pt>
                <c:pt idx="1">
                  <c:v>1.5349957247490955E-8</c:v>
                </c:pt>
                <c:pt idx="2">
                  <c:v>1.5349957247490955E-8</c:v>
                </c:pt>
                <c:pt idx="3">
                  <c:v>1.5349957247490955E-8</c:v>
                </c:pt>
                <c:pt idx="4">
                  <c:v>1.5349957247490955E-8</c:v>
                </c:pt>
                <c:pt idx="5">
                  <c:v>1.5349957247490955E-8</c:v>
                </c:pt>
                <c:pt idx="6">
                  <c:v>1.5349957247490955E-8</c:v>
                </c:pt>
                <c:pt idx="7">
                  <c:v>1.5349957247490955E-8</c:v>
                </c:pt>
                <c:pt idx="8">
                  <c:v>1.5349957247490955E-8</c:v>
                </c:pt>
                <c:pt idx="9">
                  <c:v>1.5349957247490955E-8</c:v>
                </c:pt>
                <c:pt idx="10">
                  <c:v>1.5349957247490955E-8</c:v>
                </c:pt>
                <c:pt idx="11">
                  <c:v>1.5349957247490955E-8</c:v>
                </c:pt>
                <c:pt idx="12">
                  <c:v>1.5349957247490955E-8</c:v>
                </c:pt>
                <c:pt idx="13">
                  <c:v>1.5349957247490955E-8</c:v>
                </c:pt>
                <c:pt idx="14">
                  <c:v>1.5349957247490955E-8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15-401E-96FE-57BFA888C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443984"/>
        <c:axId val="832445624"/>
      </c:lineChart>
      <c:catAx>
        <c:axId val="83244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5624"/>
        <c:crosses val="autoZero"/>
        <c:auto val="1"/>
        <c:lblAlgn val="ctr"/>
        <c:lblOffset val="100"/>
        <c:noMultiLvlLbl val="0"/>
      </c:catAx>
      <c:valAx>
        <c:axId val="83244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SPV-HPV</a:t>
            </a:r>
            <a:r>
              <a:rPr lang="en-US" baseline="0"/>
              <a:t> collision probability per flight hour (AVERAGE)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Round3!$AB$5</c:f>
              <c:strCache>
                <c:ptCount val="1"/>
                <c:pt idx="0">
                  <c:v>Without Layers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Round1!$AB$6:$AC$6</c:f>
              <c:strCache>
                <c:ptCount val="2"/>
                <c:pt idx="0">
                  <c:v>air taxi</c:v>
                </c:pt>
                <c:pt idx="1">
                  <c:v>all</c:v>
                </c:pt>
              </c:strCache>
            </c:strRef>
          </c:cat>
          <c:val>
            <c:numRef>
              <c:f>Round3!$AB$7:$AC$7</c:f>
              <c:numCache>
                <c:formatCode>General</c:formatCode>
                <c:ptCount val="2"/>
                <c:pt idx="0">
                  <c:v>7.2746803542242549E-5</c:v>
                </c:pt>
                <c:pt idx="1">
                  <c:v>2.4194525876220749E-6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A5-450F-9A7D-FFCBB7298457}"/>
            </c:ext>
          </c:extLst>
        </c:ser>
        <c:ser>
          <c:idx val="1"/>
          <c:order val="1"/>
          <c:tx>
            <c:strRef>
              <c:f>Round3!$AD$5</c:f>
              <c:strCache>
                <c:ptCount val="1"/>
                <c:pt idx="0">
                  <c:v>With Layers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Round1!$AB$6:$AC$6</c:f>
              <c:strCache>
                <c:ptCount val="2"/>
                <c:pt idx="0">
                  <c:v>air taxi</c:v>
                </c:pt>
                <c:pt idx="1">
                  <c:v>all</c:v>
                </c:pt>
              </c:strCache>
            </c:strRef>
          </c:cat>
          <c:val>
            <c:numRef>
              <c:f>Round3!$AD$7:$AE$7</c:f>
              <c:numCache>
                <c:formatCode>General</c:formatCode>
                <c:ptCount val="2"/>
                <c:pt idx="0">
                  <c:v>7.5738006141312326E-6</c:v>
                </c:pt>
                <c:pt idx="1">
                  <c:v>2.6277353114139702E-7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A5-450F-9A7D-FFCBB7298457}"/>
            </c:ext>
          </c:extLst>
        </c:ser>
        <c:ser>
          <c:idx val="2"/>
          <c:order val="2"/>
          <c:tx>
            <c:strRef>
              <c:f>Round3!$AF$5</c:f>
              <c:strCache>
                <c:ptCount val="1"/>
                <c:pt idx="0">
                  <c:v>With buffer=5m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Round1!$AB$6:$AC$6</c:f>
              <c:strCache>
                <c:ptCount val="2"/>
                <c:pt idx="0">
                  <c:v>air taxi</c:v>
                </c:pt>
                <c:pt idx="1">
                  <c:v>all</c:v>
                </c:pt>
              </c:strCache>
            </c:strRef>
          </c:cat>
          <c:val>
            <c:numRef>
              <c:f>Round3!$AF$7:$AG$7</c:f>
              <c:numCache>
                <c:formatCode>General</c:formatCode>
                <c:ptCount val="2"/>
                <c:pt idx="0">
                  <c:v>3.0047420122260889E-6</c:v>
                </c:pt>
                <c:pt idx="1">
                  <c:v>1.0231887537719159E-7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A5-450F-9A7D-FFCBB7298457}"/>
            </c:ext>
          </c:extLst>
        </c:ser>
        <c:ser>
          <c:idx val="3"/>
          <c:order val="3"/>
          <c:tx>
            <c:strRef>
              <c:f>Round3!$AH$5</c:f>
              <c:strCache>
                <c:ptCount val="1"/>
                <c:pt idx="0">
                  <c:v>With buffer=10m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val>
            <c:numRef>
              <c:f>Round3!$AH$7:$AI$7</c:f>
              <c:numCache>
                <c:formatCode>General</c:formatCode>
                <c:ptCount val="2"/>
                <c:pt idx="0">
                  <c:v>1.3070972906138991E-6</c:v>
                </c:pt>
                <c:pt idx="1">
                  <c:v>3.9926941641266021E-8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A5-450F-9A7D-FFCBB7298457}"/>
            </c:ext>
          </c:extLst>
        </c:ser>
        <c:ser>
          <c:idx val="4"/>
          <c:order val="4"/>
          <c:tx>
            <c:strRef>
              <c:f>Round3!$AJ$5</c:f>
              <c:strCache>
                <c:ptCount val="1"/>
                <c:pt idx="0">
                  <c:v>With buffer=20m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Round3!$AJ$7:$AK$7</c:f>
              <c:numCache>
                <c:formatCode>General</c:formatCode>
                <c:ptCount val="2"/>
                <c:pt idx="0">
                  <c:v>5.3725060658951238E-7</c:v>
                </c:pt>
                <c:pt idx="1">
                  <c:v>1.5349957247490955E-8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84-4E76-B00B-193694992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5594704"/>
        <c:axId val="835601920"/>
      </c:barChart>
      <c:catAx>
        <c:axId val="83559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5601920"/>
        <c:crosses val="autoZero"/>
        <c:auto val="1"/>
        <c:lblAlgn val="ctr"/>
        <c:lblOffset val="100"/>
        <c:noMultiLvlLbl val="0"/>
      </c:catAx>
      <c:valAx>
        <c:axId val="8356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559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SPV-HPV collision probability per flight</a:t>
            </a:r>
            <a:r>
              <a:rPr lang="en-US" baseline="0"/>
              <a:t> hour, </a:t>
            </a:r>
            <a:r>
              <a:rPr lang="en-US" baseline="0">
                <a:solidFill>
                  <a:srgbClr val="FF0000"/>
                </a:solidFill>
              </a:rPr>
              <a:t>for HPV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error: NSE+FTE</a:t>
            </a:r>
          </a:p>
          <a:p>
            <a:pPr>
              <a:defRPr/>
            </a:pPr>
            <a:r>
              <a:rPr lang="en-US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ROUND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Round3!$G$5</c:f>
              <c:strCache>
                <c:ptCount val="1"/>
                <c:pt idx="0">
                  <c:v>Without Layers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Round3!$C$7:$C$21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Round3!$I$100:$I$114</c:f>
              <c:numCache>
                <c:formatCode>General</c:formatCode>
                <c:ptCount val="15"/>
                <c:pt idx="0">
                  <c:v>1.3614189010324097E-5</c:v>
                </c:pt>
                <c:pt idx="1">
                  <c:v>5.3675552753824249E-5</c:v>
                </c:pt>
                <c:pt idx="2">
                  <c:v>3.4422183490891272E-6</c:v>
                </c:pt>
                <c:pt idx="3">
                  <c:v>2.9756612167195381E-5</c:v>
                </c:pt>
                <c:pt idx="4">
                  <c:v>0</c:v>
                </c:pt>
                <c:pt idx="5">
                  <c:v>4.284603349274441E-6</c:v>
                </c:pt>
                <c:pt idx="6">
                  <c:v>1.0481307461584562E-5</c:v>
                </c:pt>
                <c:pt idx="7">
                  <c:v>6.849945234016284E-5</c:v>
                </c:pt>
                <c:pt idx="8">
                  <c:v>8.0534870853386513E-5</c:v>
                </c:pt>
                <c:pt idx="9">
                  <c:v>5.5962639915568089E-5</c:v>
                </c:pt>
                <c:pt idx="10">
                  <c:v>1.4965383197990124E-5</c:v>
                </c:pt>
                <c:pt idx="11">
                  <c:v>8.278585438106221E-6</c:v>
                </c:pt>
                <c:pt idx="12">
                  <c:v>4.39718931658883E-6</c:v>
                </c:pt>
                <c:pt idx="13">
                  <c:v>1.4030175790308104E-5</c:v>
                </c:pt>
                <c:pt idx="14">
                  <c:v>7.5272428288536492E-5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25-4BC2-AE6B-509AD458101D}"/>
            </c:ext>
          </c:extLst>
        </c:ser>
        <c:ser>
          <c:idx val="1"/>
          <c:order val="1"/>
          <c:tx>
            <c:strRef>
              <c:f>Round3!$J$5</c:f>
              <c:strCache>
                <c:ptCount val="1"/>
                <c:pt idx="0">
                  <c:v>With Layers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Round3!$C$7:$C$21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Round3!$M$100:$M$114</c:f>
              <c:numCache>
                <c:formatCode>General</c:formatCode>
                <c:ptCount val="15"/>
                <c:pt idx="0">
                  <c:v>0</c:v>
                </c:pt>
                <c:pt idx="1">
                  <c:v>7.1567403671765666E-6</c:v>
                </c:pt>
                <c:pt idx="2">
                  <c:v>3.4422183490891272E-6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6.9875383077230415E-6</c:v>
                </c:pt>
                <c:pt idx="7">
                  <c:v>2.4176277296528059E-5</c:v>
                </c:pt>
                <c:pt idx="8">
                  <c:v>4.4741594918548062E-6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25-4BC2-AE6B-509AD458101D}"/>
            </c:ext>
          </c:extLst>
        </c:ser>
        <c:ser>
          <c:idx val="4"/>
          <c:order val="2"/>
          <c:tx>
            <c:strRef>
              <c:f>Round3!$M$5</c:f>
              <c:strCache>
                <c:ptCount val="1"/>
                <c:pt idx="0">
                  <c:v>With buffer=5m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Round3!$C$7:$C$21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Round3!$Q$100:$Q$114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4.3048184550436988E-6</c:v>
                </c:pt>
                <c:pt idx="10">
                  <c:v>3.7413457994975309E-6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D325-4BC2-AE6B-509AD458101D}"/>
            </c:ext>
          </c:extLst>
        </c:ser>
        <c:ser>
          <c:idx val="6"/>
          <c:order val="3"/>
          <c:tx>
            <c:strRef>
              <c:f>Round3!$P$5</c:f>
              <c:strCache>
                <c:ptCount val="1"/>
                <c:pt idx="0">
                  <c:v>With buffer=10m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val>
            <c:numRef>
              <c:f>Round3!$U$100:$U$114</c:f>
              <c:numCache>
                <c:formatCode>General</c:formatCode>
                <c:ptCount val="15"/>
                <c:pt idx="0">
                  <c:v>0</c:v>
                </c:pt>
                <c:pt idx="1">
                  <c:v>3.5783701835882833E-6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25-4BC2-AE6B-509AD458101D}"/>
            </c:ext>
          </c:extLst>
        </c:ser>
        <c:ser>
          <c:idx val="8"/>
          <c:order val="5"/>
          <c:tx>
            <c:strRef>
              <c:f>Round3!$W$98</c:f>
              <c:strCache>
                <c:ptCount val="1"/>
                <c:pt idx="0">
                  <c:v>With buffer=20m</c:v>
                </c:pt>
              </c:strCache>
              <c:extLst xmlns:c15="http://schemas.microsoft.com/office/drawing/2012/chart"/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Round3!$Y$100:$Y$114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8.0587590988426863E-6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877D-49E9-B131-DAB638217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2443984"/>
        <c:axId val="832445624"/>
        <c:extLst/>
      </c:barChart>
      <c:lineChart>
        <c:grouping val="standard"/>
        <c:varyColors val="0"/>
        <c:ser>
          <c:idx val="2"/>
          <c:order val="4"/>
          <c:tx>
            <c:strRef>
              <c:f>Round3!$AB$4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Round3!$AG$100:$AG$114</c:f>
              <c:numCache>
                <c:formatCode>General</c:formatCode>
                <c:ptCount val="15"/>
                <c:pt idx="0">
                  <c:v>2.9146347215462608E-5</c:v>
                </c:pt>
                <c:pt idx="1">
                  <c:v>2.9146347215462608E-5</c:v>
                </c:pt>
                <c:pt idx="2">
                  <c:v>2.9146347215462608E-5</c:v>
                </c:pt>
                <c:pt idx="3">
                  <c:v>2.9146347215462608E-5</c:v>
                </c:pt>
                <c:pt idx="4">
                  <c:v>2.9146347215462608E-5</c:v>
                </c:pt>
                <c:pt idx="5">
                  <c:v>2.9146347215462608E-5</c:v>
                </c:pt>
                <c:pt idx="6">
                  <c:v>2.9146347215462608E-5</c:v>
                </c:pt>
                <c:pt idx="7">
                  <c:v>2.9146347215462608E-5</c:v>
                </c:pt>
                <c:pt idx="8">
                  <c:v>2.9146347215462608E-5</c:v>
                </c:pt>
                <c:pt idx="9">
                  <c:v>2.9146347215462608E-5</c:v>
                </c:pt>
                <c:pt idx="10">
                  <c:v>2.9146347215462608E-5</c:v>
                </c:pt>
                <c:pt idx="11">
                  <c:v>2.9146347215462608E-5</c:v>
                </c:pt>
                <c:pt idx="12">
                  <c:v>2.9146347215462608E-5</c:v>
                </c:pt>
                <c:pt idx="13">
                  <c:v>2.9146347215462608E-5</c:v>
                </c:pt>
                <c:pt idx="14">
                  <c:v>2.9146347215462608E-5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25-4BC2-AE6B-509AD458101D}"/>
            </c:ext>
          </c:extLst>
        </c:ser>
        <c:ser>
          <c:idx val="3"/>
          <c:order val="6"/>
          <c:tx>
            <c:strRef>
              <c:f>Round3!$AB$4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Round3!$AI$100:$AI$114</c:f>
              <c:numCache>
                <c:formatCode>General</c:formatCode>
                <c:ptCount val="15"/>
                <c:pt idx="0">
                  <c:v>3.082462254158107E-6</c:v>
                </c:pt>
                <c:pt idx="1">
                  <c:v>3.082462254158107E-6</c:v>
                </c:pt>
                <c:pt idx="2">
                  <c:v>3.082462254158107E-6</c:v>
                </c:pt>
                <c:pt idx="3">
                  <c:v>3.082462254158107E-6</c:v>
                </c:pt>
                <c:pt idx="4">
                  <c:v>3.082462254158107E-6</c:v>
                </c:pt>
                <c:pt idx="5">
                  <c:v>3.082462254158107E-6</c:v>
                </c:pt>
                <c:pt idx="6">
                  <c:v>3.082462254158107E-6</c:v>
                </c:pt>
                <c:pt idx="7">
                  <c:v>3.082462254158107E-6</c:v>
                </c:pt>
                <c:pt idx="8">
                  <c:v>3.082462254158107E-6</c:v>
                </c:pt>
                <c:pt idx="9">
                  <c:v>3.082462254158107E-6</c:v>
                </c:pt>
                <c:pt idx="10">
                  <c:v>3.082462254158107E-6</c:v>
                </c:pt>
                <c:pt idx="11">
                  <c:v>3.082462254158107E-6</c:v>
                </c:pt>
                <c:pt idx="12">
                  <c:v>3.082462254158107E-6</c:v>
                </c:pt>
                <c:pt idx="13">
                  <c:v>3.082462254158107E-6</c:v>
                </c:pt>
                <c:pt idx="14">
                  <c:v>3.082462254158107E-6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25-4BC2-AE6B-509AD458101D}"/>
            </c:ext>
          </c:extLst>
        </c:ser>
        <c:ser>
          <c:idx val="5"/>
          <c:order val="7"/>
          <c:tx>
            <c:strRef>
              <c:f>Round3!$AB$4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Round3!$AK$100:$AK$114</c:f>
              <c:numCache>
                <c:formatCode>General</c:formatCode>
                <c:ptCount val="15"/>
                <c:pt idx="0">
                  <c:v>5.3641095030274861E-7</c:v>
                </c:pt>
                <c:pt idx="1">
                  <c:v>5.3641095030274861E-7</c:v>
                </c:pt>
                <c:pt idx="2">
                  <c:v>5.3641095030274861E-7</c:v>
                </c:pt>
                <c:pt idx="3">
                  <c:v>5.3641095030274861E-7</c:v>
                </c:pt>
                <c:pt idx="4">
                  <c:v>5.3641095030274861E-7</c:v>
                </c:pt>
                <c:pt idx="5">
                  <c:v>5.3641095030274861E-7</c:v>
                </c:pt>
                <c:pt idx="6">
                  <c:v>5.3641095030274861E-7</c:v>
                </c:pt>
                <c:pt idx="7">
                  <c:v>5.3641095030274861E-7</c:v>
                </c:pt>
                <c:pt idx="8">
                  <c:v>5.3641095030274861E-7</c:v>
                </c:pt>
                <c:pt idx="9">
                  <c:v>5.3641095030274861E-7</c:v>
                </c:pt>
                <c:pt idx="10">
                  <c:v>5.3641095030274861E-7</c:v>
                </c:pt>
                <c:pt idx="11">
                  <c:v>5.3641095030274861E-7</c:v>
                </c:pt>
                <c:pt idx="12">
                  <c:v>5.3641095030274861E-7</c:v>
                </c:pt>
                <c:pt idx="13">
                  <c:v>5.3641095030274861E-7</c:v>
                </c:pt>
                <c:pt idx="14">
                  <c:v>5.3641095030274861E-7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D325-4BC2-AE6B-509AD458101D}"/>
            </c:ext>
          </c:extLst>
        </c:ser>
        <c:ser>
          <c:idx val="7"/>
          <c:order val="8"/>
          <c:tx>
            <c:strRef>
              <c:f>Round3!$AB$4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FF00FF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Round3!$AM$100:$AM$114</c:f>
              <c:numCache>
                <c:formatCode>General</c:formatCode>
                <c:ptCount val="15"/>
                <c:pt idx="0">
                  <c:v>2.3855801223921886E-7</c:v>
                </c:pt>
                <c:pt idx="1">
                  <c:v>2.3855801223921886E-7</c:v>
                </c:pt>
                <c:pt idx="2">
                  <c:v>2.3855801223921886E-7</c:v>
                </c:pt>
                <c:pt idx="3">
                  <c:v>2.3855801223921886E-7</c:v>
                </c:pt>
                <c:pt idx="4">
                  <c:v>2.3855801223921886E-7</c:v>
                </c:pt>
                <c:pt idx="5">
                  <c:v>2.3855801223921886E-7</c:v>
                </c:pt>
                <c:pt idx="6">
                  <c:v>2.3855801223921886E-7</c:v>
                </c:pt>
                <c:pt idx="7">
                  <c:v>2.3855801223921886E-7</c:v>
                </c:pt>
                <c:pt idx="8">
                  <c:v>2.3855801223921886E-7</c:v>
                </c:pt>
                <c:pt idx="9">
                  <c:v>2.3855801223921886E-7</c:v>
                </c:pt>
                <c:pt idx="10">
                  <c:v>2.3855801223921886E-7</c:v>
                </c:pt>
                <c:pt idx="11">
                  <c:v>2.3855801223921886E-7</c:v>
                </c:pt>
                <c:pt idx="12">
                  <c:v>2.3855801223921886E-7</c:v>
                </c:pt>
                <c:pt idx="13">
                  <c:v>2.3855801223921886E-7</c:v>
                </c:pt>
                <c:pt idx="14">
                  <c:v>2.3855801223921886E-7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325-4BC2-AE6B-509AD458101D}"/>
            </c:ext>
          </c:extLst>
        </c:ser>
        <c:ser>
          <c:idx val="9"/>
          <c:order val="9"/>
          <c:tx>
            <c:strRef>
              <c:f>Round3!$AG$97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Round3!$AO$100:$AO$114</c:f>
              <c:numCache>
                <c:formatCode>General</c:formatCode>
                <c:ptCount val="15"/>
                <c:pt idx="0">
                  <c:v>5.3725060658951238E-7</c:v>
                </c:pt>
                <c:pt idx="1">
                  <c:v>5.3725060658951238E-7</c:v>
                </c:pt>
                <c:pt idx="2">
                  <c:v>5.3725060658951238E-7</c:v>
                </c:pt>
                <c:pt idx="3">
                  <c:v>5.3725060658951238E-7</c:v>
                </c:pt>
                <c:pt idx="4">
                  <c:v>5.3725060658951238E-7</c:v>
                </c:pt>
                <c:pt idx="5">
                  <c:v>5.3725060658951238E-7</c:v>
                </c:pt>
                <c:pt idx="6">
                  <c:v>5.3725060658951238E-7</c:v>
                </c:pt>
                <c:pt idx="7">
                  <c:v>5.3725060658951238E-7</c:v>
                </c:pt>
                <c:pt idx="8">
                  <c:v>5.3725060658951238E-7</c:v>
                </c:pt>
                <c:pt idx="9">
                  <c:v>5.3725060658951238E-7</c:v>
                </c:pt>
                <c:pt idx="10">
                  <c:v>5.3725060658951238E-7</c:v>
                </c:pt>
                <c:pt idx="11">
                  <c:v>5.3725060658951238E-7</c:v>
                </c:pt>
                <c:pt idx="12">
                  <c:v>5.3725060658951238E-7</c:v>
                </c:pt>
                <c:pt idx="13">
                  <c:v>5.3725060658951238E-7</c:v>
                </c:pt>
                <c:pt idx="14">
                  <c:v>5.3725060658951238E-7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7D-49E9-B131-DAB638217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443984"/>
        <c:axId val="832445624"/>
        <c:extLst/>
      </c:lineChart>
      <c:catAx>
        <c:axId val="83244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5624"/>
        <c:crosses val="autoZero"/>
        <c:auto val="1"/>
        <c:lblAlgn val="ctr"/>
        <c:lblOffset val="100"/>
        <c:noMultiLvlLbl val="0"/>
      </c:catAx>
      <c:valAx>
        <c:axId val="83244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SPV-HPV collision probability per flight</a:t>
            </a:r>
            <a:r>
              <a:rPr lang="en-US" baseline="0"/>
              <a:t> hour, </a:t>
            </a:r>
            <a:r>
              <a:rPr lang="en-US" baseline="0">
                <a:solidFill>
                  <a:srgbClr val="FF0000"/>
                </a:solidFill>
              </a:rPr>
              <a:t>for HPV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error: NSE+FTE</a:t>
            </a:r>
          </a:p>
          <a:p>
            <a:pPr>
              <a:defRPr/>
            </a:pPr>
            <a:r>
              <a:rPr lang="en-US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ROUND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Round4!$G$5</c:f>
              <c:strCache>
                <c:ptCount val="1"/>
                <c:pt idx="0">
                  <c:v>Without Layers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Round4!$C$7:$C$21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Round4!$H$7:$H$21</c:f>
              <c:numCache>
                <c:formatCode>General</c:formatCode>
                <c:ptCount val="15"/>
                <c:pt idx="0">
                  <c:v>9.5299323072268682E-5</c:v>
                </c:pt>
                <c:pt idx="1">
                  <c:v>1.4313480734353133E-4</c:v>
                </c:pt>
                <c:pt idx="2">
                  <c:v>1.7211091745445634E-5</c:v>
                </c:pt>
                <c:pt idx="3">
                  <c:v>5.1011335143763507E-5</c:v>
                </c:pt>
                <c:pt idx="4">
                  <c:v>7.921330625118413E-6</c:v>
                </c:pt>
                <c:pt idx="5">
                  <c:v>1.7138413397097764E-5</c:v>
                </c:pt>
                <c:pt idx="6">
                  <c:v>2.0962614923169124E-5</c:v>
                </c:pt>
                <c:pt idx="7">
                  <c:v>1.4102828422974702E-4</c:v>
                </c:pt>
                <c:pt idx="8">
                  <c:v>9.8431508820805741E-5</c:v>
                </c:pt>
                <c:pt idx="9">
                  <c:v>1.5497346438157316E-4</c:v>
                </c:pt>
                <c:pt idx="10">
                  <c:v>5.2378841192965428E-5</c:v>
                </c:pt>
                <c:pt idx="11">
                  <c:v>3.7253634471477998E-5</c:v>
                </c:pt>
                <c:pt idx="12">
                  <c:v>2.1985946582944153E-5</c:v>
                </c:pt>
                <c:pt idx="13">
                  <c:v>4.6767252634360346E-5</c:v>
                </c:pt>
                <c:pt idx="14">
                  <c:v>1.1580373582851767E-4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4C-41D3-BFB5-F4FC0FE33EC0}"/>
            </c:ext>
          </c:extLst>
        </c:ser>
        <c:ser>
          <c:idx val="1"/>
          <c:order val="1"/>
          <c:tx>
            <c:strRef>
              <c:f>Round4!$J$5</c:f>
              <c:strCache>
                <c:ptCount val="1"/>
                <c:pt idx="0">
                  <c:v>With Layers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Round4!$C$7:$C$21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Round4!$K$7:$K$21</c:f>
              <c:numCache>
                <c:formatCode>General</c:formatCode>
                <c:ptCount val="15"/>
                <c:pt idx="0">
                  <c:v>0</c:v>
                </c:pt>
                <c:pt idx="1">
                  <c:v>3.5783701835882833E-6</c:v>
                </c:pt>
                <c:pt idx="2">
                  <c:v>0</c:v>
                </c:pt>
                <c:pt idx="3">
                  <c:v>0</c:v>
                </c:pt>
                <c:pt idx="4">
                  <c:v>4.3567318438151273E-5</c:v>
                </c:pt>
                <c:pt idx="5">
                  <c:v>0</c:v>
                </c:pt>
                <c:pt idx="6">
                  <c:v>1.3975076615446083E-5</c:v>
                </c:pt>
                <c:pt idx="7">
                  <c:v>4.8352554593056118E-5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4.1392927190531105E-6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4C-41D3-BFB5-F4FC0FE33EC0}"/>
            </c:ext>
          </c:extLst>
        </c:ser>
        <c:ser>
          <c:idx val="4"/>
          <c:order val="2"/>
          <c:tx>
            <c:strRef>
              <c:f>Round4!$M$5</c:f>
              <c:strCache>
                <c:ptCount val="1"/>
                <c:pt idx="0">
                  <c:v>With buffer=5m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Round4!$C$7:$C$21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Round4!$N$7:$N$21</c:f>
              <c:numCache>
                <c:formatCode>General</c:formatCode>
                <c:ptCount val="15"/>
                <c:pt idx="0">
                  <c:v>4.5380630034413664E-6</c:v>
                </c:pt>
                <c:pt idx="1">
                  <c:v>7.1567403671765666E-6</c:v>
                </c:pt>
                <c:pt idx="2">
                  <c:v>0</c:v>
                </c:pt>
                <c:pt idx="3">
                  <c:v>0</c:v>
                </c:pt>
                <c:pt idx="4">
                  <c:v>3.9606653125592065E-6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4.3048184550436988E-6</c:v>
                </c:pt>
                <c:pt idx="10">
                  <c:v>0</c:v>
                </c:pt>
                <c:pt idx="11">
                  <c:v>1.2417878157159332E-5</c:v>
                </c:pt>
                <c:pt idx="12">
                  <c:v>8.79437863317766E-6</c:v>
                </c:pt>
                <c:pt idx="13">
                  <c:v>0</c:v>
                </c:pt>
                <c:pt idx="14">
                  <c:v>1.1580373582851766E-5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6B4C-41D3-BFB5-F4FC0FE33EC0}"/>
            </c:ext>
          </c:extLst>
        </c:ser>
        <c:ser>
          <c:idx val="6"/>
          <c:order val="3"/>
          <c:tx>
            <c:strRef>
              <c:f>Round4!$P$5</c:f>
              <c:strCache>
                <c:ptCount val="1"/>
                <c:pt idx="0">
                  <c:v>With buffer=10m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val>
            <c:numRef>
              <c:f>Round4!$Q$7:$Q$21</c:f>
              <c:numCache>
                <c:formatCode>General</c:formatCode>
                <c:ptCount val="15"/>
                <c:pt idx="0">
                  <c:v>4.5380630034413664E-6</c:v>
                </c:pt>
                <c:pt idx="1">
                  <c:v>3.5783701835882833E-6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4.0293795494213431E-6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4.1392927190531105E-6</c:v>
                </c:pt>
                <c:pt idx="12">
                  <c:v>4.39718931658883E-6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4C-41D3-BFB5-F4FC0FE33EC0}"/>
            </c:ext>
          </c:extLst>
        </c:ser>
        <c:ser>
          <c:idx val="8"/>
          <c:order val="8"/>
          <c:tx>
            <c:strRef>
              <c:f>Round4!$S$5</c:f>
              <c:strCache>
                <c:ptCount val="1"/>
                <c:pt idx="0">
                  <c:v>With buffer=20m</c:v>
                </c:pt>
              </c:strCache>
              <c:extLst xmlns:c15="http://schemas.microsoft.com/office/drawing/2012/chart"/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Round4!$T$7:$T$21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A429-4B10-9618-56FB42C1E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2443984"/>
        <c:axId val="832445624"/>
        <c:extLst/>
      </c:barChart>
      <c:lineChart>
        <c:grouping val="standard"/>
        <c:varyColors val="0"/>
        <c:ser>
          <c:idx val="2"/>
          <c:order val="4"/>
          <c:tx>
            <c:strRef>
              <c:f>Round4!$AB$4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Round4!$AB$7:$AB$21</c:f>
              <c:numCache>
                <c:formatCode>General</c:formatCode>
                <c:ptCount val="15"/>
                <c:pt idx="0">
                  <c:v>6.8086772292852402E-5</c:v>
                </c:pt>
                <c:pt idx="1">
                  <c:v>6.8086772292852402E-5</c:v>
                </c:pt>
                <c:pt idx="2">
                  <c:v>6.8086772292852402E-5</c:v>
                </c:pt>
                <c:pt idx="3">
                  <c:v>6.8086772292852402E-5</c:v>
                </c:pt>
                <c:pt idx="4">
                  <c:v>6.8086772292852402E-5</c:v>
                </c:pt>
                <c:pt idx="5">
                  <c:v>6.8086772292852402E-5</c:v>
                </c:pt>
                <c:pt idx="6">
                  <c:v>6.8086772292852402E-5</c:v>
                </c:pt>
                <c:pt idx="7">
                  <c:v>6.8086772292852402E-5</c:v>
                </c:pt>
                <c:pt idx="8">
                  <c:v>6.8086772292852402E-5</c:v>
                </c:pt>
                <c:pt idx="9">
                  <c:v>6.8086772292852402E-5</c:v>
                </c:pt>
                <c:pt idx="10">
                  <c:v>6.8086772292852402E-5</c:v>
                </c:pt>
                <c:pt idx="11">
                  <c:v>6.8086772292852402E-5</c:v>
                </c:pt>
                <c:pt idx="12">
                  <c:v>6.8086772292852402E-5</c:v>
                </c:pt>
                <c:pt idx="13">
                  <c:v>6.8086772292852402E-5</c:v>
                </c:pt>
                <c:pt idx="14">
                  <c:v>6.8086772292852402E-5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4C-41D3-BFB5-F4FC0FE33EC0}"/>
            </c:ext>
          </c:extLst>
        </c:ser>
        <c:ser>
          <c:idx val="3"/>
          <c:order val="5"/>
          <c:tx>
            <c:strRef>
              <c:f>Round4!$AB$4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Round4!$AD$7:$AD$21</c:f>
              <c:numCache>
                <c:formatCode>General</c:formatCode>
                <c:ptCount val="15"/>
                <c:pt idx="0">
                  <c:v>7.5741741699529909E-6</c:v>
                </c:pt>
                <c:pt idx="1">
                  <c:v>7.5741741699529909E-6</c:v>
                </c:pt>
                <c:pt idx="2">
                  <c:v>7.5741741699529909E-6</c:v>
                </c:pt>
                <c:pt idx="3">
                  <c:v>7.5741741699529909E-6</c:v>
                </c:pt>
                <c:pt idx="4">
                  <c:v>7.5741741699529909E-6</c:v>
                </c:pt>
                <c:pt idx="5">
                  <c:v>7.5741741699529909E-6</c:v>
                </c:pt>
                <c:pt idx="6">
                  <c:v>7.5741741699529909E-6</c:v>
                </c:pt>
                <c:pt idx="7">
                  <c:v>7.5741741699529909E-6</c:v>
                </c:pt>
                <c:pt idx="8">
                  <c:v>7.5741741699529909E-6</c:v>
                </c:pt>
                <c:pt idx="9">
                  <c:v>7.5741741699529909E-6</c:v>
                </c:pt>
                <c:pt idx="10">
                  <c:v>7.5741741699529909E-6</c:v>
                </c:pt>
                <c:pt idx="11">
                  <c:v>7.5741741699529909E-6</c:v>
                </c:pt>
                <c:pt idx="12">
                  <c:v>7.5741741699529909E-6</c:v>
                </c:pt>
                <c:pt idx="13">
                  <c:v>7.5741741699529909E-6</c:v>
                </c:pt>
                <c:pt idx="14">
                  <c:v>7.5741741699529909E-6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4C-41D3-BFB5-F4FC0FE33EC0}"/>
            </c:ext>
          </c:extLst>
        </c:ser>
        <c:ser>
          <c:idx val="5"/>
          <c:order val="6"/>
          <c:tx>
            <c:strRef>
              <c:f>Round4!$AB$4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Round4!$AF$7:$AF$21</c:f>
              <c:numCache>
                <c:formatCode>General</c:formatCode>
                <c:ptCount val="15"/>
                <c:pt idx="0">
                  <c:v>3.5168611674273065E-6</c:v>
                </c:pt>
                <c:pt idx="1">
                  <c:v>3.5168611674273065E-6</c:v>
                </c:pt>
                <c:pt idx="2">
                  <c:v>3.5168611674273065E-6</c:v>
                </c:pt>
                <c:pt idx="3">
                  <c:v>3.5168611674273065E-6</c:v>
                </c:pt>
                <c:pt idx="4">
                  <c:v>3.5168611674273065E-6</c:v>
                </c:pt>
                <c:pt idx="5">
                  <c:v>3.5168611674273065E-6</c:v>
                </c:pt>
                <c:pt idx="6">
                  <c:v>3.5168611674273065E-6</c:v>
                </c:pt>
                <c:pt idx="7">
                  <c:v>3.5168611674273065E-6</c:v>
                </c:pt>
                <c:pt idx="8">
                  <c:v>3.5168611674273065E-6</c:v>
                </c:pt>
                <c:pt idx="9">
                  <c:v>3.5168611674273065E-6</c:v>
                </c:pt>
                <c:pt idx="10">
                  <c:v>3.5168611674273065E-6</c:v>
                </c:pt>
                <c:pt idx="11">
                  <c:v>3.5168611674273065E-6</c:v>
                </c:pt>
                <c:pt idx="12">
                  <c:v>3.5168611674273065E-6</c:v>
                </c:pt>
                <c:pt idx="13">
                  <c:v>3.5168611674273065E-6</c:v>
                </c:pt>
                <c:pt idx="14">
                  <c:v>3.5168611674273065E-6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6B4C-41D3-BFB5-F4FC0FE33EC0}"/>
            </c:ext>
          </c:extLst>
        </c:ser>
        <c:ser>
          <c:idx val="7"/>
          <c:order val="7"/>
          <c:tx>
            <c:strRef>
              <c:f>Round4!$AB$4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FF00FF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Round4!$AH$7:$AH$21</c:f>
              <c:numCache>
                <c:formatCode>General</c:formatCode>
                <c:ptCount val="15"/>
                <c:pt idx="0">
                  <c:v>1.3788196514728621E-6</c:v>
                </c:pt>
                <c:pt idx="1">
                  <c:v>1.3788196514728621E-6</c:v>
                </c:pt>
                <c:pt idx="2">
                  <c:v>1.3788196514728621E-6</c:v>
                </c:pt>
                <c:pt idx="3">
                  <c:v>1.3788196514728621E-6</c:v>
                </c:pt>
                <c:pt idx="4">
                  <c:v>1.3788196514728621E-6</c:v>
                </c:pt>
                <c:pt idx="5">
                  <c:v>1.3788196514728621E-6</c:v>
                </c:pt>
                <c:pt idx="6">
                  <c:v>1.3788196514728621E-6</c:v>
                </c:pt>
                <c:pt idx="7">
                  <c:v>1.3788196514728621E-6</c:v>
                </c:pt>
                <c:pt idx="8">
                  <c:v>1.3788196514728621E-6</c:v>
                </c:pt>
                <c:pt idx="9">
                  <c:v>1.3788196514728621E-6</c:v>
                </c:pt>
                <c:pt idx="10">
                  <c:v>1.3788196514728621E-6</c:v>
                </c:pt>
                <c:pt idx="11">
                  <c:v>1.3788196514728621E-6</c:v>
                </c:pt>
                <c:pt idx="12">
                  <c:v>1.3788196514728621E-6</c:v>
                </c:pt>
                <c:pt idx="13">
                  <c:v>1.3788196514728621E-6</c:v>
                </c:pt>
                <c:pt idx="14">
                  <c:v>1.3788196514728621E-6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B4C-41D3-BFB5-F4FC0FE33EC0}"/>
            </c:ext>
          </c:extLst>
        </c:ser>
        <c:ser>
          <c:idx val="9"/>
          <c:order val="9"/>
          <c:tx>
            <c:strRef>
              <c:f>Round4!$AB$4</c:f>
              <c:strCache>
                <c:ptCount val="1"/>
                <c:pt idx="0">
                  <c:v>AVERAGE</c:v>
                </c:pt>
              </c:strCache>
              <c:extLst xmlns:c15="http://schemas.microsoft.com/office/drawing/2012/chart"/>
            </c:strRef>
          </c:tx>
          <c:spPr>
            <a:ln w="9525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Round4!$AJ$7:$AJ$21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A429-4B10-9618-56FB42C1E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443984"/>
        <c:axId val="832445624"/>
        <c:extLst/>
      </c:lineChart>
      <c:catAx>
        <c:axId val="83244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5624"/>
        <c:crosses val="autoZero"/>
        <c:auto val="1"/>
        <c:lblAlgn val="ctr"/>
        <c:lblOffset val="100"/>
        <c:noMultiLvlLbl val="0"/>
      </c:catAx>
      <c:valAx>
        <c:axId val="83244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SPV-HPV </a:t>
            </a:r>
            <a:r>
              <a:rPr lang="en-US" b="1" u="sng"/>
              <a:t>collisions'</a:t>
            </a:r>
            <a:r>
              <a:rPr lang="en-US" b="1" u="sng" baseline="0"/>
              <a:t> number</a:t>
            </a:r>
          </a:p>
          <a:p>
            <a:pPr>
              <a:defRPr/>
            </a:pPr>
            <a:r>
              <a:rPr lang="en-US" sz="2000" b="1" u="none" baseline="0">
                <a:solidFill>
                  <a:srgbClr val="FF0000"/>
                </a:solidFill>
              </a:rPr>
              <a:t>ERROR WRONG</a:t>
            </a:r>
            <a:endParaRPr lang="en-US" sz="2000" b="1" u="none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t_choque&lt;5s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Without Layers</c:v>
              </c:pt>
              <c:pt idx="1">
                <c:v>With Layers</c:v>
              </c:pt>
              <c:pt idx="2">
                <c:v>With buffer=5m</c:v>
              </c:pt>
              <c:pt idx="3">
                <c:v>With buffer=10m</c:v>
              </c:pt>
              <c:pt idx="4">
                <c:v>With buffer=20m</c:v>
              </c:pt>
            </c:strLit>
          </c:cat>
          <c:val>
            <c:numLit>
              <c:formatCode>General</c:formatCode>
              <c:ptCount val="5"/>
              <c:pt idx="0">
                <c:v>240</c:v>
              </c:pt>
              <c:pt idx="1">
                <c:v>22</c:v>
              </c:pt>
              <c:pt idx="2">
                <c:v>11</c:v>
              </c:pt>
              <c:pt idx="3">
                <c:v>6</c:v>
              </c:pt>
              <c:pt idx="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9807-4F09-9B2D-04E6C5D2EAE1}"/>
            </c:ext>
          </c:extLst>
        </c:ser>
        <c:ser>
          <c:idx val="1"/>
          <c:order val="1"/>
          <c:tx>
            <c:v>5&lt;t_choque&lt;10s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Without Layers</c:v>
              </c:pt>
              <c:pt idx="1">
                <c:v>With Layers</c:v>
              </c:pt>
              <c:pt idx="2">
                <c:v>With buffer=5m</c:v>
              </c:pt>
              <c:pt idx="3">
                <c:v>With buffer=10m</c:v>
              </c:pt>
              <c:pt idx="4">
                <c:v>With buffer=20m</c:v>
              </c:pt>
            </c:strLit>
          </c:cat>
          <c:val>
            <c:numLit>
              <c:formatCode>General</c:formatCode>
              <c:ptCount val="5"/>
              <c:pt idx="0">
                <c:v>163</c:v>
              </c:pt>
              <c:pt idx="1">
                <c:v>21</c:v>
              </c:pt>
              <c:pt idx="2">
                <c:v>5</c:v>
              </c:pt>
              <c:pt idx="3">
                <c:v>6</c:v>
              </c:pt>
              <c:pt idx="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9807-4F09-9B2D-04E6C5D2EAE1}"/>
            </c:ext>
          </c:extLst>
        </c:ser>
        <c:ser>
          <c:idx val="2"/>
          <c:order val="2"/>
          <c:tx>
            <c:v>10&lt;t_choque&lt;20s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Without Layers</c:v>
              </c:pt>
              <c:pt idx="1">
                <c:v>With Layers</c:v>
              </c:pt>
              <c:pt idx="2">
                <c:v>With buffer=5m</c:v>
              </c:pt>
              <c:pt idx="3">
                <c:v>With buffer=10m</c:v>
              </c:pt>
              <c:pt idx="4">
                <c:v>With buffer=20m</c:v>
              </c:pt>
            </c:strLit>
          </c:cat>
          <c:val>
            <c:numLit>
              <c:formatCode>General</c:formatCode>
              <c:ptCount val="5"/>
              <c:pt idx="0">
                <c:v>244</c:v>
              </c:pt>
              <c:pt idx="1">
                <c:v>37</c:v>
              </c:pt>
              <c:pt idx="2">
                <c:v>12</c:v>
              </c:pt>
              <c:pt idx="3">
                <c:v>6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9807-4F09-9B2D-04E6C5D2EA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5594704"/>
        <c:axId val="835601920"/>
      </c:barChart>
      <c:catAx>
        <c:axId val="83559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5601920"/>
        <c:crosses val="autoZero"/>
        <c:auto val="1"/>
        <c:lblAlgn val="ctr"/>
        <c:lblOffset val="100"/>
        <c:noMultiLvlLbl val="0"/>
      </c:catAx>
      <c:valAx>
        <c:axId val="8356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559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SPV-HPV collision probability per flight</a:t>
            </a:r>
            <a:r>
              <a:rPr lang="en-US" baseline="0"/>
              <a:t> hour, for all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error: NSE+FTE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Round4!$G$5</c:f>
              <c:strCache>
                <c:ptCount val="1"/>
                <c:pt idx="0">
                  <c:v>Without Layers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Round4!$C$7:$C$21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Round4!$I$7:$I$21</c:f>
              <c:numCache>
                <c:formatCode>General</c:formatCode>
                <c:ptCount val="15"/>
                <c:pt idx="0">
                  <c:v>4.3873630711820063E-6</c:v>
                </c:pt>
                <c:pt idx="1">
                  <c:v>4.0025673801365318E-6</c:v>
                </c:pt>
                <c:pt idx="2">
                  <c:v>7.2457896226042551E-7</c:v>
                </c:pt>
                <c:pt idx="3">
                  <c:v>2.1686426263997124E-6</c:v>
                </c:pt>
                <c:pt idx="4">
                  <c:v>3.3663325562902701E-7</c:v>
                </c:pt>
                <c:pt idx="5">
                  <c:v>6.8882751053088089E-7</c:v>
                </c:pt>
                <c:pt idx="6">
                  <c:v>9.0766200613322339E-7</c:v>
                </c:pt>
                <c:pt idx="7">
                  <c:v>4.0293637774663756E-6</c:v>
                </c:pt>
                <c:pt idx="8">
                  <c:v>2.939600365338879E-6</c:v>
                </c:pt>
                <c:pt idx="9">
                  <c:v>3.8695041262708048E-6</c:v>
                </c:pt>
                <c:pt idx="10">
                  <c:v>2.3343749184531977E-6</c:v>
                </c:pt>
                <c:pt idx="11">
                  <c:v>1.441999495727436E-6</c:v>
                </c:pt>
                <c:pt idx="12">
                  <c:v>8.2546686342127961E-7</c:v>
                </c:pt>
                <c:pt idx="13">
                  <c:v>1.7572534737386671E-6</c:v>
                </c:pt>
                <c:pt idx="14">
                  <c:v>3.5354735420627815E-6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F-4A55-8DD8-86ED47C7D9BC}"/>
            </c:ext>
          </c:extLst>
        </c:ser>
        <c:ser>
          <c:idx val="1"/>
          <c:order val="1"/>
          <c:tx>
            <c:strRef>
              <c:f>Round4!$J$5</c:f>
              <c:strCache>
                <c:ptCount val="1"/>
                <c:pt idx="0">
                  <c:v>With Layers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Round4!$C$7:$C$21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Round4!$L$7:$L$21</c:f>
              <c:numCache>
                <c:formatCode>General</c:formatCode>
                <c:ptCount val="15"/>
                <c:pt idx="0">
                  <c:v>0</c:v>
                </c:pt>
                <c:pt idx="1">
                  <c:v>1.0006418450341329E-7</c:v>
                </c:pt>
                <c:pt idx="2">
                  <c:v>0</c:v>
                </c:pt>
                <c:pt idx="3">
                  <c:v>0</c:v>
                </c:pt>
                <c:pt idx="4">
                  <c:v>1.8514829059596484E-6</c:v>
                </c:pt>
                <c:pt idx="5">
                  <c:v>0</c:v>
                </c:pt>
                <c:pt idx="6">
                  <c:v>6.051080040888156E-7</c:v>
                </c:pt>
                <c:pt idx="7">
                  <c:v>1.3814961522741859E-6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1.6022216619193733E-7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4F-4A55-8DD8-86ED47C7D9BC}"/>
            </c:ext>
          </c:extLst>
        </c:ser>
        <c:ser>
          <c:idx val="4"/>
          <c:order val="2"/>
          <c:tx>
            <c:strRef>
              <c:f>Round4!$M$5</c:f>
              <c:strCache>
                <c:ptCount val="1"/>
                <c:pt idx="0">
                  <c:v>With buffer=5m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Round4!$C$7:$C$21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Round4!$O$7:$O$21</c:f>
              <c:numCache>
                <c:formatCode>General</c:formatCode>
                <c:ptCount val="15"/>
                <c:pt idx="0">
                  <c:v>2.08922051008667E-7</c:v>
                </c:pt>
                <c:pt idx="1">
                  <c:v>2.0012836900682657E-7</c:v>
                </c:pt>
                <c:pt idx="2">
                  <c:v>0</c:v>
                </c:pt>
                <c:pt idx="3">
                  <c:v>0</c:v>
                </c:pt>
                <c:pt idx="4">
                  <c:v>1.6831662781451351E-7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1.0748622572974457E-7</c:v>
                </c:pt>
                <c:pt idx="10">
                  <c:v>0</c:v>
                </c:pt>
                <c:pt idx="11">
                  <c:v>4.8066649857581197E-7</c:v>
                </c:pt>
                <c:pt idx="12">
                  <c:v>3.3018674536851187E-7</c:v>
                </c:pt>
                <c:pt idx="13">
                  <c:v>0</c:v>
                </c:pt>
                <c:pt idx="14">
                  <c:v>3.5354735420627817E-7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4F-4A55-8DD8-86ED47C7D9BC}"/>
            </c:ext>
          </c:extLst>
        </c:ser>
        <c:ser>
          <c:idx val="6"/>
          <c:order val="3"/>
          <c:tx>
            <c:strRef>
              <c:f>Round4!$P$5</c:f>
              <c:strCache>
                <c:ptCount val="1"/>
                <c:pt idx="0">
                  <c:v>With buffer=10m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val>
            <c:numRef>
              <c:f>Round4!$R$7:$R$21</c:f>
              <c:numCache>
                <c:formatCode>General</c:formatCode>
                <c:ptCount val="15"/>
                <c:pt idx="0">
                  <c:v>2.08922051008667E-7</c:v>
                </c:pt>
                <c:pt idx="1">
                  <c:v>1.0006418450341329E-7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1.1512467935618215E-7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1.6022216619193733E-7</c:v>
                </c:pt>
                <c:pt idx="12">
                  <c:v>1.6509337268425593E-7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4F-4A55-8DD8-86ED47C7D9BC}"/>
            </c:ext>
          </c:extLst>
        </c:ser>
        <c:ser>
          <c:idx val="8"/>
          <c:order val="4"/>
          <c:tx>
            <c:strRef>
              <c:f>Round4!$S$5</c:f>
              <c:strCache>
                <c:ptCount val="1"/>
                <c:pt idx="0">
                  <c:v>With buffer=20m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Round4!$U$7:$U$21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F9-4C56-A760-A81830F0D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2443984"/>
        <c:axId val="832445624"/>
      </c:barChart>
      <c:lineChart>
        <c:grouping val="standard"/>
        <c:varyColors val="0"/>
        <c:ser>
          <c:idx val="2"/>
          <c:order val="5"/>
          <c:tx>
            <c:strRef>
              <c:f>Round4!$AB$4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Round4!$AC$7:$AC$21</c:f>
              <c:numCache>
                <c:formatCode>General</c:formatCode>
                <c:ptCount val="15"/>
                <c:pt idx="0">
                  <c:v>2.2632874249834151E-6</c:v>
                </c:pt>
                <c:pt idx="1">
                  <c:v>2.2632874249834151E-6</c:v>
                </c:pt>
                <c:pt idx="2">
                  <c:v>2.2632874249834151E-6</c:v>
                </c:pt>
                <c:pt idx="3">
                  <c:v>2.2632874249834151E-6</c:v>
                </c:pt>
                <c:pt idx="4">
                  <c:v>2.2632874249834151E-6</c:v>
                </c:pt>
                <c:pt idx="5">
                  <c:v>2.2632874249834151E-6</c:v>
                </c:pt>
                <c:pt idx="6">
                  <c:v>2.2632874249834151E-6</c:v>
                </c:pt>
                <c:pt idx="7">
                  <c:v>2.2632874249834151E-6</c:v>
                </c:pt>
                <c:pt idx="8">
                  <c:v>2.2632874249834151E-6</c:v>
                </c:pt>
                <c:pt idx="9">
                  <c:v>2.2632874249834151E-6</c:v>
                </c:pt>
                <c:pt idx="10">
                  <c:v>2.2632874249834151E-6</c:v>
                </c:pt>
                <c:pt idx="11">
                  <c:v>2.2632874249834151E-6</c:v>
                </c:pt>
                <c:pt idx="12">
                  <c:v>2.2632874249834151E-6</c:v>
                </c:pt>
                <c:pt idx="13">
                  <c:v>2.2632874249834151E-6</c:v>
                </c:pt>
                <c:pt idx="14">
                  <c:v>2.2632874249834151E-6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4F-4A55-8DD8-86ED47C7D9BC}"/>
            </c:ext>
          </c:extLst>
        </c:ser>
        <c:ser>
          <c:idx val="3"/>
          <c:order val="6"/>
          <c:tx>
            <c:strRef>
              <c:f>Round4!$AB$4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Round4!$AE$7:$AE$21</c:f>
              <c:numCache>
                <c:formatCode>General</c:formatCode>
                <c:ptCount val="15"/>
                <c:pt idx="0">
                  <c:v>2.7322489420120005E-7</c:v>
                </c:pt>
                <c:pt idx="1">
                  <c:v>2.7322489420120005E-7</c:v>
                </c:pt>
                <c:pt idx="2">
                  <c:v>2.7322489420120005E-7</c:v>
                </c:pt>
                <c:pt idx="3">
                  <c:v>2.7322489420120005E-7</c:v>
                </c:pt>
                <c:pt idx="4">
                  <c:v>2.7322489420120005E-7</c:v>
                </c:pt>
                <c:pt idx="5">
                  <c:v>2.7322489420120005E-7</c:v>
                </c:pt>
                <c:pt idx="6">
                  <c:v>2.7322489420120005E-7</c:v>
                </c:pt>
                <c:pt idx="7">
                  <c:v>2.7322489420120005E-7</c:v>
                </c:pt>
                <c:pt idx="8">
                  <c:v>2.7322489420120005E-7</c:v>
                </c:pt>
                <c:pt idx="9">
                  <c:v>2.7322489420120005E-7</c:v>
                </c:pt>
                <c:pt idx="10">
                  <c:v>2.7322489420120005E-7</c:v>
                </c:pt>
                <c:pt idx="11">
                  <c:v>2.7322489420120005E-7</c:v>
                </c:pt>
                <c:pt idx="12">
                  <c:v>2.7322489420120005E-7</c:v>
                </c:pt>
                <c:pt idx="13">
                  <c:v>2.7322489420120005E-7</c:v>
                </c:pt>
                <c:pt idx="14">
                  <c:v>2.7322489420120005E-7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4F-4A55-8DD8-86ED47C7D9BC}"/>
            </c:ext>
          </c:extLst>
        </c:ser>
        <c:ser>
          <c:idx val="5"/>
          <c:order val="7"/>
          <c:tx>
            <c:strRef>
              <c:f>Round4!$AB$4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Round4!$AG$7:$AG$21</c:f>
              <c:numCache>
                <c:formatCode>General</c:formatCode>
                <c:ptCount val="15"/>
                <c:pt idx="0">
                  <c:v>1.2328359144735691E-7</c:v>
                </c:pt>
                <c:pt idx="1">
                  <c:v>1.2328359144735691E-7</c:v>
                </c:pt>
                <c:pt idx="2">
                  <c:v>1.2328359144735691E-7</c:v>
                </c:pt>
                <c:pt idx="3">
                  <c:v>1.2328359144735691E-7</c:v>
                </c:pt>
                <c:pt idx="4">
                  <c:v>1.2328359144735691E-7</c:v>
                </c:pt>
                <c:pt idx="5">
                  <c:v>1.2328359144735691E-7</c:v>
                </c:pt>
                <c:pt idx="6">
                  <c:v>1.2328359144735691E-7</c:v>
                </c:pt>
                <c:pt idx="7">
                  <c:v>1.2328359144735691E-7</c:v>
                </c:pt>
                <c:pt idx="8">
                  <c:v>1.2328359144735691E-7</c:v>
                </c:pt>
                <c:pt idx="9">
                  <c:v>1.2328359144735691E-7</c:v>
                </c:pt>
                <c:pt idx="10">
                  <c:v>1.2328359144735691E-7</c:v>
                </c:pt>
                <c:pt idx="11">
                  <c:v>1.2328359144735691E-7</c:v>
                </c:pt>
                <c:pt idx="12">
                  <c:v>1.2328359144735691E-7</c:v>
                </c:pt>
                <c:pt idx="13">
                  <c:v>1.2328359144735691E-7</c:v>
                </c:pt>
                <c:pt idx="14">
                  <c:v>1.2328359144735691E-7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4F-4A55-8DD8-86ED47C7D9BC}"/>
            </c:ext>
          </c:extLst>
        </c:ser>
        <c:ser>
          <c:idx val="7"/>
          <c:order val="8"/>
          <c:tx>
            <c:strRef>
              <c:f>Round4!$AB$4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FF00FF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Round4!$AI$7:$AI$21</c:f>
              <c:numCache>
                <c:formatCode>General</c:formatCode>
                <c:ptCount val="15"/>
                <c:pt idx="0">
                  <c:v>4.9961763582963711E-8</c:v>
                </c:pt>
                <c:pt idx="1">
                  <c:v>4.9961763582963711E-8</c:v>
                </c:pt>
                <c:pt idx="2">
                  <c:v>4.9961763582963711E-8</c:v>
                </c:pt>
                <c:pt idx="3">
                  <c:v>4.9961763582963711E-8</c:v>
                </c:pt>
                <c:pt idx="4">
                  <c:v>4.9961763582963711E-8</c:v>
                </c:pt>
                <c:pt idx="5">
                  <c:v>4.9961763582963711E-8</c:v>
                </c:pt>
                <c:pt idx="6">
                  <c:v>4.9961763582963711E-8</c:v>
                </c:pt>
                <c:pt idx="7">
                  <c:v>4.9961763582963711E-8</c:v>
                </c:pt>
                <c:pt idx="8">
                  <c:v>4.9961763582963711E-8</c:v>
                </c:pt>
                <c:pt idx="9">
                  <c:v>4.9961763582963711E-8</c:v>
                </c:pt>
                <c:pt idx="10">
                  <c:v>4.9961763582963711E-8</c:v>
                </c:pt>
                <c:pt idx="11">
                  <c:v>4.9961763582963711E-8</c:v>
                </c:pt>
                <c:pt idx="12">
                  <c:v>4.9961763582963711E-8</c:v>
                </c:pt>
                <c:pt idx="13">
                  <c:v>4.9961763582963711E-8</c:v>
                </c:pt>
                <c:pt idx="14">
                  <c:v>4.9961763582963711E-8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04F-4A55-8DD8-86ED47C7D9BC}"/>
            </c:ext>
          </c:extLst>
        </c:ser>
        <c:ser>
          <c:idx val="9"/>
          <c:order val="9"/>
          <c:tx>
            <c:strRef>
              <c:f>Round4!$AB$4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Round4!$AK$7:$AK$22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F9-4C56-A760-A81830F0D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443984"/>
        <c:axId val="832445624"/>
      </c:lineChart>
      <c:catAx>
        <c:axId val="83244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5624"/>
        <c:crosses val="autoZero"/>
        <c:auto val="1"/>
        <c:lblAlgn val="ctr"/>
        <c:lblOffset val="100"/>
        <c:noMultiLvlLbl val="0"/>
      </c:catAx>
      <c:valAx>
        <c:axId val="83244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SPV-HPV collision probability per flight hour (AVERAGE)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Round4!$AB$5</c:f>
              <c:strCache>
                <c:ptCount val="1"/>
                <c:pt idx="0">
                  <c:v>Without Layers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Round1!$AB$6:$AC$6</c:f>
              <c:strCache>
                <c:ptCount val="2"/>
                <c:pt idx="0">
                  <c:v>air taxi</c:v>
                </c:pt>
                <c:pt idx="1">
                  <c:v>all</c:v>
                </c:pt>
              </c:strCache>
            </c:strRef>
          </c:cat>
          <c:val>
            <c:numRef>
              <c:f>Round4!$AB$7:$AC$7</c:f>
              <c:numCache>
                <c:formatCode>General</c:formatCode>
                <c:ptCount val="2"/>
                <c:pt idx="0">
                  <c:v>6.8086772292852402E-5</c:v>
                </c:pt>
                <c:pt idx="1">
                  <c:v>2.2632874249834151E-6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00-42C3-87E9-1250518954A3}"/>
            </c:ext>
          </c:extLst>
        </c:ser>
        <c:ser>
          <c:idx val="1"/>
          <c:order val="1"/>
          <c:tx>
            <c:strRef>
              <c:f>Round4!$AD$5</c:f>
              <c:strCache>
                <c:ptCount val="1"/>
                <c:pt idx="0">
                  <c:v>With Layers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Round1!$AB$6:$AC$6</c:f>
              <c:strCache>
                <c:ptCount val="2"/>
                <c:pt idx="0">
                  <c:v>air taxi</c:v>
                </c:pt>
                <c:pt idx="1">
                  <c:v>all</c:v>
                </c:pt>
              </c:strCache>
            </c:strRef>
          </c:cat>
          <c:val>
            <c:numRef>
              <c:f>Round4!$AD$7:$AE$7</c:f>
              <c:numCache>
                <c:formatCode>General</c:formatCode>
                <c:ptCount val="2"/>
                <c:pt idx="0">
                  <c:v>7.5741741699529909E-6</c:v>
                </c:pt>
                <c:pt idx="1">
                  <c:v>2.7322489420120005E-7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00-42C3-87E9-1250518954A3}"/>
            </c:ext>
          </c:extLst>
        </c:ser>
        <c:ser>
          <c:idx val="2"/>
          <c:order val="2"/>
          <c:tx>
            <c:strRef>
              <c:f>Round4!$AF$5</c:f>
              <c:strCache>
                <c:ptCount val="1"/>
                <c:pt idx="0">
                  <c:v>With buffer=5m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Round1!$AB$6:$AC$6</c:f>
              <c:strCache>
                <c:ptCount val="2"/>
                <c:pt idx="0">
                  <c:v>air taxi</c:v>
                </c:pt>
                <c:pt idx="1">
                  <c:v>all</c:v>
                </c:pt>
              </c:strCache>
            </c:strRef>
          </c:cat>
          <c:val>
            <c:numRef>
              <c:f>Round4!$AF$7:$AG$7</c:f>
              <c:numCache>
                <c:formatCode>General</c:formatCode>
                <c:ptCount val="2"/>
                <c:pt idx="0">
                  <c:v>3.5168611674273065E-6</c:v>
                </c:pt>
                <c:pt idx="1">
                  <c:v>1.2328359144735691E-7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00-42C3-87E9-1250518954A3}"/>
            </c:ext>
          </c:extLst>
        </c:ser>
        <c:ser>
          <c:idx val="3"/>
          <c:order val="3"/>
          <c:tx>
            <c:strRef>
              <c:f>Round4!$AH$5</c:f>
              <c:strCache>
                <c:ptCount val="1"/>
                <c:pt idx="0">
                  <c:v>With buffer=10m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val>
            <c:numRef>
              <c:f>Round4!$AH$7:$AI$7</c:f>
              <c:numCache>
                <c:formatCode>General</c:formatCode>
                <c:ptCount val="2"/>
                <c:pt idx="0">
                  <c:v>1.3788196514728621E-6</c:v>
                </c:pt>
                <c:pt idx="1">
                  <c:v>4.9961763582963711E-8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00-42C3-87E9-1250518954A3}"/>
            </c:ext>
          </c:extLst>
        </c:ser>
        <c:ser>
          <c:idx val="4"/>
          <c:order val="4"/>
          <c:tx>
            <c:strRef>
              <c:f>Round4!$AJ$5</c:f>
              <c:strCache>
                <c:ptCount val="1"/>
                <c:pt idx="0">
                  <c:v>With buffer=20m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338-43E4-8CC2-2C6ACE087F04}"/>
              </c:ext>
            </c:extLst>
          </c:dPt>
          <c:val>
            <c:numRef>
              <c:f>Round4!$AJ$7:$AK$7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38-43E4-8CC2-2C6ACE087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5594704"/>
        <c:axId val="835601920"/>
      </c:barChart>
      <c:catAx>
        <c:axId val="83559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5601920"/>
        <c:crosses val="autoZero"/>
        <c:auto val="1"/>
        <c:lblAlgn val="ctr"/>
        <c:lblOffset val="100"/>
        <c:noMultiLvlLbl val="0"/>
      </c:catAx>
      <c:valAx>
        <c:axId val="8356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559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SPV-HPV collision probability per flight</a:t>
            </a:r>
            <a:r>
              <a:rPr lang="en-US" baseline="0"/>
              <a:t> hour, </a:t>
            </a:r>
            <a:r>
              <a:rPr lang="en-US" baseline="0">
                <a:solidFill>
                  <a:srgbClr val="FF0000"/>
                </a:solidFill>
              </a:rPr>
              <a:t>for HPV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error: NSE+FTE</a:t>
            </a:r>
          </a:p>
          <a:p>
            <a:pPr>
              <a:defRPr/>
            </a:pPr>
            <a:r>
              <a:rPr lang="en-US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ROUND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Round4!$G$5</c:f>
              <c:strCache>
                <c:ptCount val="1"/>
                <c:pt idx="0">
                  <c:v>Without Layers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Round4!$C$7:$C$21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Round4!$I$100:$I$114</c:f>
              <c:numCache>
                <c:formatCode>General</c:formatCode>
                <c:ptCount val="15"/>
                <c:pt idx="0">
                  <c:v>4.538063003441366E-5</c:v>
                </c:pt>
                <c:pt idx="1">
                  <c:v>5.3675552753824249E-5</c:v>
                </c:pt>
                <c:pt idx="2">
                  <c:v>6.8844366981782543E-6</c:v>
                </c:pt>
                <c:pt idx="3">
                  <c:v>2.1254722976568129E-5</c:v>
                </c:pt>
                <c:pt idx="4">
                  <c:v>7.921330625118413E-6</c:v>
                </c:pt>
                <c:pt idx="5">
                  <c:v>4.284603349274441E-6</c:v>
                </c:pt>
                <c:pt idx="6">
                  <c:v>1.0481307461584562E-5</c:v>
                </c:pt>
                <c:pt idx="7">
                  <c:v>6.447007279074149E-5</c:v>
                </c:pt>
                <c:pt idx="8">
                  <c:v>5.8164073394112484E-5</c:v>
                </c:pt>
                <c:pt idx="9">
                  <c:v>4.735300300548069E-5</c:v>
                </c:pt>
                <c:pt idx="10">
                  <c:v>2.6189420596482714E-5</c:v>
                </c:pt>
                <c:pt idx="11">
                  <c:v>2.0696463595265553E-5</c:v>
                </c:pt>
                <c:pt idx="12">
                  <c:v>8.79437863317766E-6</c:v>
                </c:pt>
                <c:pt idx="13">
                  <c:v>1.870690105374414E-5</c:v>
                </c:pt>
                <c:pt idx="14">
                  <c:v>4.6321494331407066E-5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29-4379-81CC-0BEAF800F6DD}"/>
            </c:ext>
          </c:extLst>
        </c:ser>
        <c:ser>
          <c:idx val="1"/>
          <c:order val="1"/>
          <c:tx>
            <c:strRef>
              <c:f>Round4!$J$5</c:f>
              <c:strCache>
                <c:ptCount val="1"/>
                <c:pt idx="0">
                  <c:v>With Layers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Round4!$C$7:$C$21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Round4!$M$100:$M$114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3.9606653125592065E-6</c:v>
                </c:pt>
                <c:pt idx="5">
                  <c:v>0</c:v>
                </c:pt>
                <c:pt idx="6">
                  <c:v>3.4937691538615207E-6</c:v>
                </c:pt>
                <c:pt idx="7">
                  <c:v>1.2088138648264029E-5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29-4379-81CC-0BEAF800F6DD}"/>
            </c:ext>
          </c:extLst>
        </c:ser>
        <c:ser>
          <c:idx val="4"/>
          <c:order val="2"/>
          <c:tx>
            <c:strRef>
              <c:f>Round4!$M$5</c:f>
              <c:strCache>
                <c:ptCount val="1"/>
                <c:pt idx="0">
                  <c:v>With buffer=5m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Round4!$C$7:$C$21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Round4!$Q$100:$Q$114</c:f>
              <c:numCache>
                <c:formatCode>General</c:formatCode>
                <c:ptCount val="15"/>
                <c:pt idx="0">
                  <c:v>0</c:v>
                </c:pt>
                <c:pt idx="1">
                  <c:v>3.5783701835882833E-6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4.1392927190531105E-6</c:v>
                </c:pt>
                <c:pt idx="12">
                  <c:v>8.79437863317766E-6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3229-4379-81CC-0BEAF800F6DD}"/>
            </c:ext>
          </c:extLst>
        </c:ser>
        <c:ser>
          <c:idx val="6"/>
          <c:order val="3"/>
          <c:tx>
            <c:strRef>
              <c:f>Round4!$P$5</c:f>
              <c:strCache>
                <c:ptCount val="1"/>
                <c:pt idx="0">
                  <c:v>With buffer=10m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val>
            <c:numRef>
              <c:f>Round4!$U$100:$U$114</c:f>
              <c:numCache>
                <c:formatCode>General</c:formatCode>
                <c:ptCount val="15"/>
                <c:pt idx="0">
                  <c:v>0</c:v>
                </c:pt>
                <c:pt idx="1">
                  <c:v>3.5783701835882833E-6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4.1392927190531105E-6</c:v>
                </c:pt>
                <c:pt idx="12">
                  <c:v>4.39718931658883E-6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29-4379-81CC-0BEAF800F6DD}"/>
            </c:ext>
          </c:extLst>
        </c:ser>
        <c:ser>
          <c:idx val="8"/>
          <c:order val="4"/>
          <c:tx>
            <c:strRef>
              <c:f>Round4!$W$98</c:f>
              <c:strCache>
                <c:ptCount val="1"/>
                <c:pt idx="0">
                  <c:v>With buffer=20m</c:v>
                </c:pt>
              </c:strCache>
              <c:extLst xmlns:c15="http://schemas.microsoft.com/office/drawing/2012/chart"/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Round4!$Y$100:$Y$114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854-4373-9015-744630235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2443984"/>
        <c:axId val="832445624"/>
        <c:extLst/>
      </c:barChart>
      <c:lineChart>
        <c:grouping val="standard"/>
        <c:varyColors val="0"/>
        <c:ser>
          <c:idx val="2"/>
          <c:order val="5"/>
          <c:tx>
            <c:strRef>
              <c:f>Round4!$AB$4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Round4!$AG$100:$AG$114</c:f>
              <c:numCache>
                <c:formatCode>General</c:formatCode>
                <c:ptCount val="15"/>
                <c:pt idx="0">
                  <c:v>2.9371892753291568E-5</c:v>
                </c:pt>
                <c:pt idx="1">
                  <c:v>2.9371892753291568E-5</c:v>
                </c:pt>
                <c:pt idx="2">
                  <c:v>2.9371892753291568E-5</c:v>
                </c:pt>
                <c:pt idx="3">
                  <c:v>2.9371892753291568E-5</c:v>
                </c:pt>
                <c:pt idx="4">
                  <c:v>2.9371892753291568E-5</c:v>
                </c:pt>
                <c:pt idx="5">
                  <c:v>2.9371892753291568E-5</c:v>
                </c:pt>
                <c:pt idx="6">
                  <c:v>2.9371892753291568E-5</c:v>
                </c:pt>
                <c:pt idx="7">
                  <c:v>2.9371892753291568E-5</c:v>
                </c:pt>
                <c:pt idx="8">
                  <c:v>2.9371892753291568E-5</c:v>
                </c:pt>
                <c:pt idx="9">
                  <c:v>2.9371892753291568E-5</c:v>
                </c:pt>
                <c:pt idx="10">
                  <c:v>2.9371892753291568E-5</c:v>
                </c:pt>
                <c:pt idx="11">
                  <c:v>2.9371892753291568E-5</c:v>
                </c:pt>
                <c:pt idx="12">
                  <c:v>2.9371892753291568E-5</c:v>
                </c:pt>
                <c:pt idx="13">
                  <c:v>2.9371892753291568E-5</c:v>
                </c:pt>
                <c:pt idx="14">
                  <c:v>2.9371892753291568E-5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29-4379-81CC-0BEAF800F6DD}"/>
            </c:ext>
          </c:extLst>
        </c:ser>
        <c:ser>
          <c:idx val="3"/>
          <c:order val="6"/>
          <c:tx>
            <c:strRef>
              <c:f>Round4!$AB$4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Round4!$AI$100:$AI$114</c:f>
              <c:numCache>
                <c:formatCode>General</c:formatCode>
                <c:ptCount val="15"/>
                <c:pt idx="0">
                  <c:v>1.3028382076456503E-6</c:v>
                </c:pt>
                <c:pt idx="1">
                  <c:v>1.3028382076456503E-6</c:v>
                </c:pt>
                <c:pt idx="2">
                  <c:v>1.3028382076456503E-6</c:v>
                </c:pt>
                <c:pt idx="3">
                  <c:v>1.3028382076456503E-6</c:v>
                </c:pt>
                <c:pt idx="4">
                  <c:v>1.3028382076456503E-6</c:v>
                </c:pt>
                <c:pt idx="5">
                  <c:v>1.3028382076456503E-6</c:v>
                </c:pt>
                <c:pt idx="6">
                  <c:v>1.3028382076456503E-6</c:v>
                </c:pt>
                <c:pt idx="7">
                  <c:v>1.3028382076456503E-6</c:v>
                </c:pt>
                <c:pt idx="8">
                  <c:v>1.3028382076456503E-6</c:v>
                </c:pt>
                <c:pt idx="9">
                  <c:v>1.3028382076456503E-6</c:v>
                </c:pt>
                <c:pt idx="10">
                  <c:v>1.3028382076456503E-6</c:v>
                </c:pt>
                <c:pt idx="11">
                  <c:v>1.3028382076456503E-6</c:v>
                </c:pt>
                <c:pt idx="12">
                  <c:v>1.3028382076456503E-6</c:v>
                </c:pt>
                <c:pt idx="13">
                  <c:v>1.3028382076456503E-6</c:v>
                </c:pt>
                <c:pt idx="14">
                  <c:v>1.3028382076456503E-6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29-4379-81CC-0BEAF800F6DD}"/>
            </c:ext>
          </c:extLst>
        </c:ser>
        <c:ser>
          <c:idx val="5"/>
          <c:order val="7"/>
          <c:tx>
            <c:strRef>
              <c:f>Round4!$AB$4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Round4!$AK$100:$AK$114</c:f>
              <c:numCache>
                <c:formatCode>General</c:formatCode>
                <c:ptCount val="15"/>
                <c:pt idx="0">
                  <c:v>1.1008027690546037E-6</c:v>
                </c:pt>
                <c:pt idx="1">
                  <c:v>1.1008027690546037E-6</c:v>
                </c:pt>
                <c:pt idx="2">
                  <c:v>1.1008027690546037E-6</c:v>
                </c:pt>
                <c:pt idx="3">
                  <c:v>1.1008027690546037E-6</c:v>
                </c:pt>
                <c:pt idx="4">
                  <c:v>1.1008027690546037E-6</c:v>
                </c:pt>
                <c:pt idx="5">
                  <c:v>1.1008027690546037E-6</c:v>
                </c:pt>
                <c:pt idx="6">
                  <c:v>1.1008027690546037E-6</c:v>
                </c:pt>
                <c:pt idx="7">
                  <c:v>1.1008027690546037E-6</c:v>
                </c:pt>
                <c:pt idx="8">
                  <c:v>1.1008027690546037E-6</c:v>
                </c:pt>
                <c:pt idx="9">
                  <c:v>1.1008027690546037E-6</c:v>
                </c:pt>
                <c:pt idx="10">
                  <c:v>1.1008027690546037E-6</c:v>
                </c:pt>
                <c:pt idx="11">
                  <c:v>1.1008027690546037E-6</c:v>
                </c:pt>
                <c:pt idx="12">
                  <c:v>1.1008027690546037E-6</c:v>
                </c:pt>
                <c:pt idx="13">
                  <c:v>1.1008027690546037E-6</c:v>
                </c:pt>
                <c:pt idx="14">
                  <c:v>1.1008027690546037E-6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3229-4379-81CC-0BEAF800F6DD}"/>
            </c:ext>
          </c:extLst>
        </c:ser>
        <c:ser>
          <c:idx val="7"/>
          <c:order val="8"/>
          <c:tx>
            <c:strRef>
              <c:f>Round4!$AB$4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FF00FF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Round4!$AM$100:$AM$114</c:f>
              <c:numCache>
                <c:formatCode>General</c:formatCode>
                <c:ptCount val="15"/>
                <c:pt idx="0">
                  <c:v>8.0765681461534821E-7</c:v>
                </c:pt>
                <c:pt idx="1">
                  <c:v>8.0765681461534821E-7</c:v>
                </c:pt>
                <c:pt idx="2">
                  <c:v>8.0765681461534821E-7</c:v>
                </c:pt>
                <c:pt idx="3">
                  <c:v>8.0765681461534821E-7</c:v>
                </c:pt>
                <c:pt idx="4">
                  <c:v>8.0765681461534821E-7</c:v>
                </c:pt>
                <c:pt idx="5">
                  <c:v>8.0765681461534821E-7</c:v>
                </c:pt>
                <c:pt idx="6">
                  <c:v>8.0765681461534821E-7</c:v>
                </c:pt>
                <c:pt idx="7">
                  <c:v>8.0765681461534821E-7</c:v>
                </c:pt>
                <c:pt idx="8">
                  <c:v>8.0765681461534821E-7</c:v>
                </c:pt>
                <c:pt idx="9">
                  <c:v>8.0765681461534821E-7</c:v>
                </c:pt>
                <c:pt idx="10">
                  <c:v>8.0765681461534821E-7</c:v>
                </c:pt>
                <c:pt idx="11">
                  <c:v>8.0765681461534821E-7</c:v>
                </c:pt>
                <c:pt idx="12">
                  <c:v>8.0765681461534821E-7</c:v>
                </c:pt>
                <c:pt idx="13">
                  <c:v>8.0765681461534821E-7</c:v>
                </c:pt>
                <c:pt idx="14">
                  <c:v>8.0765681461534821E-7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229-4379-81CC-0BEAF800F6DD}"/>
            </c:ext>
          </c:extLst>
        </c:ser>
        <c:ser>
          <c:idx val="9"/>
          <c:order val="9"/>
          <c:tx>
            <c:strRef>
              <c:f>Round4!$AG$97</c:f>
              <c:strCache>
                <c:ptCount val="1"/>
                <c:pt idx="0">
                  <c:v>AVERAGE</c:v>
                </c:pt>
              </c:strCache>
              <c:extLst xmlns:c15="http://schemas.microsoft.com/office/drawing/2012/chart"/>
            </c:strRef>
          </c:tx>
          <c:spPr>
            <a:ln w="9525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Round4!$AO$100:$AO$114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854-4373-9015-744630235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443984"/>
        <c:axId val="832445624"/>
        <c:extLst/>
      </c:lineChart>
      <c:catAx>
        <c:axId val="83244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5624"/>
        <c:crosses val="autoZero"/>
        <c:auto val="1"/>
        <c:lblAlgn val="ctr"/>
        <c:lblOffset val="100"/>
        <c:noMultiLvlLbl val="0"/>
      </c:catAx>
      <c:valAx>
        <c:axId val="83244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SPV-HPV collision probability per flight</a:t>
            </a:r>
            <a:r>
              <a:rPr lang="en-US" baseline="0"/>
              <a:t> hour, </a:t>
            </a:r>
            <a:r>
              <a:rPr lang="en-US" baseline="0">
                <a:solidFill>
                  <a:srgbClr val="FF0000"/>
                </a:solidFill>
              </a:rPr>
              <a:t>for HPV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error: NSE+FTE</a:t>
            </a:r>
          </a:p>
          <a:p>
            <a:pPr>
              <a:defRPr/>
            </a:pPr>
            <a:r>
              <a:rPr lang="en-US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ROUND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Round5!$G$5</c:f>
              <c:strCache>
                <c:ptCount val="1"/>
                <c:pt idx="0">
                  <c:v>Without Layers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Round5!$C$7:$C$21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Round5!$H$7:$H$21</c:f>
              <c:numCache>
                <c:formatCode>General</c:formatCode>
                <c:ptCount val="15"/>
                <c:pt idx="0">
                  <c:v>1.0437544907915142E-4</c:v>
                </c:pt>
                <c:pt idx="1">
                  <c:v>1.5386991789429619E-4</c:v>
                </c:pt>
                <c:pt idx="2">
                  <c:v>2.0653310094534764E-5</c:v>
                </c:pt>
                <c:pt idx="3">
                  <c:v>3.4007556762509009E-5</c:v>
                </c:pt>
                <c:pt idx="4">
                  <c:v>1.1881995937677619E-5</c:v>
                </c:pt>
                <c:pt idx="5">
                  <c:v>5.1415240191293289E-5</c:v>
                </c:pt>
                <c:pt idx="6">
                  <c:v>2.4456384077030645E-5</c:v>
                </c:pt>
                <c:pt idx="7">
                  <c:v>1.2088138648264031E-4</c:v>
                </c:pt>
                <c:pt idx="8">
                  <c:v>1.9686301764161148E-4</c:v>
                </c:pt>
                <c:pt idx="9">
                  <c:v>1.8941201202192276E-4</c:v>
                </c:pt>
                <c:pt idx="10">
                  <c:v>4.4896149593970368E-5</c:v>
                </c:pt>
                <c:pt idx="11">
                  <c:v>2.8975049033371774E-5</c:v>
                </c:pt>
                <c:pt idx="12">
                  <c:v>3.9574703849299473E-5</c:v>
                </c:pt>
                <c:pt idx="13">
                  <c:v>4.6767252634360346E-5</c:v>
                </c:pt>
                <c:pt idx="14">
                  <c:v>1.3317429620279532E-4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48-4AE9-91FD-387CE9722C55}"/>
            </c:ext>
          </c:extLst>
        </c:ser>
        <c:ser>
          <c:idx val="1"/>
          <c:order val="1"/>
          <c:tx>
            <c:strRef>
              <c:f>Round5!$J$5</c:f>
              <c:strCache>
                <c:ptCount val="1"/>
                <c:pt idx="0">
                  <c:v>With Layers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Round5!$C$7:$C$21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Round5!$K$7:$K$21</c:f>
              <c:numCache>
                <c:formatCode>General</c:formatCode>
                <c:ptCount val="15"/>
                <c:pt idx="0">
                  <c:v>0</c:v>
                </c:pt>
                <c:pt idx="1">
                  <c:v>1.073511055076485E-5</c:v>
                </c:pt>
                <c:pt idx="2">
                  <c:v>3.4422183490891272E-6</c:v>
                </c:pt>
                <c:pt idx="3">
                  <c:v>0</c:v>
                </c:pt>
                <c:pt idx="4">
                  <c:v>2.3763991875355239E-5</c:v>
                </c:pt>
                <c:pt idx="5">
                  <c:v>4.284603349274441E-6</c:v>
                </c:pt>
                <c:pt idx="6">
                  <c:v>1.0481307461584562E-5</c:v>
                </c:pt>
                <c:pt idx="7">
                  <c:v>2.8205656845949405E-5</c:v>
                </c:pt>
                <c:pt idx="8">
                  <c:v>4.4741594918548062E-6</c:v>
                </c:pt>
                <c:pt idx="9">
                  <c:v>8.6096369100873977E-6</c:v>
                </c:pt>
                <c:pt idx="10">
                  <c:v>1.1224037398492592E-5</c:v>
                </c:pt>
                <c:pt idx="11">
                  <c:v>4.1392927190531105E-6</c:v>
                </c:pt>
                <c:pt idx="12">
                  <c:v>8.79437863317766E-6</c:v>
                </c:pt>
                <c:pt idx="13">
                  <c:v>0</c:v>
                </c:pt>
                <c:pt idx="14">
                  <c:v>5.7901867914258832E-6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48-4AE9-91FD-387CE9722C55}"/>
            </c:ext>
          </c:extLst>
        </c:ser>
        <c:ser>
          <c:idx val="4"/>
          <c:order val="2"/>
          <c:tx>
            <c:strRef>
              <c:f>Round5!$M$5</c:f>
              <c:strCache>
                <c:ptCount val="1"/>
                <c:pt idx="0">
                  <c:v>With buffer=5m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Round5!$C$7:$C$21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Round5!$N$7:$N$21</c:f>
              <c:numCache>
                <c:formatCode>General</c:formatCode>
                <c:ptCount val="15"/>
                <c:pt idx="0">
                  <c:v>9.0761260068827328E-6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3.9606653125592065E-6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8.6096369100873977E-6</c:v>
                </c:pt>
                <c:pt idx="10">
                  <c:v>3.7413457994975309E-6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5.7901867914258832E-6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1D48-4AE9-91FD-387CE9722C55}"/>
            </c:ext>
          </c:extLst>
        </c:ser>
        <c:ser>
          <c:idx val="6"/>
          <c:order val="3"/>
          <c:tx>
            <c:strRef>
              <c:f>Round5!$P$5</c:f>
              <c:strCache>
                <c:ptCount val="1"/>
                <c:pt idx="0">
                  <c:v>With buffer=10m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val>
            <c:numRef>
              <c:f>Round5!$Q$7:$Q$21</c:f>
              <c:numCache>
                <c:formatCode>General</c:formatCode>
                <c:ptCount val="15"/>
                <c:pt idx="0">
                  <c:v>9.0761260068827328E-6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3.4937691538615207E-6</c:v>
                </c:pt>
                <c:pt idx="7">
                  <c:v>0</c:v>
                </c:pt>
                <c:pt idx="8">
                  <c:v>8.9483189837096123E-6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4.39718931658883E-6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48-4AE9-91FD-387CE9722C55}"/>
            </c:ext>
          </c:extLst>
        </c:ser>
        <c:ser>
          <c:idx val="8"/>
          <c:order val="4"/>
          <c:tx>
            <c:strRef>
              <c:f>Round5!$S$5</c:f>
              <c:strCache>
                <c:ptCount val="1"/>
                <c:pt idx="0">
                  <c:v>With buffer=20m</c:v>
                </c:pt>
              </c:strCache>
              <c:extLst xmlns:c15="http://schemas.microsoft.com/office/drawing/2012/chart"/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Round5!$T$7:$T$21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5922-4D01-B208-511A80291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2443984"/>
        <c:axId val="832445624"/>
        <c:extLst/>
      </c:barChart>
      <c:lineChart>
        <c:grouping val="standard"/>
        <c:varyColors val="0"/>
        <c:ser>
          <c:idx val="2"/>
          <c:order val="5"/>
          <c:tx>
            <c:strRef>
              <c:f>Round5!$AB$4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Round5!$AB$7:$AB$21</c:f>
              <c:numCache>
                <c:formatCode>General</c:formatCode>
                <c:ptCount val="15"/>
                <c:pt idx="0">
                  <c:v>8.0080248099764331E-5</c:v>
                </c:pt>
                <c:pt idx="1">
                  <c:v>8.0080248099764331E-5</c:v>
                </c:pt>
                <c:pt idx="2">
                  <c:v>8.0080248099764331E-5</c:v>
                </c:pt>
                <c:pt idx="3">
                  <c:v>8.0080248099764331E-5</c:v>
                </c:pt>
                <c:pt idx="4">
                  <c:v>8.0080248099764331E-5</c:v>
                </c:pt>
                <c:pt idx="5">
                  <c:v>8.0080248099764331E-5</c:v>
                </c:pt>
                <c:pt idx="6">
                  <c:v>8.0080248099764331E-5</c:v>
                </c:pt>
                <c:pt idx="7">
                  <c:v>8.0080248099764331E-5</c:v>
                </c:pt>
                <c:pt idx="8">
                  <c:v>8.0080248099764331E-5</c:v>
                </c:pt>
                <c:pt idx="9">
                  <c:v>8.0080248099764331E-5</c:v>
                </c:pt>
                <c:pt idx="10">
                  <c:v>8.0080248099764331E-5</c:v>
                </c:pt>
                <c:pt idx="11">
                  <c:v>8.0080248099764331E-5</c:v>
                </c:pt>
                <c:pt idx="12">
                  <c:v>8.0080248099764331E-5</c:v>
                </c:pt>
                <c:pt idx="13">
                  <c:v>8.0080248099764331E-5</c:v>
                </c:pt>
                <c:pt idx="14">
                  <c:v>8.0080248099764331E-5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48-4AE9-91FD-387CE9722C55}"/>
            </c:ext>
          </c:extLst>
        </c:ser>
        <c:ser>
          <c:idx val="3"/>
          <c:order val="6"/>
          <c:tx>
            <c:strRef>
              <c:f>Round5!$AB$4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Round5!$AD$7:$AD$21</c:f>
              <c:numCache>
                <c:formatCode>General</c:formatCode>
                <c:ptCount val="15"/>
                <c:pt idx="0">
                  <c:v>8.2629720250739375E-6</c:v>
                </c:pt>
                <c:pt idx="1">
                  <c:v>8.2629720250739375E-6</c:v>
                </c:pt>
                <c:pt idx="2">
                  <c:v>8.2629720250739375E-6</c:v>
                </c:pt>
                <c:pt idx="3">
                  <c:v>8.2629720250739375E-6</c:v>
                </c:pt>
                <c:pt idx="4">
                  <c:v>8.2629720250739375E-6</c:v>
                </c:pt>
                <c:pt idx="5">
                  <c:v>8.2629720250739375E-6</c:v>
                </c:pt>
                <c:pt idx="6">
                  <c:v>8.2629720250739375E-6</c:v>
                </c:pt>
                <c:pt idx="7">
                  <c:v>8.2629720250739375E-6</c:v>
                </c:pt>
                <c:pt idx="8">
                  <c:v>8.2629720250739375E-6</c:v>
                </c:pt>
                <c:pt idx="9">
                  <c:v>8.2629720250739375E-6</c:v>
                </c:pt>
                <c:pt idx="10">
                  <c:v>8.2629720250739375E-6</c:v>
                </c:pt>
                <c:pt idx="11">
                  <c:v>8.2629720250739375E-6</c:v>
                </c:pt>
                <c:pt idx="12">
                  <c:v>8.2629720250739375E-6</c:v>
                </c:pt>
                <c:pt idx="13">
                  <c:v>8.2629720250739375E-6</c:v>
                </c:pt>
                <c:pt idx="14">
                  <c:v>8.2629720250739375E-6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48-4AE9-91FD-387CE9722C55}"/>
            </c:ext>
          </c:extLst>
        </c:ser>
        <c:ser>
          <c:idx val="5"/>
          <c:order val="7"/>
          <c:tx>
            <c:strRef>
              <c:f>Round5!$AB$4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Round5!$AF$7:$AF$21</c:f>
              <c:numCache>
                <c:formatCode>General</c:formatCode>
                <c:ptCount val="15"/>
                <c:pt idx="0">
                  <c:v>2.0785307213635169E-6</c:v>
                </c:pt>
                <c:pt idx="1">
                  <c:v>2.0785307213635169E-6</c:v>
                </c:pt>
                <c:pt idx="2">
                  <c:v>2.0785307213635169E-6</c:v>
                </c:pt>
                <c:pt idx="3">
                  <c:v>2.0785307213635169E-6</c:v>
                </c:pt>
                <c:pt idx="4">
                  <c:v>2.0785307213635169E-6</c:v>
                </c:pt>
                <c:pt idx="5">
                  <c:v>2.0785307213635169E-6</c:v>
                </c:pt>
                <c:pt idx="6">
                  <c:v>2.0785307213635169E-6</c:v>
                </c:pt>
                <c:pt idx="7">
                  <c:v>2.0785307213635169E-6</c:v>
                </c:pt>
                <c:pt idx="8">
                  <c:v>2.0785307213635169E-6</c:v>
                </c:pt>
                <c:pt idx="9">
                  <c:v>2.0785307213635169E-6</c:v>
                </c:pt>
                <c:pt idx="10">
                  <c:v>2.0785307213635169E-6</c:v>
                </c:pt>
                <c:pt idx="11">
                  <c:v>2.0785307213635169E-6</c:v>
                </c:pt>
                <c:pt idx="12">
                  <c:v>2.0785307213635169E-6</c:v>
                </c:pt>
                <c:pt idx="13">
                  <c:v>2.0785307213635169E-6</c:v>
                </c:pt>
                <c:pt idx="14">
                  <c:v>2.0785307213635169E-6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1D48-4AE9-91FD-387CE9722C55}"/>
            </c:ext>
          </c:extLst>
        </c:ser>
        <c:ser>
          <c:idx val="7"/>
          <c:order val="8"/>
          <c:tx>
            <c:strRef>
              <c:f>Round5!$AB$4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FF00FF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Round5!$AH$7:$AH$21</c:f>
              <c:numCache>
                <c:formatCode>General</c:formatCode>
                <c:ptCount val="15"/>
                <c:pt idx="0">
                  <c:v>1.727693564069513E-6</c:v>
                </c:pt>
                <c:pt idx="1">
                  <c:v>1.727693564069513E-6</c:v>
                </c:pt>
                <c:pt idx="2">
                  <c:v>1.727693564069513E-6</c:v>
                </c:pt>
                <c:pt idx="3">
                  <c:v>1.727693564069513E-6</c:v>
                </c:pt>
                <c:pt idx="4">
                  <c:v>1.727693564069513E-6</c:v>
                </c:pt>
                <c:pt idx="5">
                  <c:v>1.727693564069513E-6</c:v>
                </c:pt>
                <c:pt idx="6">
                  <c:v>1.727693564069513E-6</c:v>
                </c:pt>
                <c:pt idx="7">
                  <c:v>1.727693564069513E-6</c:v>
                </c:pt>
                <c:pt idx="8">
                  <c:v>1.727693564069513E-6</c:v>
                </c:pt>
                <c:pt idx="9">
                  <c:v>1.727693564069513E-6</c:v>
                </c:pt>
                <c:pt idx="10">
                  <c:v>1.727693564069513E-6</c:v>
                </c:pt>
                <c:pt idx="11">
                  <c:v>1.727693564069513E-6</c:v>
                </c:pt>
                <c:pt idx="12">
                  <c:v>1.727693564069513E-6</c:v>
                </c:pt>
                <c:pt idx="13">
                  <c:v>1.727693564069513E-6</c:v>
                </c:pt>
                <c:pt idx="14">
                  <c:v>1.727693564069513E-6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D48-4AE9-91FD-387CE9722C55}"/>
            </c:ext>
          </c:extLst>
        </c:ser>
        <c:ser>
          <c:idx val="9"/>
          <c:order val="9"/>
          <c:tx>
            <c:strRef>
              <c:f>Round5!$AB$4</c:f>
              <c:strCache>
                <c:ptCount val="1"/>
                <c:pt idx="0">
                  <c:v>AVERAGE</c:v>
                </c:pt>
              </c:strCache>
              <c:extLst xmlns:c15="http://schemas.microsoft.com/office/drawing/2012/chart"/>
            </c:strRef>
          </c:tx>
          <c:spPr>
            <a:ln w="9525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Round5!$AJ$7:$AJ$21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5922-4D01-B208-511A80291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443984"/>
        <c:axId val="832445624"/>
        <c:extLst/>
      </c:lineChart>
      <c:catAx>
        <c:axId val="83244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5624"/>
        <c:crosses val="autoZero"/>
        <c:auto val="1"/>
        <c:lblAlgn val="ctr"/>
        <c:lblOffset val="100"/>
        <c:noMultiLvlLbl val="0"/>
      </c:catAx>
      <c:valAx>
        <c:axId val="83244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SPV-HPV collision probability per flight</a:t>
            </a:r>
            <a:r>
              <a:rPr lang="en-US" baseline="0"/>
              <a:t> hour, for all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error: NSE+FTE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Round5!$G$5</c:f>
              <c:strCache>
                <c:ptCount val="1"/>
                <c:pt idx="0">
                  <c:v>Without Layers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Round5!$C$7:$C$21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Round5!$I$7:$I$21</c:f>
              <c:numCache>
                <c:formatCode>General</c:formatCode>
                <c:ptCount val="15"/>
                <c:pt idx="0">
                  <c:v>4.8052071731993406E-6</c:v>
                </c:pt>
                <c:pt idx="1">
                  <c:v>4.3027599336467714E-6</c:v>
                </c:pt>
                <c:pt idx="2">
                  <c:v>8.6949475471251059E-7</c:v>
                </c:pt>
                <c:pt idx="3">
                  <c:v>1.4457617509331416E-6</c:v>
                </c:pt>
                <c:pt idx="4">
                  <c:v>5.0494988344354047E-7</c:v>
                </c:pt>
                <c:pt idx="5">
                  <c:v>2.0664825315926426E-6</c:v>
                </c:pt>
                <c:pt idx="6">
                  <c:v>1.0589390071554272E-6</c:v>
                </c:pt>
                <c:pt idx="7">
                  <c:v>3.4537403806854648E-6</c:v>
                </c:pt>
                <c:pt idx="8">
                  <c:v>5.8792007306777579E-6</c:v>
                </c:pt>
                <c:pt idx="9">
                  <c:v>4.7293939321087611E-6</c:v>
                </c:pt>
                <c:pt idx="10">
                  <c:v>2.000892787245598E-6</c:v>
                </c:pt>
                <c:pt idx="11">
                  <c:v>1.1215551633435613E-6</c:v>
                </c:pt>
                <c:pt idx="12">
                  <c:v>1.4858403541583033E-6</c:v>
                </c:pt>
                <c:pt idx="13">
                  <c:v>1.7572534737386671E-6</c:v>
                </c:pt>
                <c:pt idx="14">
                  <c:v>4.0657945733721988E-6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4B-436E-AB17-BC4F9AE09763}"/>
            </c:ext>
          </c:extLst>
        </c:ser>
        <c:ser>
          <c:idx val="1"/>
          <c:order val="1"/>
          <c:tx>
            <c:strRef>
              <c:f>Round5!$J$5</c:f>
              <c:strCache>
                <c:ptCount val="1"/>
                <c:pt idx="0">
                  <c:v>With Layers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Round5!$C$7:$C$21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Round5!$L$7:$L$21</c:f>
              <c:numCache>
                <c:formatCode>General</c:formatCode>
                <c:ptCount val="15"/>
                <c:pt idx="0">
                  <c:v>0</c:v>
                </c:pt>
                <c:pt idx="1">
                  <c:v>3.0019255351023988E-7</c:v>
                </c:pt>
                <c:pt idx="2">
                  <c:v>1.4491579245208511E-7</c:v>
                </c:pt>
                <c:pt idx="3">
                  <c:v>0</c:v>
                </c:pt>
                <c:pt idx="4">
                  <c:v>1.0098997668870809E-6</c:v>
                </c:pt>
                <c:pt idx="5">
                  <c:v>1.7220687763272022E-7</c:v>
                </c:pt>
                <c:pt idx="6">
                  <c:v>4.538310030666117E-7</c:v>
                </c:pt>
                <c:pt idx="7">
                  <c:v>8.0587275549327508E-7</c:v>
                </c:pt>
                <c:pt idx="8">
                  <c:v>1.3361819842449448E-7</c:v>
                </c:pt>
                <c:pt idx="9">
                  <c:v>2.1497245145948914E-7</c:v>
                </c:pt>
                <c:pt idx="10">
                  <c:v>5.002231968113995E-7</c:v>
                </c:pt>
                <c:pt idx="11">
                  <c:v>1.6022216619193733E-7</c:v>
                </c:pt>
                <c:pt idx="12">
                  <c:v>3.3018674536851187E-7</c:v>
                </c:pt>
                <c:pt idx="13">
                  <c:v>0</c:v>
                </c:pt>
                <c:pt idx="14">
                  <c:v>1.7677367710313908E-7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4B-436E-AB17-BC4F9AE09763}"/>
            </c:ext>
          </c:extLst>
        </c:ser>
        <c:ser>
          <c:idx val="4"/>
          <c:order val="2"/>
          <c:tx>
            <c:strRef>
              <c:f>Round5!$M$5</c:f>
              <c:strCache>
                <c:ptCount val="1"/>
                <c:pt idx="0">
                  <c:v>With buffer=5m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Round5!$C$7:$C$21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Round5!$O$7:$O$21</c:f>
              <c:numCache>
                <c:formatCode>General</c:formatCode>
                <c:ptCount val="15"/>
                <c:pt idx="0">
                  <c:v>4.1784410201733399E-7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1.6831662781451351E-7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2.1497245145948914E-7</c:v>
                </c:pt>
                <c:pt idx="10">
                  <c:v>1.6674106560379983E-7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1.7677367710313908E-7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4B-436E-AB17-BC4F9AE09763}"/>
            </c:ext>
          </c:extLst>
        </c:ser>
        <c:ser>
          <c:idx val="6"/>
          <c:order val="3"/>
          <c:tx>
            <c:strRef>
              <c:f>Round5!$P$5</c:f>
              <c:strCache>
                <c:ptCount val="1"/>
                <c:pt idx="0">
                  <c:v>With buffer=10m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val>
            <c:numRef>
              <c:f>Round5!$R$7:$R$21</c:f>
              <c:numCache>
                <c:formatCode>General</c:formatCode>
                <c:ptCount val="15"/>
                <c:pt idx="0">
                  <c:v>4.1784410201733399E-7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1.512770010222039E-7</c:v>
                </c:pt>
                <c:pt idx="7">
                  <c:v>0</c:v>
                </c:pt>
                <c:pt idx="8">
                  <c:v>2.6723639684898896E-7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1.6509337268425593E-7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4B-436E-AB17-BC4F9AE09763}"/>
            </c:ext>
          </c:extLst>
        </c:ser>
        <c:ser>
          <c:idx val="8"/>
          <c:order val="4"/>
          <c:tx>
            <c:strRef>
              <c:f>Round5!$S$5</c:f>
              <c:strCache>
                <c:ptCount val="1"/>
                <c:pt idx="0">
                  <c:v>With buffer=20m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Round5!$U$7:$U$21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C4-4354-BF03-2BC3A2BF9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2443984"/>
        <c:axId val="832445624"/>
      </c:barChart>
      <c:lineChart>
        <c:grouping val="standard"/>
        <c:varyColors val="0"/>
        <c:ser>
          <c:idx val="2"/>
          <c:order val="5"/>
          <c:tx>
            <c:strRef>
              <c:f>Round5!$AB$4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Round5!$AC$7:$AC$21</c:f>
              <c:numCache>
                <c:formatCode>General</c:formatCode>
                <c:ptCount val="15"/>
                <c:pt idx="0">
                  <c:v>2.6364844286675784E-6</c:v>
                </c:pt>
                <c:pt idx="1">
                  <c:v>2.6364844286675784E-6</c:v>
                </c:pt>
                <c:pt idx="2">
                  <c:v>2.6364844286675784E-6</c:v>
                </c:pt>
                <c:pt idx="3">
                  <c:v>2.6364844286675784E-6</c:v>
                </c:pt>
                <c:pt idx="4">
                  <c:v>2.6364844286675784E-6</c:v>
                </c:pt>
                <c:pt idx="5">
                  <c:v>2.6364844286675784E-6</c:v>
                </c:pt>
                <c:pt idx="6">
                  <c:v>2.6364844286675784E-6</c:v>
                </c:pt>
                <c:pt idx="7">
                  <c:v>2.6364844286675784E-6</c:v>
                </c:pt>
                <c:pt idx="8">
                  <c:v>2.6364844286675784E-6</c:v>
                </c:pt>
                <c:pt idx="9">
                  <c:v>2.6364844286675784E-6</c:v>
                </c:pt>
                <c:pt idx="10">
                  <c:v>2.6364844286675784E-6</c:v>
                </c:pt>
                <c:pt idx="11">
                  <c:v>2.6364844286675784E-6</c:v>
                </c:pt>
                <c:pt idx="12">
                  <c:v>2.6364844286675784E-6</c:v>
                </c:pt>
                <c:pt idx="13">
                  <c:v>2.6364844286675784E-6</c:v>
                </c:pt>
                <c:pt idx="14">
                  <c:v>2.6364844286675784E-6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4B-436E-AB17-BC4F9AE09763}"/>
            </c:ext>
          </c:extLst>
        </c:ser>
        <c:ser>
          <c:idx val="3"/>
          <c:order val="6"/>
          <c:tx>
            <c:strRef>
              <c:f>Round5!$AB$4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Round5!$AE$7:$AE$21</c:f>
              <c:numCache>
                <c:formatCode>General</c:formatCode>
                <c:ptCount val="15"/>
                <c:pt idx="0">
                  <c:v>2.9352767896006569E-7</c:v>
                </c:pt>
                <c:pt idx="1">
                  <c:v>2.9352767896006569E-7</c:v>
                </c:pt>
                <c:pt idx="2">
                  <c:v>2.9352767896006569E-7</c:v>
                </c:pt>
                <c:pt idx="3">
                  <c:v>2.9352767896006569E-7</c:v>
                </c:pt>
                <c:pt idx="4">
                  <c:v>2.9352767896006569E-7</c:v>
                </c:pt>
                <c:pt idx="5">
                  <c:v>2.9352767896006569E-7</c:v>
                </c:pt>
                <c:pt idx="6">
                  <c:v>2.9352767896006569E-7</c:v>
                </c:pt>
                <c:pt idx="7">
                  <c:v>2.9352767896006569E-7</c:v>
                </c:pt>
                <c:pt idx="8">
                  <c:v>2.9352767896006569E-7</c:v>
                </c:pt>
                <c:pt idx="9">
                  <c:v>2.9352767896006569E-7</c:v>
                </c:pt>
                <c:pt idx="10">
                  <c:v>2.9352767896006569E-7</c:v>
                </c:pt>
                <c:pt idx="11">
                  <c:v>2.9352767896006569E-7</c:v>
                </c:pt>
                <c:pt idx="12">
                  <c:v>2.9352767896006569E-7</c:v>
                </c:pt>
                <c:pt idx="13">
                  <c:v>2.9352767896006569E-7</c:v>
                </c:pt>
                <c:pt idx="14">
                  <c:v>2.9352767896006569E-7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4B-436E-AB17-BC4F9AE09763}"/>
            </c:ext>
          </c:extLst>
        </c:ser>
        <c:ser>
          <c:idx val="5"/>
          <c:order val="7"/>
          <c:tx>
            <c:strRef>
              <c:f>Round5!$AB$4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Round5!$AG$7:$AG$21</c:f>
              <c:numCache>
                <c:formatCode>General</c:formatCode>
                <c:ptCount val="15"/>
                <c:pt idx="0">
                  <c:v>7.6309861599885024E-8</c:v>
                </c:pt>
                <c:pt idx="1">
                  <c:v>7.6309861599885024E-8</c:v>
                </c:pt>
                <c:pt idx="2">
                  <c:v>7.6309861599885024E-8</c:v>
                </c:pt>
                <c:pt idx="3">
                  <c:v>7.6309861599885024E-8</c:v>
                </c:pt>
                <c:pt idx="4">
                  <c:v>7.6309861599885024E-8</c:v>
                </c:pt>
                <c:pt idx="5">
                  <c:v>7.6309861599885024E-8</c:v>
                </c:pt>
                <c:pt idx="6">
                  <c:v>7.6309861599885024E-8</c:v>
                </c:pt>
                <c:pt idx="7">
                  <c:v>7.6309861599885024E-8</c:v>
                </c:pt>
                <c:pt idx="8">
                  <c:v>7.6309861599885024E-8</c:v>
                </c:pt>
                <c:pt idx="9">
                  <c:v>7.6309861599885024E-8</c:v>
                </c:pt>
                <c:pt idx="10">
                  <c:v>7.6309861599885024E-8</c:v>
                </c:pt>
                <c:pt idx="11">
                  <c:v>7.6309861599885024E-8</c:v>
                </c:pt>
                <c:pt idx="12">
                  <c:v>7.6309861599885024E-8</c:v>
                </c:pt>
                <c:pt idx="13">
                  <c:v>7.6309861599885024E-8</c:v>
                </c:pt>
                <c:pt idx="14">
                  <c:v>7.6309861599885024E-8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54B-436E-AB17-BC4F9AE09763}"/>
            </c:ext>
          </c:extLst>
        </c:ser>
        <c:ser>
          <c:idx val="7"/>
          <c:order val="8"/>
          <c:tx>
            <c:strRef>
              <c:f>Round5!$AB$4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FF00FF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Round5!$AI$7:$AI$21</c:f>
              <c:numCache>
                <c:formatCode>General</c:formatCode>
                <c:ptCount val="15"/>
                <c:pt idx="0">
                  <c:v>6.676339150485218E-8</c:v>
                </c:pt>
                <c:pt idx="1">
                  <c:v>6.676339150485218E-8</c:v>
                </c:pt>
                <c:pt idx="2">
                  <c:v>6.676339150485218E-8</c:v>
                </c:pt>
                <c:pt idx="3">
                  <c:v>6.676339150485218E-8</c:v>
                </c:pt>
                <c:pt idx="4">
                  <c:v>6.676339150485218E-8</c:v>
                </c:pt>
                <c:pt idx="5">
                  <c:v>6.676339150485218E-8</c:v>
                </c:pt>
                <c:pt idx="6">
                  <c:v>6.676339150485218E-8</c:v>
                </c:pt>
                <c:pt idx="7">
                  <c:v>6.676339150485218E-8</c:v>
                </c:pt>
                <c:pt idx="8">
                  <c:v>6.676339150485218E-8</c:v>
                </c:pt>
                <c:pt idx="9">
                  <c:v>6.676339150485218E-8</c:v>
                </c:pt>
                <c:pt idx="10">
                  <c:v>6.676339150485218E-8</c:v>
                </c:pt>
                <c:pt idx="11">
                  <c:v>6.676339150485218E-8</c:v>
                </c:pt>
                <c:pt idx="12">
                  <c:v>6.676339150485218E-8</c:v>
                </c:pt>
                <c:pt idx="13">
                  <c:v>6.676339150485218E-8</c:v>
                </c:pt>
                <c:pt idx="14">
                  <c:v>6.676339150485218E-8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54B-436E-AB17-BC4F9AE09763}"/>
            </c:ext>
          </c:extLst>
        </c:ser>
        <c:ser>
          <c:idx val="9"/>
          <c:order val="9"/>
          <c:tx>
            <c:strRef>
              <c:f>Round5!$AB$4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Round5!$AK$7:$AK$21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C4-4354-BF03-2BC3A2BF9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443984"/>
        <c:axId val="832445624"/>
      </c:lineChart>
      <c:catAx>
        <c:axId val="83244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5624"/>
        <c:crosses val="autoZero"/>
        <c:auto val="1"/>
        <c:lblAlgn val="ctr"/>
        <c:lblOffset val="100"/>
        <c:noMultiLvlLbl val="0"/>
      </c:catAx>
      <c:valAx>
        <c:axId val="83244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SPV-HPV</a:t>
            </a:r>
            <a:r>
              <a:rPr lang="en-US" baseline="0"/>
              <a:t> collision probability per flight hour (AVERAGE)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Round5!$AB$5</c:f>
              <c:strCache>
                <c:ptCount val="1"/>
                <c:pt idx="0">
                  <c:v>Without Layers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Round1!$AB$6:$AC$6</c:f>
              <c:strCache>
                <c:ptCount val="2"/>
                <c:pt idx="0">
                  <c:v>air taxi</c:v>
                </c:pt>
                <c:pt idx="1">
                  <c:v>all</c:v>
                </c:pt>
              </c:strCache>
            </c:strRef>
          </c:cat>
          <c:val>
            <c:numRef>
              <c:f>Round5!$AB$7:$AC$7</c:f>
              <c:numCache>
                <c:formatCode>General</c:formatCode>
                <c:ptCount val="2"/>
                <c:pt idx="0">
                  <c:v>8.0080248099764331E-5</c:v>
                </c:pt>
                <c:pt idx="1">
                  <c:v>2.6364844286675784E-6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1C-4117-A4A9-3A195F224800}"/>
            </c:ext>
          </c:extLst>
        </c:ser>
        <c:ser>
          <c:idx val="1"/>
          <c:order val="1"/>
          <c:tx>
            <c:strRef>
              <c:f>Round5!$AD$5</c:f>
              <c:strCache>
                <c:ptCount val="1"/>
                <c:pt idx="0">
                  <c:v>With Layers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Round1!$AB$6:$AC$6</c:f>
              <c:strCache>
                <c:ptCount val="2"/>
                <c:pt idx="0">
                  <c:v>air taxi</c:v>
                </c:pt>
                <c:pt idx="1">
                  <c:v>all</c:v>
                </c:pt>
              </c:strCache>
            </c:strRef>
          </c:cat>
          <c:val>
            <c:numRef>
              <c:f>Round5!$AD$7:$AE$7</c:f>
              <c:numCache>
                <c:formatCode>General</c:formatCode>
                <c:ptCount val="2"/>
                <c:pt idx="0">
                  <c:v>8.2629720250739375E-6</c:v>
                </c:pt>
                <c:pt idx="1">
                  <c:v>2.9352767896006569E-7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1C-4117-A4A9-3A195F224800}"/>
            </c:ext>
          </c:extLst>
        </c:ser>
        <c:ser>
          <c:idx val="2"/>
          <c:order val="2"/>
          <c:tx>
            <c:strRef>
              <c:f>Round5!$AF$5</c:f>
              <c:strCache>
                <c:ptCount val="1"/>
                <c:pt idx="0">
                  <c:v>With buffer=5m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Round1!$AB$6:$AC$6</c:f>
              <c:strCache>
                <c:ptCount val="2"/>
                <c:pt idx="0">
                  <c:v>air taxi</c:v>
                </c:pt>
                <c:pt idx="1">
                  <c:v>all</c:v>
                </c:pt>
              </c:strCache>
            </c:strRef>
          </c:cat>
          <c:val>
            <c:numRef>
              <c:f>Round5!$AF$7:$AG$7</c:f>
              <c:numCache>
                <c:formatCode>General</c:formatCode>
                <c:ptCount val="2"/>
                <c:pt idx="0">
                  <c:v>2.0785307213635169E-6</c:v>
                </c:pt>
                <c:pt idx="1">
                  <c:v>7.6309861599885024E-8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1C-4117-A4A9-3A195F224800}"/>
            </c:ext>
          </c:extLst>
        </c:ser>
        <c:ser>
          <c:idx val="3"/>
          <c:order val="3"/>
          <c:tx>
            <c:strRef>
              <c:f>Round5!$AH$5</c:f>
              <c:strCache>
                <c:ptCount val="1"/>
                <c:pt idx="0">
                  <c:v>With buffer=10m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val>
            <c:numRef>
              <c:f>Round5!$AH$7:$AI$7</c:f>
              <c:numCache>
                <c:formatCode>General</c:formatCode>
                <c:ptCount val="2"/>
                <c:pt idx="0">
                  <c:v>1.727693564069513E-6</c:v>
                </c:pt>
                <c:pt idx="1">
                  <c:v>6.676339150485218E-8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1C-4117-A4A9-3A195F224800}"/>
            </c:ext>
          </c:extLst>
        </c:ser>
        <c:ser>
          <c:idx val="4"/>
          <c:order val="4"/>
          <c:tx>
            <c:strRef>
              <c:f>Round5!$AJ$5</c:f>
              <c:strCache>
                <c:ptCount val="1"/>
                <c:pt idx="0">
                  <c:v>With buffer=20m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Round5!$AJ$7:$AK$7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F-435F-B627-3117F3142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5594704"/>
        <c:axId val="835601920"/>
      </c:barChart>
      <c:catAx>
        <c:axId val="83559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5601920"/>
        <c:crosses val="autoZero"/>
        <c:auto val="1"/>
        <c:lblAlgn val="ctr"/>
        <c:lblOffset val="100"/>
        <c:noMultiLvlLbl val="0"/>
      </c:catAx>
      <c:valAx>
        <c:axId val="8356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559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SPV-HPV collision probability per flight</a:t>
            </a:r>
            <a:r>
              <a:rPr lang="en-US" baseline="0"/>
              <a:t> hour, </a:t>
            </a:r>
            <a:r>
              <a:rPr lang="en-US" baseline="0">
                <a:solidFill>
                  <a:srgbClr val="FF0000"/>
                </a:solidFill>
              </a:rPr>
              <a:t>for HPV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error: NSE+FTE</a:t>
            </a:r>
          </a:p>
          <a:p>
            <a:pPr>
              <a:defRPr/>
            </a:pPr>
            <a:r>
              <a:rPr lang="en-US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ROUND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Round5!$G$5</c:f>
              <c:strCache>
                <c:ptCount val="1"/>
                <c:pt idx="0">
                  <c:v>Without Layers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Round5!$C$7:$C$21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Round5!$I$100:$I$114</c:f>
              <c:numCache>
                <c:formatCode>General</c:formatCode>
                <c:ptCount val="15"/>
                <c:pt idx="0">
                  <c:v>2.269031501720683E-5</c:v>
                </c:pt>
                <c:pt idx="1">
                  <c:v>3.5783701835882833E-5</c:v>
                </c:pt>
                <c:pt idx="2">
                  <c:v>1.3768873396356509E-5</c:v>
                </c:pt>
                <c:pt idx="3">
                  <c:v>1.2752833785940877E-5</c:v>
                </c:pt>
                <c:pt idx="4">
                  <c:v>7.921330625118413E-6</c:v>
                </c:pt>
                <c:pt idx="5">
                  <c:v>2.5707620095646644E-5</c:v>
                </c:pt>
                <c:pt idx="6">
                  <c:v>6.9875383077230415E-6</c:v>
                </c:pt>
                <c:pt idx="7">
                  <c:v>6.0440693241320154E-5</c:v>
                </c:pt>
                <c:pt idx="8">
                  <c:v>6.2638232885967285E-5</c:v>
                </c:pt>
                <c:pt idx="9">
                  <c:v>7.3181913735742888E-5</c:v>
                </c:pt>
                <c:pt idx="10">
                  <c:v>1.1224037398492592E-5</c:v>
                </c:pt>
                <c:pt idx="11">
                  <c:v>4.1392927190531105E-6</c:v>
                </c:pt>
                <c:pt idx="12">
                  <c:v>1.3191567949766491E-5</c:v>
                </c:pt>
                <c:pt idx="13">
                  <c:v>2.3383626317180173E-5</c:v>
                </c:pt>
                <c:pt idx="14">
                  <c:v>8.1062615079962377E-5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7-4376-9532-E45F25281404}"/>
            </c:ext>
          </c:extLst>
        </c:ser>
        <c:ser>
          <c:idx val="1"/>
          <c:order val="1"/>
          <c:tx>
            <c:strRef>
              <c:f>Round5!$J$5</c:f>
              <c:strCache>
                <c:ptCount val="1"/>
                <c:pt idx="0">
                  <c:v>With Layers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Round5!$C$7:$C$21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Round5!$M$100:$M$114</c:f>
              <c:numCache>
                <c:formatCode>General</c:formatCode>
                <c:ptCount val="15"/>
                <c:pt idx="0">
                  <c:v>0</c:v>
                </c:pt>
                <c:pt idx="1">
                  <c:v>7.1567403671765666E-6</c:v>
                </c:pt>
                <c:pt idx="2">
                  <c:v>3.4422183490891272E-6</c:v>
                </c:pt>
                <c:pt idx="3">
                  <c:v>0</c:v>
                </c:pt>
                <c:pt idx="4">
                  <c:v>0</c:v>
                </c:pt>
                <c:pt idx="5">
                  <c:v>4.284603349274441E-6</c:v>
                </c:pt>
                <c:pt idx="6">
                  <c:v>0</c:v>
                </c:pt>
                <c:pt idx="7">
                  <c:v>2.0146897747106716E-5</c:v>
                </c:pt>
                <c:pt idx="8">
                  <c:v>0</c:v>
                </c:pt>
                <c:pt idx="9">
                  <c:v>4.3048184550436988E-6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5.7901867914258832E-6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37-4376-9532-E45F25281404}"/>
            </c:ext>
          </c:extLst>
        </c:ser>
        <c:ser>
          <c:idx val="4"/>
          <c:order val="2"/>
          <c:tx>
            <c:strRef>
              <c:f>Round5!$M$5</c:f>
              <c:strCache>
                <c:ptCount val="1"/>
                <c:pt idx="0">
                  <c:v>With buffer=5m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Round5!$C$7:$C$21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Round5!$Q$100:$Q$114</c:f>
              <c:numCache>
                <c:formatCode>General</c:formatCode>
                <c:ptCount val="15"/>
                <c:pt idx="0">
                  <c:v>4.5380630034413664E-6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3.9606653125592065E-6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4.3048184550436988E-6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5.7901867914258832E-6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0537-4376-9532-E45F25281404}"/>
            </c:ext>
          </c:extLst>
        </c:ser>
        <c:ser>
          <c:idx val="6"/>
          <c:order val="3"/>
          <c:tx>
            <c:strRef>
              <c:f>Round5!$P$5</c:f>
              <c:strCache>
                <c:ptCount val="1"/>
                <c:pt idx="0">
                  <c:v>With buffer=10m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val>
            <c:numRef>
              <c:f>Round5!$Q$100:$Q$115</c:f>
              <c:numCache>
                <c:formatCode>General</c:formatCode>
                <c:ptCount val="16"/>
                <c:pt idx="0">
                  <c:v>4.5380630034413664E-6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3.9606653125592065E-6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4.3048184550436988E-6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5.7901867914258832E-6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37-4376-9532-E45F25281404}"/>
            </c:ext>
          </c:extLst>
        </c:ser>
        <c:ser>
          <c:idx val="8"/>
          <c:order val="4"/>
          <c:tx>
            <c:strRef>
              <c:f>Round5!$W$98</c:f>
              <c:strCache>
                <c:ptCount val="1"/>
                <c:pt idx="0">
                  <c:v>With buffer=20m</c:v>
                </c:pt>
              </c:strCache>
              <c:extLst xmlns:c15="http://schemas.microsoft.com/office/drawing/2012/chart"/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Round5!$Y$100:$Y$114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9D2-4837-9726-FF8B64D1E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2443984"/>
        <c:axId val="832445624"/>
        <c:extLst/>
      </c:barChart>
      <c:lineChart>
        <c:grouping val="standard"/>
        <c:varyColors val="0"/>
        <c:ser>
          <c:idx val="2"/>
          <c:order val="5"/>
          <c:tx>
            <c:strRef>
              <c:f>Round5!$AB$4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Round5!$AG$100:$AG$114</c:f>
              <c:numCache>
                <c:formatCode>General</c:formatCode>
                <c:ptCount val="15"/>
                <c:pt idx="0">
                  <c:v>3.0324946159424012E-5</c:v>
                </c:pt>
                <c:pt idx="1">
                  <c:v>3.0324946159424012E-5</c:v>
                </c:pt>
                <c:pt idx="2">
                  <c:v>3.0324946159424012E-5</c:v>
                </c:pt>
                <c:pt idx="3">
                  <c:v>3.0324946159424012E-5</c:v>
                </c:pt>
                <c:pt idx="4">
                  <c:v>3.0324946159424012E-5</c:v>
                </c:pt>
                <c:pt idx="5">
                  <c:v>3.0324946159424012E-5</c:v>
                </c:pt>
                <c:pt idx="6">
                  <c:v>3.0324946159424012E-5</c:v>
                </c:pt>
                <c:pt idx="7">
                  <c:v>3.0324946159424012E-5</c:v>
                </c:pt>
                <c:pt idx="8">
                  <c:v>3.0324946159424012E-5</c:v>
                </c:pt>
                <c:pt idx="9">
                  <c:v>3.0324946159424012E-5</c:v>
                </c:pt>
                <c:pt idx="10">
                  <c:v>3.0324946159424012E-5</c:v>
                </c:pt>
                <c:pt idx="11">
                  <c:v>3.0324946159424012E-5</c:v>
                </c:pt>
                <c:pt idx="12">
                  <c:v>3.0324946159424012E-5</c:v>
                </c:pt>
                <c:pt idx="13">
                  <c:v>3.0324946159424012E-5</c:v>
                </c:pt>
                <c:pt idx="14">
                  <c:v>3.0324946159424012E-5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37-4376-9532-E45F25281404}"/>
            </c:ext>
          </c:extLst>
        </c:ser>
        <c:ser>
          <c:idx val="3"/>
          <c:order val="6"/>
          <c:tx>
            <c:strRef>
              <c:f>Round5!$AB$4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Round5!$AI$100:$AI$114</c:f>
              <c:numCache>
                <c:formatCode>General</c:formatCode>
                <c:ptCount val="15"/>
                <c:pt idx="0">
                  <c:v>3.0083643372744289E-6</c:v>
                </c:pt>
                <c:pt idx="1">
                  <c:v>3.0083643372744289E-6</c:v>
                </c:pt>
                <c:pt idx="2">
                  <c:v>3.0083643372744289E-6</c:v>
                </c:pt>
                <c:pt idx="3">
                  <c:v>3.0083643372744289E-6</c:v>
                </c:pt>
                <c:pt idx="4">
                  <c:v>3.0083643372744289E-6</c:v>
                </c:pt>
                <c:pt idx="5">
                  <c:v>3.0083643372744289E-6</c:v>
                </c:pt>
                <c:pt idx="6">
                  <c:v>3.0083643372744289E-6</c:v>
                </c:pt>
                <c:pt idx="7">
                  <c:v>3.0083643372744289E-6</c:v>
                </c:pt>
                <c:pt idx="8">
                  <c:v>3.0083643372744289E-6</c:v>
                </c:pt>
                <c:pt idx="9">
                  <c:v>3.0083643372744289E-6</c:v>
                </c:pt>
                <c:pt idx="10">
                  <c:v>3.0083643372744289E-6</c:v>
                </c:pt>
                <c:pt idx="11">
                  <c:v>3.0083643372744289E-6</c:v>
                </c:pt>
                <c:pt idx="12">
                  <c:v>3.0083643372744289E-6</c:v>
                </c:pt>
                <c:pt idx="13">
                  <c:v>3.0083643372744289E-6</c:v>
                </c:pt>
                <c:pt idx="14">
                  <c:v>3.0083643372744289E-6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37-4376-9532-E45F25281404}"/>
            </c:ext>
          </c:extLst>
        </c:ser>
        <c:ser>
          <c:idx val="5"/>
          <c:order val="7"/>
          <c:tx>
            <c:strRef>
              <c:f>Round5!$AB$4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Round5!$AK$100:$AK$114</c:f>
              <c:numCache>
                <c:formatCode>General</c:formatCode>
                <c:ptCount val="15"/>
                <c:pt idx="0">
                  <c:v>1.2395822374980105E-6</c:v>
                </c:pt>
                <c:pt idx="1">
                  <c:v>1.2395822374980105E-6</c:v>
                </c:pt>
                <c:pt idx="2">
                  <c:v>1.2395822374980105E-6</c:v>
                </c:pt>
                <c:pt idx="3">
                  <c:v>1.2395822374980105E-6</c:v>
                </c:pt>
                <c:pt idx="4">
                  <c:v>1.2395822374980105E-6</c:v>
                </c:pt>
                <c:pt idx="5">
                  <c:v>1.2395822374980105E-6</c:v>
                </c:pt>
                <c:pt idx="6">
                  <c:v>1.2395822374980105E-6</c:v>
                </c:pt>
                <c:pt idx="7">
                  <c:v>1.2395822374980105E-6</c:v>
                </c:pt>
                <c:pt idx="8">
                  <c:v>1.2395822374980105E-6</c:v>
                </c:pt>
                <c:pt idx="9">
                  <c:v>1.2395822374980105E-6</c:v>
                </c:pt>
                <c:pt idx="10">
                  <c:v>1.2395822374980105E-6</c:v>
                </c:pt>
                <c:pt idx="11">
                  <c:v>1.2395822374980105E-6</c:v>
                </c:pt>
                <c:pt idx="12">
                  <c:v>1.2395822374980105E-6</c:v>
                </c:pt>
                <c:pt idx="13">
                  <c:v>1.2395822374980105E-6</c:v>
                </c:pt>
                <c:pt idx="14">
                  <c:v>1.2395822374980105E-6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0537-4376-9532-E45F25281404}"/>
            </c:ext>
          </c:extLst>
        </c:ser>
        <c:ser>
          <c:idx val="7"/>
          <c:order val="8"/>
          <c:tx>
            <c:strRef>
              <c:f>Round5!$AB$4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FF00FF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Round5!$AM$100:$AM$114</c:f>
              <c:numCache>
                <c:formatCode>General</c:formatCode>
                <c:ptCount val="15"/>
                <c:pt idx="0">
                  <c:v>5.3545547715352584E-7</c:v>
                </c:pt>
                <c:pt idx="1">
                  <c:v>5.3545547715352584E-7</c:v>
                </c:pt>
                <c:pt idx="2">
                  <c:v>5.3545547715352584E-7</c:v>
                </c:pt>
                <c:pt idx="3">
                  <c:v>5.3545547715352584E-7</c:v>
                </c:pt>
                <c:pt idx="4">
                  <c:v>5.3545547715352584E-7</c:v>
                </c:pt>
                <c:pt idx="5">
                  <c:v>5.3545547715352584E-7</c:v>
                </c:pt>
                <c:pt idx="6">
                  <c:v>5.3545547715352584E-7</c:v>
                </c:pt>
                <c:pt idx="7">
                  <c:v>5.3545547715352584E-7</c:v>
                </c:pt>
                <c:pt idx="8">
                  <c:v>5.3545547715352584E-7</c:v>
                </c:pt>
                <c:pt idx="9">
                  <c:v>5.3545547715352584E-7</c:v>
                </c:pt>
                <c:pt idx="10">
                  <c:v>5.3545547715352584E-7</c:v>
                </c:pt>
                <c:pt idx="11">
                  <c:v>5.3545547715352584E-7</c:v>
                </c:pt>
                <c:pt idx="12">
                  <c:v>5.3545547715352584E-7</c:v>
                </c:pt>
                <c:pt idx="13">
                  <c:v>5.3545547715352584E-7</c:v>
                </c:pt>
                <c:pt idx="14">
                  <c:v>5.3545547715352584E-7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537-4376-9532-E45F25281404}"/>
            </c:ext>
          </c:extLst>
        </c:ser>
        <c:ser>
          <c:idx val="9"/>
          <c:order val="9"/>
          <c:tx>
            <c:strRef>
              <c:f>Round5!$AG$97</c:f>
              <c:strCache>
                <c:ptCount val="1"/>
                <c:pt idx="0">
                  <c:v>AVERAGE</c:v>
                </c:pt>
              </c:strCache>
              <c:extLst xmlns:c15="http://schemas.microsoft.com/office/drawing/2012/chart"/>
            </c:strRef>
          </c:tx>
          <c:spPr>
            <a:ln w="9525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Round5!$AO$100:$AO$114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9D2-4837-9726-FF8B64D1E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443984"/>
        <c:axId val="832445624"/>
        <c:extLst/>
      </c:lineChart>
      <c:catAx>
        <c:axId val="83244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5624"/>
        <c:crosses val="autoZero"/>
        <c:auto val="1"/>
        <c:lblAlgn val="ctr"/>
        <c:lblOffset val="100"/>
        <c:noMultiLvlLbl val="0"/>
      </c:catAx>
      <c:valAx>
        <c:axId val="83244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SPV-HPV collision probability per flight</a:t>
            </a:r>
            <a:r>
              <a:rPr lang="en-US" baseline="0"/>
              <a:t> hour, </a:t>
            </a:r>
            <a:r>
              <a:rPr lang="en-US" baseline="0">
                <a:solidFill>
                  <a:srgbClr val="FF0000"/>
                </a:solidFill>
              </a:rPr>
              <a:t>for HPV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error: NSE+FTE</a:t>
            </a:r>
          </a:p>
          <a:p>
            <a:pPr>
              <a:defRPr/>
            </a:pPr>
            <a:r>
              <a:rPr lang="en-US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ROUND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Round6!$G$5</c:f>
              <c:strCache>
                <c:ptCount val="1"/>
                <c:pt idx="0">
                  <c:v>Without Layers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Round6!$C$7:$C$21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Round6!$H$7:$H$21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AC-4C1F-B84C-75DA3B2DED57}"/>
            </c:ext>
          </c:extLst>
        </c:ser>
        <c:ser>
          <c:idx val="1"/>
          <c:order val="1"/>
          <c:tx>
            <c:strRef>
              <c:f>Round6!$J$5</c:f>
              <c:strCache>
                <c:ptCount val="1"/>
                <c:pt idx="0">
                  <c:v>With Layers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Round6!$C$7:$C$21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Round6!$K$7:$K$21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AC-4C1F-B84C-75DA3B2DED57}"/>
            </c:ext>
          </c:extLst>
        </c:ser>
        <c:ser>
          <c:idx val="4"/>
          <c:order val="2"/>
          <c:tx>
            <c:strRef>
              <c:f>Round6!$M$5</c:f>
              <c:strCache>
                <c:ptCount val="1"/>
                <c:pt idx="0">
                  <c:v>With buffer=5m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Round6!$C$7:$C$21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Round6!$N$7:$N$21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C1AC-4C1F-B84C-75DA3B2DED57}"/>
            </c:ext>
          </c:extLst>
        </c:ser>
        <c:ser>
          <c:idx val="6"/>
          <c:order val="3"/>
          <c:tx>
            <c:strRef>
              <c:f>Round6!$P$5</c:f>
              <c:strCache>
                <c:ptCount val="1"/>
                <c:pt idx="0">
                  <c:v>With buffer=10m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val>
            <c:numRef>
              <c:f>Round6!$Q$7:$Q$21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AC-4C1F-B84C-75DA3B2DED57}"/>
            </c:ext>
          </c:extLst>
        </c:ser>
        <c:ser>
          <c:idx val="8"/>
          <c:order val="4"/>
          <c:tx>
            <c:strRef>
              <c:f>Round6!$S$5</c:f>
              <c:strCache>
                <c:ptCount val="1"/>
                <c:pt idx="0">
                  <c:v>With buffer=20m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Round6!$T$7:$T$21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AF-4BA2-B860-810D5FA60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2443984"/>
        <c:axId val="832445624"/>
      </c:barChart>
      <c:lineChart>
        <c:grouping val="standard"/>
        <c:varyColors val="0"/>
        <c:ser>
          <c:idx val="2"/>
          <c:order val="5"/>
          <c:tx>
            <c:strRef>
              <c:f>Round6!$AB$4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Round6!$AB$7:$AB$21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AC-4C1F-B84C-75DA3B2DED57}"/>
            </c:ext>
          </c:extLst>
        </c:ser>
        <c:ser>
          <c:idx val="3"/>
          <c:order val="6"/>
          <c:tx>
            <c:strRef>
              <c:f>Round6!$AB$4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Round6!$AD$7:$AD$21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AC-4C1F-B84C-75DA3B2DED57}"/>
            </c:ext>
          </c:extLst>
        </c:ser>
        <c:ser>
          <c:idx val="5"/>
          <c:order val="7"/>
          <c:tx>
            <c:strRef>
              <c:f>Round6!$AB$4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Round6!$AF$7:$AF$21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C1AC-4C1F-B84C-75DA3B2DED57}"/>
            </c:ext>
          </c:extLst>
        </c:ser>
        <c:ser>
          <c:idx val="7"/>
          <c:order val="8"/>
          <c:tx>
            <c:strRef>
              <c:f>Round6!$AB$4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FF00FF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Round6!$AH$7:$AH$21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AC-4C1F-B84C-75DA3B2DED57}"/>
            </c:ext>
          </c:extLst>
        </c:ser>
        <c:ser>
          <c:idx val="9"/>
          <c:order val="9"/>
          <c:tx>
            <c:strRef>
              <c:f>Round6!$AB$4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Round6!$AJ$7:$AJ$21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AF-4BA2-B860-810D5FA60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443984"/>
        <c:axId val="832445624"/>
        <c:extLst/>
      </c:lineChart>
      <c:catAx>
        <c:axId val="83244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5624"/>
        <c:crosses val="autoZero"/>
        <c:auto val="1"/>
        <c:lblAlgn val="ctr"/>
        <c:lblOffset val="100"/>
        <c:noMultiLvlLbl val="0"/>
      </c:catAx>
      <c:valAx>
        <c:axId val="83244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SPV-HPV collision probability per flight</a:t>
            </a:r>
            <a:r>
              <a:rPr lang="en-US" baseline="0"/>
              <a:t> hour, for all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error: NSE+FTE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Round6!$G$5</c:f>
              <c:strCache>
                <c:ptCount val="1"/>
                <c:pt idx="0">
                  <c:v>Without Layers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Round6!$C$7:$C$21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Round6!$I$7:$I$21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F1-44E2-8CCE-F82FB5D2CFF9}"/>
            </c:ext>
          </c:extLst>
        </c:ser>
        <c:ser>
          <c:idx val="1"/>
          <c:order val="1"/>
          <c:tx>
            <c:strRef>
              <c:f>Round6!$J$5</c:f>
              <c:strCache>
                <c:ptCount val="1"/>
                <c:pt idx="0">
                  <c:v>With Layers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Round6!$C$7:$C$21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Round6!$L$7:$L$21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F1-44E2-8CCE-F82FB5D2CFF9}"/>
            </c:ext>
          </c:extLst>
        </c:ser>
        <c:ser>
          <c:idx val="4"/>
          <c:order val="2"/>
          <c:tx>
            <c:strRef>
              <c:f>Round6!$M$5</c:f>
              <c:strCache>
                <c:ptCount val="1"/>
                <c:pt idx="0">
                  <c:v>With buffer=5m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Round6!$C$7:$C$21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Round6!$O$7:$O$21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F1-44E2-8CCE-F82FB5D2CFF9}"/>
            </c:ext>
          </c:extLst>
        </c:ser>
        <c:ser>
          <c:idx val="6"/>
          <c:order val="3"/>
          <c:tx>
            <c:strRef>
              <c:f>Round6!$P$5</c:f>
              <c:strCache>
                <c:ptCount val="1"/>
                <c:pt idx="0">
                  <c:v>With buffer=10m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val>
            <c:numRef>
              <c:f>Round6!$R$7:$R$21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F1-44E2-8CCE-F82FB5D2CFF9}"/>
            </c:ext>
          </c:extLst>
        </c:ser>
        <c:ser>
          <c:idx val="8"/>
          <c:order val="4"/>
          <c:tx>
            <c:strRef>
              <c:f>Round6!$S$5</c:f>
              <c:strCache>
                <c:ptCount val="1"/>
                <c:pt idx="0">
                  <c:v>With buffer=20m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Round6!$U$7:$U$21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F-4AB3-81EB-294CC1592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2443984"/>
        <c:axId val="832445624"/>
      </c:barChart>
      <c:lineChart>
        <c:grouping val="standard"/>
        <c:varyColors val="0"/>
        <c:ser>
          <c:idx val="2"/>
          <c:order val="5"/>
          <c:tx>
            <c:strRef>
              <c:f>Round6!$AB$4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Round6!$AC$7:$AC$21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F1-44E2-8CCE-F82FB5D2CFF9}"/>
            </c:ext>
          </c:extLst>
        </c:ser>
        <c:ser>
          <c:idx val="3"/>
          <c:order val="6"/>
          <c:tx>
            <c:strRef>
              <c:f>Round6!$AB$4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Round6!$AE$7:$AE$21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F1-44E2-8CCE-F82FB5D2CFF9}"/>
            </c:ext>
          </c:extLst>
        </c:ser>
        <c:ser>
          <c:idx val="5"/>
          <c:order val="7"/>
          <c:tx>
            <c:strRef>
              <c:f>Round6!$AB$4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Round6!$AG$7:$AG$21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2F1-44E2-8CCE-F82FB5D2CFF9}"/>
            </c:ext>
          </c:extLst>
        </c:ser>
        <c:ser>
          <c:idx val="7"/>
          <c:order val="8"/>
          <c:tx>
            <c:strRef>
              <c:f>Round6!$AB$4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FF00FF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Round6!$AI$7:$AI$21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F1-44E2-8CCE-F82FB5D2CFF9}"/>
            </c:ext>
          </c:extLst>
        </c:ser>
        <c:ser>
          <c:idx val="9"/>
          <c:order val="9"/>
          <c:tx>
            <c:strRef>
              <c:f>Round6!$AB$4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Round6!$AK$7:$AK$21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CF-4AB3-81EB-294CC1592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443984"/>
        <c:axId val="832445624"/>
      </c:lineChart>
      <c:catAx>
        <c:axId val="83244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5624"/>
        <c:crosses val="autoZero"/>
        <c:auto val="1"/>
        <c:lblAlgn val="ctr"/>
        <c:lblOffset val="100"/>
        <c:noMultiLvlLbl val="0"/>
      </c:catAx>
      <c:valAx>
        <c:axId val="83244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SPV-HPV collision probability per flight hour (AVERAGE)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Round6!$AB$5</c:f>
              <c:strCache>
                <c:ptCount val="1"/>
                <c:pt idx="0">
                  <c:v>Without Layers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Round1!$AB$6:$AC$6</c:f>
              <c:strCache>
                <c:ptCount val="2"/>
                <c:pt idx="0">
                  <c:v>air taxi</c:v>
                </c:pt>
                <c:pt idx="1">
                  <c:v>all</c:v>
                </c:pt>
              </c:strCache>
            </c:strRef>
          </c:cat>
          <c:val>
            <c:numRef>
              <c:f>Round6!$AB$7:$AC$7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E3-422C-BBE5-D4A84DB7656C}"/>
            </c:ext>
          </c:extLst>
        </c:ser>
        <c:ser>
          <c:idx val="1"/>
          <c:order val="1"/>
          <c:tx>
            <c:strRef>
              <c:f>Round6!$AD$5</c:f>
              <c:strCache>
                <c:ptCount val="1"/>
                <c:pt idx="0">
                  <c:v>With Layers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Round1!$AB$6:$AC$6</c:f>
              <c:strCache>
                <c:ptCount val="2"/>
                <c:pt idx="0">
                  <c:v>air taxi</c:v>
                </c:pt>
                <c:pt idx="1">
                  <c:v>all</c:v>
                </c:pt>
              </c:strCache>
            </c:strRef>
          </c:cat>
          <c:val>
            <c:numRef>
              <c:f>Round6!$AD$7:$AE$7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E3-422C-BBE5-D4A84DB7656C}"/>
            </c:ext>
          </c:extLst>
        </c:ser>
        <c:ser>
          <c:idx val="2"/>
          <c:order val="2"/>
          <c:tx>
            <c:strRef>
              <c:f>Round6!$AF$5</c:f>
              <c:strCache>
                <c:ptCount val="1"/>
                <c:pt idx="0">
                  <c:v>With buffer=5m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Round1!$AB$6:$AC$6</c:f>
              <c:strCache>
                <c:ptCount val="2"/>
                <c:pt idx="0">
                  <c:v>air taxi</c:v>
                </c:pt>
                <c:pt idx="1">
                  <c:v>all</c:v>
                </c:pt>
              </c:strCache>
            </c:strRef>
          </c:cat>
          <c:val>
            <c:numRef>
              <c:f>Round6!$AF$7:$AG$7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E3-422C-BBE5-D4A84DB7656C}"/>
            </c:ext>
          </c:extLst>
        </c:ser>
        <c:ser>
          <c:idx val="3"/>
          <c:order val="3"/>
          <c:tx>
            <c:strRef>
              <c:f>Round6!$AH$5</c:f>
              <c:strCache>
                <c:ptCount val="1"/>
                <c:pt idx="0">
                  <c:v>With buffer=10m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val>
            <c:numRef>
              <c:f>Round6!$AH$7:$AI$7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E3-422C-BBE5-D4A84DB7656C}"/>
            </c:ext>
          </c:extLst>
        </c:ser>
        <c:ser>
          <c:idx val="4"/>
          <c:order val="4"/>
          <c:tx>
            <c:strRef>
              <c:f>Round6!$AJ$5</c:f>
              <c:strCache>
                <c:ptCount val="1"/>
                <c:pt idx="0">
                  <c:v>With buffer=20m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Round6!$AJ$7:$AK$7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C-4302-8F76-5513181FF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5594704"/>
        <c:axId val="835601920"/>
      </c:barChart>
      <c:catAx>
        <c:axId val="83559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5601920"/>
        <c:crosses val="autoZero"/>
        <c:auto val="1"/>
        <c:lblAlgn val="ctr"/>
        <c:lblOffset val="100"/>
        <c:noMultiLvlLbl val="0"/>
      </c:catAx>
      <c:valAx>
        <c:axId val="8356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559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SPV-HPV </a:t>
            </a:r>
            <a:r>
              <a:rPr lang="en-US" b="1" u="sng"/>
              <a:t>collisions'</a:t>
            </a:r>
            <a:r>
              <a:rPr lang="en-US" b="1" u="sng" baseline="0"/>
              <a:t> number</a:t>
            </a:r>
            <a:endParaRPr lang="en-US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TotalRounds!$B$78</c:f>
              <c:strCache>
                <c:ptCount val="1"/>
                <c:pt idx="0">
                  <c:v>t_choque&lt;5s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TotalRounds!$C$74:$G$75</c:f>
              <c:strCache>
                <c:ptCount val="5"/>
                <c:pt idx="0">
                  <c:v>Without Layers</c:v>
                </c:pt>
                <c:pt idx="1">
                  <c:v>With Layers</c:v>
                </c:pt>
                <c:pt idx="2">
                  <c:v>With buffer=5m</c:v>
                </c:pt>
                <c:pt idx="3">
                  <c:v>With buffer=10m</c:v>
                </c:pt>
                <c:pt idx="4">
                  <c:v>With buffer=20m</c:v>
                </c:pt>
              </c:strCache>
            </c:strRef>
          </c:cat>
          <c:val>
            <c:numRef>
              <c:f>TotalRounds!$C$78:$G$78</c:f>
              <c:numCache>
                <c:formatCode>General</c:formatCode>
                <c:ptCount val="5"/>
                <c:pt idx="0">
                  <c:v>281</c:v>
                </c:pt>
                <c:pt idx="1">
                  <c:v>25</c:v>
                </c:pt>
                <c:pt idx="2">
                  <c:v>13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75-4CF7-81D9-5CB3EF8E3341}"/>
            </c:ext>
          </c:extLst>
        </c:ser>
        <c:ser>
          <c:idx val="1"/>
          <c:order val="1"/>
          <c:tx>
            <c:strRef>
              <c:f>TotalRounds!$B$80</c:f>
              <c:strCache>
                <c:ptCount val="1"/>
                <c:pt idx="0">
                  <c:v>5&lt;t_choque&lt;10s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TotalRounds!$C$74:$G$75</c:f>
              <c:strCache>
                <c:ptCount val="5"/>
                <c:pt idx="0">
                  <c:v>Without Layers</c:v>
                </c:pt>
                <c:pt idx="1">
                  <c:v>With Layers</c:v>
                </c:pt>
                <c:pt idx="2">
                  <c:v>With buffer=5m</c:v>
                </c:pt>
                <c:pt idx="3">
                  <c:v>With buffer=10m</c:v>
                </c:pt>
                <c:pt idx="4">
                  <c:v>With buffer=20m</c:v>
                </c:pt>
              </c:strCache>
            </c:strRef>
          </c:cat>
          <c:val>
            <c:numRef>
              <c:f>TotalRounds!$C$80:$G$80</c:f>
              <c:numCache>
                <c:formatCode>General</c:formatCode>
                <c:ptCount val="5"/>
                <c:pt idx="0">
                  <c:v>199</c:v>
                </c:pt>
                <c:pt idx="1">
                  <c:v>27</c:v>
                </c:pt>
                <c:pt idx="2">
                  <c:v>10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75-4CF7-81D9-5CB3EF8E3341}"/>
            </c:ext>
          </c:extLst>
        </c:ser>
        <c:ser>
          <c:idx val="2"/>
          <c:order val="2"/>
          <c:tx>
            <c:strRef>
              <c:f>TotalRounds!$B$81</c:f>
              <c:strCache>
                <c:ptCount val="1"/>
                <c:pt idx="0">
                  <c:v>10&lt;t_choque&lt;20s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TotalRounds!$C$74:$G$75</c:f>
              <c:strCache>
                <c:ptCount val="5"/>
                <c:pt idx="0">
                  <c:v>Without Layers</c:v>
                </c:pt>
                <c:pt idx="1">
                  <c:v>With Layers</c:v>
                </c:pt>
                <c:pt idx="2">
                  <c:v>With buffer=5m</c:v>
                </c:pt>
                <c:pt idx="3">
                  <c:v>With buffer=10m</c:v>
                </c:pt>
                <c:pt idx="4">
                  <c:v>With buffer=20m</c:v>
                </c:pt>
              </c:strCache>
            </c:strRef>
          </c:cat>
          <c:val>
            <c:numRef>
              <c:f>TotalRounds!$C$81:$G$81</c:f>
              <c:numCache>
                <c:formatCode>General</c:formatCode>
                <c:ptCount val="5"/>
                <c:pt idx="0">
                  <c:v>270</c:v>
                </c:pt>
                <c:pt idx="1">
                  <c:v>51</c:v>
                </c:pt>
                <c:pt idx="2">
                  <c:v>11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75-4CF7-81D9-5CB3EF8E33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5594704"/>
        <c:axId val="835601920"/>
      </c:barChart>
      <c:catAx>
        <c:axId val="83559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5601920"/>
        <c:crosses val="autoZero"/>
        <c:auto val="1"/>
        <c:lblAlgn val="ctr"/>
        <c:lblOffset val="100"/>
        <c:noMultiLvlLbl val="0"/>
      </c:catAx>
      <c:valAx>
        <c:axId val="8356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559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SPV-HPV collision probability per flight</a:t>
            </a:r>
            <a:r>
              <a:rPr lang="en-US" baseline="0"/>
              <a:t> hour, </a:t>
            </a:r>
            <a:r>
              <a:rPr lang="en-US" baseline="0">
                <a:solidFill>
                  <a:srgbClr val="FF0000"/>
                </a:solidFill>
              </a:rPr>
              <a:t>for HPV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error: NSE+FTE</a:t>
            </a:r>
          </a:p>
          <a:p>
            <a:pPr>
              <a:defRPr/>
            </a:pPr>
            <a:r>
              <a:rPr lang="en-US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ROUND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Round6!$G$5</c:f>
              <c:strCache>
                <c:ptCount val="1"/>
                <c:pt idx="0">
                  <c:v>Without Layers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Round6!$C$100:$C$114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Round6!$I$100:$I$114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65-4B4C-B8D7-EC500375211E}"/>
            </c:ext>
          </c:extLst>
        </c:ser>
        <c:ser>
          <c:idx val="1"/>
          <c:order val="1"/>
          <c:tx>
            <c:strRef>
              <c:f>Round6!$J$5</c:f>
              <c:strCache>
                <c:ptCount val="1"/>
                <c:pt idx="0">
                  <c:v>With Layers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Round6!$C$100:$C$114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Round6!$M$100:$M$114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65-4B4C-B8D7-EC500375211E}"/>
            </c:ext>
          </c:extLst>
        </c:ser>
        <c:ser>
          <c:idx val="4"/>
          <c:order val="2"/>
          <c:tx>
            <c:strRef>
              <c:f>Round6!$M$5</c:f>
              <c:strCache>
                <c:ptCount val="1"/>
                <c:pt idx="0">
                  <c:v>With buffer=5m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Round6!$C$100:$C$114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Round6!$Q$100:$Q$114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E065-4B4C-B8D7-EC500375211E}"/>
            </c:ext>
          </c:extLst>
        </c:ser>
        <c:ser>
          <c:idx val="6"/>
          <c:order val="3"/>
          <c:tx>
            <c:strRef>
              <c:f>Round6!$P$5</c:f>
              <c:strCache>
                <c:ptCount val="1"/>
                <c:pt idx="0">
                  <c:v>With buffer=10m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strRef>
              <c:f>Round6!$C$100:$C$114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Round6!$U$100:$U$114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65-4B4C-B8D7-EC500375211E}"/>
            </c:ext>
          </c:extLst>
        </c:ser>
        <c:ser>
          <c:idx val="8"/>
          <c:order val="4"/>
          <c:tx>
            <c:strRef>
              <c:f>Round6!$W$98</c:f>
              <c:strCache>
                <c:ptCount val="1"/>
                <c:pt idx="0">
                  <c:v>With buffer=20m</c:v>
                </c:pt>
              </c:strCache>
              <c:extLst xmlns:c15="http://schemas.microsoft.com/office/drawing/2012/chart"/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Round6!$Y$100:$Y$114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2002-48CB-8010-231FA1F77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2443984"/>
        <c:axId val="832445624"/>
        <c:extLst/>
      </c:barChart>
      <c:lineChart>
        <c:grouping val="standard"/>
        <c:varyColors val="0"/>
        <c:ser>
          <c:idx val="2"/>
          <c:order val="5"/>
          <c:tx>
            <c:strRef>
              <c:f>Round6!$AB$4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Round6!$AG$100:$AG$114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65-4B4C-B8D7-EC500375211E}"/>
            </c:ext>
          </c:extLst>
        </c:ser>
        <c:ser>
          <c:idx val="3"/>
          <c:order val="6"/>
          <c:tx>
            <c:strRef>
              <c:f>Round6!$AB$4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Round6!$AI$100:$AI$114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65-4B4C-B8D7-EC500375211E}"/>
            </c:ext>
          </c:extLst>
        </c:ser>
        <c:ser>
          <c:idx val="5"/>
          <c:order val="7"/>
          <c:tx>
            <c:strRef>
              <c:f>Round6!$AB$4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Round6!$AK$100:$AK$114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E065-4B4C-B8D7-EC500375211E}"/>
            </c:ext>
          </c:extLst>
        </c:ser>
        <c:ser>
          <c:idx val="7"/>
          <c:order val="8"/>
          <c:tx>
            <c:strRef>
              <c:f>Round6!$AB$4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FF00FF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Round6!$AM$100:$AM$114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065-4B4C-B8D7-EC500375211E}"/>
            </c:ext>
          </c:extLst>
        </c:ser>
        <c:ser>
          <c:idx val="9"/>
          <c:order val="9"/>
          <c:tx>
            <c:strRef>
              <c:f>Round6!$AG$97</c:f>
              <c:strCache>
                <c:ptCount val="1"/>
                <c:pt idx="0">
                  <c:v>AVERAGE</c:v>
                </c:pt>
              </c:strCache>
              <c:extLst xmlns:c15="http://schemas.microsoft.com/office/drawing/2012/chart"/>
            </c:strRef>
          </c:tx>
          <c:spPr>
            <a:ln w="9525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Round6!$AO$100:$AO$114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2002-48CB-8010-231FA1F77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443984"/>
        <c:axId val="832445624"/>
        <c:extLst/>
      </c:lineChart>
      <c:catAx>
        <c:axId val="83244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5624"/>
        <c:crosses val="autoZero"/>
        <c:auto val="1"/>
        <c:lblAlgn val="ctr"/>
        <c:lblOffset val="100"/>
        <c:noMultiLvlLbl val="0"/>
      </c:catAx>
      <c:valAx>
        <c:axId val="83244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SPV-HPV collision probability per flight</a:t>
            </a:r>
            <a:r>
              <a:rPr lang="en-US" baseline="0"/>
              <a:t> hour, </a:t>
            </a:r>
            <a:r>
              <a:rPr lang="en-US" baseline="0">
                <a:solidFill>
                  <a:srgbClr val="FF0000"/>
                </a:solidFill>
              </a:rPr>
              <a:t>for HPV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error: NSE+FTE</a:t>
            </a:r>
          </a:p>
          <a:p>
            <a:pPr>
              <a:defRPr/>
            </a:pPr>
            <a:r>
              <a:rPr lang="en-US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ROUND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Round7!$G$5</c:f>
              <c:strCache>
                <c:ptCount val="1"/>
                <c:pt idx="0">
                  <c:v>Without Layers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Round7!$C$7:$C$21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Round7!$H$7:$H$21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EA-4BBF-8D7F-CE6C939841B8}"/>
            </c:ext>
          </c:extLst>
        </c:ser>
        <c:ser>
          <c:idx val="1"/>
          <c:order val="1"/>
          <c:tx>
            <c:strRef>
              <c:f>Round7!$J$5</c:f>
              <c:strCache>
                <c:ptCount val="1"/>
                <c:pt idx="0">
                  <c:v>With Layers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Round7!$C$7:$C$21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Round7!$K$7:$K$21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EA-4BBF-8D7F-CE6C939841B8}"/>
            </c:ext>
          </c:extLst>
        </c:ser>
        <c:ser>
          <c:idx val="4"/>
          <c:order val="2"/>
          <c:tx>
            <c:strRef>
              <c:f>Round7!$M$5</c:f>
              <c:strCache>
                <c:ptCount val="1"/>
                <c:pt idx="0">
                  <c:v>With buffer=5m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Round7!$C$7:$C$21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Round7!$N$7:$N$21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BFEA-4BBF-8D7F-CE6C939841B8}"/>
            </c:ext>
          </c:extLst>
        </c:ser>
        <c:ser>
          <c:idx val="6"/>
          <c:order val="3"/>
          <c:tx>
            <c:strRef>
              <c:f>Round7!$P$5</c:f>
              <c:strCache>
                <c:ptCount val="1"/>
                <c:pt idx="0">
                  <c:v>With buffer=10m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val>
            <c:numRef>
              <c:f>Round7!$Q$7:$Q$21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EA-4BBF-8D7F-CE6C939841B8}"/>
            </c:ext>
          </c:extLst>
        </c:ser>
        <c:ser>
          <c:idx val="8"/>
          <c:order val="4"/>
          <c:tx>
            <c:strRef>
              <c:f>Round7!$S$5</c:f>
              <c:strCache>
                <c:ptCount val="1"/>
                <c:pt idx="0">
                  <c:v>With buffer=20m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Round7!$T$7:$T$21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6A-4BAC-B520-43C15A21C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2443984"/>
        <c:axId val="832445624"/>
      </c:barChart>
      <c:lineChart>
        <c:grouping val="standard"/>
        <c:varyColors val="0"/>
        <c:ser>
          <c:idx val="2"/>
          <c:order val="5"/>
          <c:tx>
            <c:strRef>
              <c:f>Round7!$AB$4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Round7!$AB$7:$AB$21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EA-4BBF-8D7F-CE6C939841B8}"/>
            </c:ext>
          </c:extLst>
        </c:ser>
        <c:ser>
          <c:idx val="3"/>
          <c:order val="6"/>
          <c:tx>
            <c:strRef>
              <c:f>Round7!$AB$4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Round7!$AD$7:$AD$21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EA-4BBF-8D7F-CE6C939841B8}"/>
            </c:ext>
          </c:extLst>
        </c:ser>
        <c:ser>
          <c:idx val="5"/>
          <c:order val="7"/>
          <c:tx>
            <c:strRef>
              <c:f>Round7!$AB$4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Round7!$AF$7:$AF$21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BFEA-4BBF-8D7F-CE6C939841B8}"/>
            </c:ext>
          </c:extLst>
        </c:ser>
        <c:ser>
          <c:idx val="7"/>
          <c:order val="8"/>
          <c:tx>
            <c:strRef>
              <c:f>Round7!$AB$4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FF00FF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Round7!$AH$7:$AH$21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FEA-4BBF-8D7F-CE6C939841B8}"/>
            </c:ext>
          </c:extLst>
        </c:ser>
        <c:ser>
          <c:idx val="9"/>
          <c:order val="9"/>
          <c:tx>
            <c:strRef>
              <c:f>Round7!$AB$4</c:f>
              <c:strCache>
                <c:ptCount val="1"/>
                <c:pt idx="0">
                  <c:v>AVERAGE</c:v>
                </c:pt>
              </c:strCache>
            </c:strRef>
          </c:tx>
          <c:spPr>
            <a:ln w="12700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Round7!$AJ$7:$AJ$21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6A-4BAC-B520-43C15A21C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443984"/>
        <c:axId val="832445624"/>
        <c:extLst/>
      </c:lineChart>
      <c:catAx>
        <c:axId val="83244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5624"/>
        <c:crosses val="autoZero"/>
        <c:auto val="1"/>
        <c:lblAlgn val="ctr"/>
        <c:lblOffset val="100"/>
        <c:noMultiLvlLbl val="0"/>
      </c:catAx>
      <c:valAx>
        <c:axId val="83244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SPV-HPV collision probability per flight</a:t>
            </a:r>
            <a:r>
              <a:rPr lang="en-US" baseline="0"/>
              <a:t> hour, for all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error: NSE+FTE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Round7!$G$5</c:f>
              <c:strCache>
                <c:ptCount val="1"/>
                <c:pt idx="0">
                  <c:v>Without Layers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Round7!$C$7:$C$21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Round7!$I$7:$I$21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83-4406-B676-6AF3C407DFB3}"/>
            </c:ext>
          </c:extLst>
        </c:ser>
        <c:ser>
          <c:idx val="1"/>
          <c:order val="1"/>
          <c:tx>
            <c:strRef>
              <c:f>Round7!$J$5</c:f>
              <c:strCache>
                <c:ptCount val="1"/>
                <c:pt idx="0">
                  <c:v>With Layers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Round7!$C$7:$C$21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Round7!$L$7:$L$21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83-4406-B676-6AF3C407DFB3}"/>
            </c:ext>
          </c:extLst>
        </c:ser>
        <c:ser>
          <c:idx val="4"/>
          <c:order val="2"/>
          <c:tx>
            <c:strRef>
              <c:f>Round7!$M$5</c:f>
              <c:strCache>
                <c:ptCount val="1"/>
                <c:pt idx="0">
                  <c:v>With buffer=5m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Round7!$C$7:$C$21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Round7!$O$7:$O$21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83-4406-B676-6AF3C407DFB3}"/>
            </c:ext>
          </c:extLst>
        </c:ser>
        <c:ser>
          <c:idx val="6"/>
          <c:order val="3"/>
          <c:tx>
            <c:strRef>
              <c:f>Round7!$P$5</c:f>
              <c:strCache>
                <c:ptCount val="1"/>
                <c:pt idx="0">
                  <c:v>With buffer=10m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val>
            <c:numRef>
              <c:f>Round7!$R$7:$R$21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83-4406-B676-6AF3C407DFB3}"/>
            </c:ext>
          </c:extLst>
        </c:ser>
        <c:ser>
          <c:idx val="8"/>
          <c:order val="4"/>
          <c:tx>
            <c:strRef>
              <c:f>Round7!$S$5</c:f>
              <c:strCache>
                <c:ptCount val="1"/>
                <c:pt idx="0">
                  <c:v>With buffer=20m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Round7!$U$7:$U$21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60-4870-A4DF-D68AF2A89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2443984"/>
        <c:axId val="832445624"/>
      </c:barChart>
      <c:lineChart>
        <c:grouping val="standard"/>
        <c:varyColors val="0"/>
        <c:ser>
          <c:idx val="2"/>
          <c:order val="5"/>
          <c:tx>
            <c:strRef>
              <c:f>Round7!$AB$4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Round7!$AC$7:$AC$21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83-4406-B676-6AF3C407DFB3}"/>
            </c:ext>
          </c:extLst>
        </c:ser>
        <c:ser>
          <c:idx val="3"/>
          <c:order val="6"/>
          <c:tx>
            <c:strRef>
              <c:f>Round7!$AB$4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Round7!$AE$7:$AE$21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83-4406-B676-6AF3C407DFB3}"/>
            </c:ext>
          </c:extLst>
        </c:ser>
        <c:ser>
          <c:idx val="5"/>
          <c:order val="7"/>
          <c:tx>
            <c:strRef>
              <c:f>Round7!$AB$4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Round7!$AG$7:$AG$21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83-4406-B676-6AF3C407DFB3}"/>
            </c:ext>
          </c:extLst>
        </c:ser>
        <c:ser>
          <c:idx val="7"/>
          <c:order val="8"/>
          <c:tx>
            <c:strRef>
              <c:f>Round7!$AB$4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FF00FF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Round7!$AI$7:$AI$21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83-4406-B676-6AF3C407DFB3}"/>
            </c:ext>
          </c:extLst>
        </c:ser>
        <c:ser>
          <c:idx val="9"/>
          <c:order val="9"/>
          <c:tx>
            <c:strRef>
              <c:f>Round7!$AB$4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Round7!$AK$7:$AK$21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60-4870-A4DF-D68AF2A89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443984"/>
        <c:axId val="832445624"/>
      </c:lineChart>
      <c:catAx>
        <c:axId val="83244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5624"/>
        <c:crosses val="autoZero"/>
        <c:auto val="1"/>
        <c:lblAlgn val="ctr"/>
        <c:lblOffset val="100"/>
        <c:noMultiLvlLbl val="0"/>
      </c:catAx>
      <c:valAx>
        <c:axId val="83244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SPV-HPV collision probability per flight hour (AVERAGE)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Round7!$AB$5</c:f>
              <c:strCache>
                <c:ptCount val="1"/>
                <c:pt idx="0">
                  <c:v>Without Layers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Round1!$AB$6:$AC$6</c:f>
              <c:strCache>
                <c:ptCount val="2"/>
                <c:pt idx="0">
                  <c:v>air taxi</c:v>
                </c:pt>
                <c:pt idx="1">
                  <c:v>all</c:v>
                </c:pt>
              </c:strCache>
            </c:strRef>
          </c:cat>
          <c:val>
            <c:numRef>
              <c:f>Round7!$AB$7:$AC$7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B7-4F79-8A0F-8B00558C2293}"/>
            </c:ext>
          </c:extLst>
        </c:ser>
        <c:ser>
          <c:idx val="1"/>
          <c:order val="1"/>
          <c:tx>
            <c:strRef>
              <c:f>Round7!$AD$5</c:f>
              <c:strCache>
                <c:ptCount val="1"/>
                <c:pt idx="0">
                  <c:v>With Layers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Round1!$AB$6:$AC$6</c:f>
              <c:strCache>
                <c:ptCount val="2"/>
                <c:pt idx="0">
                  <c:v>air taxi</c:v>
                </c:pt>
                <c:pt idx="1">
                  <c:v>all</c:v>
                </c:pt>
              </c:strCache>
            </c:strRef>
          </c:cat>
          <c:val>
            <c:numRef>
              <c:f>Round7!$AD$7:$AE$7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B7-4F79-8A0F-8B00558C2293}"/>
            </c:ext>
          </c:extLst>
        </c:ser>
        <c:ser>
          <c:idx val="2"/>
          <c:order val="2"/>
          <c:tx>
            <c:strRef>
              <c:f>Round7!$AF$5</c:f>
              <c:strCache>
                <c:ptCount val="1"/>
                <c:pt idx="0">
                  <c:v>With buffer=5m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Round1!$AB$6:$AC$6</c:f>
              <c:strCache>
                <c:ptCount val="2"/>
                <c:pt idx="0">
                  <c:v>air taxi</c:v>
                </c:pt>
                <c:pt idx="1">
                  <c:v>all</c:v>
                </c:pt>
              </c:strCache>
            </c:strRef>
          </c:cat>
          <c:val>
            <c:numRef>
              <c:f>Round7!$AF$7:$AG$7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B7-4F79-8A0F-8B00558C2293}"/>
            </c:ext>
          </c:extLst>
        </c:ser>
        <c:ser>
          <c:idx val="3"/>
          <c:order val="3"/>
          <c:tx>
            <c:strRef>
              <c:f>Round7!$AH$5</c:f>
              <c:strCache>
                <c:ptCount val="1"/>
                <c:pt idx="0">
                  <c:v>With buffer=10m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val>
            <c:numRef>
              <c:f>Round7!$AH$7:$AI$7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B7-4F79-8A0F-8B00558C2293}"/>
            </c:ext>
          </c:extLst>
        </c:ser>
        <c:ser>
          <c:idx val="4"/>
          <c:order val="4"/>
          <c:tx>
            <c:strRef>
              <c:f>Round7!$AJ$5</c:f>
              <c:strCache>
                <c:ptCount val="1"/>
                <c:pt idx="0">
                  <c:v>With buffer=20m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Round7!$AJ$7:$AK$7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D1-44D4-B595-10610F2F8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5594704"/>
        <c:axId val="835601920"/>
      </c:barChart>
      <c:catAx>
        <c:axId val="83559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5601920"/>
        <c:crosses val="autoZero"/>
        <c:auto val="1"/>
        <c:lblAlgn val="ctr"/>
        <c:lblOffset val="100"/>
        <c:noMultiLvlLbl val="0"/>
      </c:catAx>
      <c:valAx>
        <c:axId val="8356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559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SPV-HPV collision probability per flight</a:t>
            </a:r>
            <a:r>
              <a:rPr lang="en-US" baseline="0"/>
              <a:t> hour, </a:t>
            </a:r>
            <a:r>
              <a:rPr lang="en-US" baseline="0">
                <a:solidFill>
                  <a:srgbClr val="FF0000"/>
                </a:solidFill>
              </a:rPr>
              <a:t>for HPV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error: NSE+FTE</a:t>
            </a:r>
          </a:p>
          <a:p>
            <a:pPr>
              <a:defRPr/>
            </a:pPr>
            <a:r>
              <a:rPr lang="en-US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ROUND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Round7!$G$5</c:f>
              <c:strCache>
                <c:ptCount val="1"/>
                <c:pt idx="0">
                  <c:v>Without Layers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Round7!$C$75:$C$89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Round7!$H$75:$H$89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64-4011-A5A1-D335BEB83A60}"/>
            </c:ext>
          </c:extLst>
        </c:ser>
        <c:ser>
          <c:idx val="1"/>
          <c:order val="1"/>
          <c:tx>
            <c:strRef>
              <c:f>Round7!$J$5</c:f>
              <c:strCache>
                <c:ptCount val="1"/>
                <c:pt idx="0">
                  <c:v>With Layers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Round7!$C$75:$C$89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Round7!$K$75:$K$89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64-4011-A5A1-D335BEB83A60}"/>
            </c:ext>
          </c:extLst>
        </c:ser>
        <c:ser>
          <c:idx val="4"/>
          <c:order val="2"/>
          <c:tx>
            <c:strRef>
              <c:f>Round7!$M$5</c:f>
              <c:strCache>
                <c:ptCount val="1"/>
                <c:pt idx="0">
                  <c:v>With buffer=5m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Round7!$C$75:$C$89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Round7!$N$75:$N$89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5A64-4011-A5A1-D335BEB83A60}"/>
            </c:ext>
          </c:extLst>
        </c:ser>
        <c:ser>
          <c:idx val="6"/>
          <c:order val="3"/>
          <c:tx>
            <c:strRef>
              <c:f>Round7!$P$5</c:f>
              <c:strCache>
                <c:ptCount val="1"/>
                <c:pt idx="0">
                  <c:v>With buffer=10m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strRef>
              <c:f>Round7!$C$75:$C$89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Round7!$Q$75:$Q$89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64-4011-A5A1-D335BEB83A60}"/>
            </c:ext>
          </c:extLst>
        </c:ser>
        <c:ser>
          <c:idx val="8"/>
          <c:order val="4"/>
          <c:tx>
            <c:strRef>
              <c:f>Round7!$S$73</c:f>
              <c:strCache>
                <c:ptCount val="1"/>
                <c:pt idx="0">
                  <c:v>With buffer=20m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Round7!$T$75:$T$89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5-4368-8640-F04A31FE9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2443984"/>
        <c:axId val="832445624"/>
      </c:barChart>
      <c:lineChart>
        <c:grouping val="standard"/>
        <c:varyColors val="0"/>
        <c:ser>
          <c:idx val="2"/>
          <c:order val="5"/>
          <c:tx>
            <c:strRef>
              <c:f>Round7!$AB$4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Round7!$AB$75:$AB$89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64-4011-A5A1-D335BEB83A60}"/>
            </c:ext>
          </c:extLst>
        </c:ser>
        <c:ser>
          <c:idx val="3"/>
          <c:order val="6"/>
          <c:tx>
            <c:strRef>
              <c:f>Round7!$AB$4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Round7!$AD$75:$AD$89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64-4011-A5A1-D335BEB83A60}"/>
            </c:ext>
          </c:extLst>
        </c:ser>
        <c:ser>
          <c:idx val="5"/>
          <c:order val="7"/>
          <c:tx>
            <c:strRef>
              <c:f>Round7!$AB$4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Round7!$AF$75:$AF$89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5A64-4011-A5A1-D335BEB83A60}"/>
            </c:ext>
          </c:extLst>
        </c:ser>
        <c:ser>
          <c:idx val="7"/>
          <c:order val="8"/>
          <c:tx>
            <c:strRef>
              <c:f>Round7!$AB$4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FF00FF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Round7!$AH$75:$AH$89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64-4011-A5A1-D335BEB83A60}"/>
            </c:ext>
          </c:extLst>
        </c:ser>
        <c:ser>
          <c:idx val="9"/>
          <c:order val="9"/>
          <c:tx>
            <c:strRef>
              <c:f>Round7!$AB$72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Round7!$AJ$75:$AJ$89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95-4368-8640-F04A31FE9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443984"/>
        <c:axId val="832445624"/>
        <c:extLst/>
      </c:lineChart>
      <c:catAx>
        <c:axId val="83244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5624"/>
        <c:crosses val="autoZero"/>
        <c:auto val="1"/>
        <c:lblAlgn val="ctr"/>
        <c:lblOffset val="100"/>
        <c:noMultiLvlLbl val="0"/>
      </c:catAx>
      <c:valAx>
        <c:axId val="83244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SPV-HPV collision probability per flight</a:t>
            </a:r>
            <a:r>
              <a:rPr lang="en-US" sz="2000" baseline="0"/>
              <a:t> hour, </a:t>
            </a:r>
            <a:r>
              <a:rPr lang="en-US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for HPV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TotalRounds!$G$5</c:f>
              <c:strCache>
                <c:ptCount val="1"/>
                <c:pt idx="0">
                  <c:v>Without Layers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TotalRounds!$C$7:$C$21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TotalRounds!$H$7:$H$21</c:f>
              <c:numCache>
                <c:formatCode>0.0000E+00</c:formatCode>
                <c:ptCount val="15"/>
                <c:pt idx="0">
                  <c:v>6.6255719850243943E-5</c:v>
                </c:pt>
                <c:pt idx="1">
                  <c:v>1.517228957841432E-4</c:v>
                </c:pt>
                <c:pt idx="2">
                  <c:v>1.7899535415263462E-5</c:v>
                </c:pt>
                <c:pt idx="3">
                  <c:v>4.9310957305638054E-5</c:v>
                </c:pt>
                <c:pt idx="4">
                  <c:v>2.1387592687819718E-5</c:v>
                </c:pt>
                <c:pt idx="5">
                  <c:v>4.5416795502309066E-5</c:v>
                </c:pt>
                <c:pt idx="6">
                  <c:v>2.6552645569347551E-5</c:v>
                </c:pt>
                <c:pt idx="7">
                  <c:v>1.2249313830240883E-4</c:v>
                </c:pt>
                <c:pt idx="8">
                  <c:v>1.5391108651980536E-4</c:v>
                </c:pt>
                <c:pt idx="9">
                  <c:v>1.4808575485350325E-4</c:v>
                </c:pt>
                <c:pt idx="10">
                  <c:v>4.5644418753869876E-5</c:v>
                </c:pt>
                <c:pt idx="11">
                  <c:v>3.6425775927667378E-5</c:v>
                </c:pt>
                <c:pt idx="12">
                  <c:v>2.902144948948628E-5</c:v>
                </c:pt>
                <c:pt idx="13">
                  <c:v>4.4896562528985929E-5</c:v>
                </c:pt>
                <c:pt idx="14">
                  <c:v>1.1348766111194732E-4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4-4390-A959-A2F7773E8F99}"/>
            </c:ext>
          </c:extLst>
        </c:ser>
        <c:ser>
          <c:idx val="1"/>
          <c:order val="1"/>
          <c:tx>
            <c:strRef>
              <c:f>TotalRounds!$J$5</c:f>
              <c:strCache>
                <c:ptCount val="1"/>
                <c:pt idx="0">
                  <c:v>With Layers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TotalRounds!$C$7:$C$21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TotalRounds!$K$7:$K$21</c:f>
              <c:numCache>
                <c:formatCode>0.0000E+00</c:formatCode>
                <c:ptCount val="15"/>
                <c:pt idx="0">
                  <c:v>1.8152252013765464E-6</c:v>
                </c:pt>
                <c:pt idx="1">
                  <c:v>5.7253922937412531E-6</c:v>
                </c:pt>
                <c:pt idx="2">
                  <c:v>1.3768873396356508E-6</c:v>
                </c:pt>
                <c:pt idx="3">
                  <c:v>3.4007556762508999E-6</c:v>
                </c:pt>
                <c:pt idx="4">
                  <c:v>2.8516790250426291E-5</c:v>
                </c:pt>
                <c:pt idx="5">
                  <c:v>4.2846033492744402E-6</c:v>
                </c:pt>
                <c:pt idx="6">
                  <c:v>1.5372584276990689E-5</c:v>
                </c:pt>
                <c:pt idx="7">
                  <c:v>4.5934926863403313E-5</c:v>
                </c:pt>
                <c:pt idx="8">
                  <c:v>3.5793275934838454E-6</c:v>
                </c:pt>
                <c:pt idx="9">
                  <c:v>6.8877095280699183E-6</c:v>
                </c:pt>
                <c:pt idx="10">
                  <c:v>5.2378841192965428E-6</c:v>
                </c:pt>
                <c:pt idx="11">
                  <c:v>3.3114341752424888E-6</c:v>
                </c:pt>
                <c:pt idx="12">
                  <c:v>3.5177514532710641E-6</c:v>
                </c:pt>
                <c:pt idx="13">
                  <c:v>9.3534505268720685E-7</c:v>
                </c:pt>
                <c:pt idx="14">
                  <c:v>3.4741120748555303E-6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04-4390-A959-A2F7773E8F99}"/>
            </c:ext>
          </c:extLst>
        </c:ser>
        <c:ser>
          <c:idx val="4"/>
          <c:order val="2"/>
          <c:tx>
            <c:strRef>
              <c:f>TotalRounds!$M$5</c:f>
              <c:strCache>
                <c:ptCount val="1"/>
                <c:pt idx="0">
                  <c:v>With buffer=5m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TotalRounds!$C$7:$C$21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TotalRounds!$N$7:$N$21</c:f>
              <c:numCache>
                <c:formatCode>0.0000E+00</c:formatCode>
                <c:ptCount val="15"/>
                <c:pt idx="0">
                  <c:v>7.2609008055061857E-6</c:v>
                </c:pt>
                <c:pt idx="1">
                  <c:v>3.5783701835882833E-6</c:v>
                </c:pt>
                <c:pt idx="2">
                  <c:v>1.3768873396356508E-6</c:v>
                </c:pt>
                <c:pt idx="3">
                  <c:v>2.5505667571881749E-6</c:v>
                </c:pt>
                <c:pt idx="4">
                  <c:v>1.5842661250236829E-6</c:v>
                </c:pt>
                <c:pt idx="5">
                  <c:v>0</c:v>
                </c:pt>
                <c:pt idx="6">
                  <c:v>1.397507661544608E-6</c:v>
                </c:pt>
                <c:pt idx="7">
                  <c:v>4.8352554593056116E-6</c:v>
                </c:pt>
                <c:pt idx="8">
                  <c:v>8.9483189837096134E-7</c:v>
                </c:pt>
                <c:pt idx="9">
                  <c:v>9.4706006010961386E-6</c:v>
                </c:pt>
                <c:pt idx="10">
                  <c:v>1.4965383197990123E-6</c:v>
                </c:pt>
                <c:pt idx="11">
                  <c:v>4.1392927190531105E-6</c:v>
                </c:pt>
                <c:pt idx="12">
                  <c:v>2.6383135899532982E-6</c:v>
                </c:pt>
                <c:pt idx="13">
                  <c:v>9.3534505268720685E-7</c:v>
                </c:pt>
                <c:pt idx="14">
                  <c:v>5.7901867914258832E-6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6504-4390-A959-A2F7773E8F99}"/>
            </c:ext>
          </c:extLst>
        </c:ser>
        <c:ser>
          <c:idx val="6"/>
          <c:order val="3"/>
          <c:tx>
            <c:strRef>
              <c:f>TotalRounds!$P$5</c:f>
              <c:strCache>
                <c:ptCount val="1"/>
                <c:pt idx="0">
                  <c:v>With buffer=10m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val>
            <c:numRef>
              <c:f>TotalRounds!$Q$7:$Q$21</c:f>
              <c:numCache>
                <c:formatCode>0.0000E+00</c:formatCode>
                <c:ptCount val="15"/>
                <c:pt idx="0">
                  <c:v>2.7228378020648197E-6</c:v>
                </c:pt>
                <c:pt idx="1">
                  <c:v>7.8724144038942229E-6</c:v>
                </c:pt>
                <c:pt idx="2">
                  <c:v>6.8844366981782541E-7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6.98753830772304E-7</c:v>
                </c:pt>
                <c:pt idx="7">
                  <c:v>8.0587590988426867E-7</c:v>
                </c:pt>
                <c:pt idx="8">
                  <c:v>2.6844956951128841E-6</c:v>
                </c:pt>
                <c:pt idx="9">
                  <c:v>0</c:v>
                </c:pt>
                <c:pt idx="10">
                  <c:v>0</c:v>
                </c:pt>
                <c:pt idx="11">
                  <c:v>8.2785854381062219E-7</c:v>
                </c:pt>
                <c:pt idx="12">
                  <c:v>2.6383135899532982E-6</c:v>
                </c:pt>
                <c:pt idx="13">
                  <c:v>9.3534505268720685E-7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04-4390-A959-A2F7773E8F99}"/>
            </c:ext>
          </c:extLst>
        </c:ser>
        <c:ser>
          <c:idx val="8"/>
          <c:order val="4"/>
          <c:tx>
            <c:strRef>
              <c:f>TotalRounds!$S$5</c:f>
              <c:strCache>
                <c:ptCount val="1"/>
                <c:pt idx="0">
                  <c:v>With buffer=20m</c:v>
                </c:pt>
              </c:strCache>
              <c:extLst xmlns:c15="http://schemas.microsoft.com/office/drawing/2012/chart"/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TotalRounds!$T$7:$T$21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1.6117518197685373E-6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0.0000E+00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A3BD-4611-8DCC-4FAF29F39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2443984"/>
        <c:axId val="832445624"/>
        <c:extLst/>
      </c:barChart>
      <c:lineChart>
        <c:grouping val="standard"/>
        <c:varyColors val="0"/>
        <c:ser>
          <c:idx val="2"/>
          <c:order val="5"/>
          <c:tx>
            <c:strRef>
              <c:f>TotalRounds!$AB$4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TotalRounds!$AB$7:$AB$21</c:f>
              <c:numCache>
                <c:formatCode>General</c:formatCode>
                <c:ptCount val="15"/>
                <c:pt idx="0">
                  <c:v>7.1500799306829278E-5</c:v>
                </c:pt>
                <c:pt idx="1">
                  <c:v>7.1500799306829278E-5</c:v>
                </c:pt>
                <c:pt idx="2">
                  <c:v>7.1500799306829278E-5</c:v>
                </c:pt>
                <c:pt idx="3">
                  <c:v>7.1500799306829278E-5</c:v>
                </c:pt>
                <c:pt idx="4">
                  <c:v>7.1500799306829278E-5</c:v>
                </c:pt>
                <c:pt idx="5">
                  <c:v>7.1500799306829278E-5</c:v>
                </c:pt>
                <c:pt idx="6">
                  <c:v>7.1500799306829278E-5</c:v>
                </c:pt>
                <c:pt idx="7">
                  <c:v>7.1500799306829278E-5</c:v>
                </c:pt>
                <c:pt idx="8">
                  <c:v>7.1500799306829278E-5</c:v>
                </c:pt>
                <c:pt idx="9">
                  <c:v>7.1500799306829278E-5</c:v>
                </c:pt>
                <c:pt idx="10">
                  <c:v>7.1500799306829278E-5</c:v>
                </c:pt>
                <c:pt idx="11">
                  <c:v>7.1500799306829278E-5</c:v>
                </c:pt>
                <c:pt idx="12">
                  <c:v>7.1500799306829278E-5</c:v>
                </c:pt>
                <c:pt idx="13">
                  <c:v>7.1500799306829278E-5</c:v>
                </c:pt>
                <c:pt idx="14">
                  <c:v>7.1500799306829278E-5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04-4390-A959-A2F7773E8F99}"/>
            </c:ext>
          </c:extLst>
        </c:ser>
        <c:ser>
          <c:idx val="3"/>
          <c:order val="6"/>
          <c:tx>
            <c:strRef>
              <c:f>TotalRounds!$AB$4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TotalRounds!$AD$7:$AD$21</c:f>
              <c:numCache>
                <c:formatCode>General</c:formatCode>
                <c:ptCount val="15"/>
                <c:pt idx="0">
                  <c:v>8.8913819498670439E-6</c:v>
                </c:pt>
                <c:pt idx="1">
                  <c:v>8.8913819498670439E-6</c:v>
                </c:pt>
                <c:pt idx="2">
                  <c:v>8.8913819498670439E-6</c:v>
                </c:pt>
                <c:pt idx="3">
                  <c:v>8.8913819498670439E-6</c:v>
                </c:pt>
                <c:pt idx="4">
                  <c:v>8.8913819498670439E-6</c:v>
                </c:pt>
                <c:pt idx="5">
                  <c:v>8.8913819498670439E-6</c:v>
                </c:pt>
                <c:pt idx="6">
                  <c:v>8.8913819498670439E-6</c:v>
                </c:pt>
                <c:pt idx="7">
                  <c:v>8.8913819498670439E-6</c:v>
                </c:pt>
                <c:pt idx="8">
                  <c:v>8.8913819498670439E-6</c:v>
                </c:pt>
                <c:pt idx="9">
                  <c:v>8.8913819498670439E-6</c:v>
                </c:pt>
                <c:pt idx="10">
                  <c:v>8.8913819498670439E-6</c:v>
                </c:pt>
                <c:pt idx="11">
                  <c:v>8.8913819498670439E-6</c:v>
                </c:pt>
                <c:pt idx="12">
                  <c:v>8.8913819498670439E-6</c:v>
                </c:pt>
                <c:pt idx="13">
                  <c:v>8.8913819498670439E-6</c:v>
                </c:pt>
                <c:pt idx="14">
                  <c:v>8.8913819498670439E-6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04-4390-A959-A2F7773E8F99}"/>
            </c:ext>
          </c:extLst>
        </c:ser>
        <c:ser>
          <c:idx val="5"/>
          <c:order val="7"/>
          <c:tx>
            <c:strRef>
              <c:f>TotalRounds!$AB$4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TotalRounds!$AF$7:$AF$21</c:f>
              <c:numCache>
                <c:formatCode>General</c:formatCode>
                <c:ptCount val="15"/>
                <c:pt idx="0">
                  <c:v>3.1965908869451873E-6</c:v>
                </c:pt>
                <c:pt idx="1">
                  <c:v>3.1965908869451873E-6</c:v>
                </c:pt>
                <c:pt idx="2">
                  <c:v>3.1965908869451873E-6</c:v>
                </c:pt>
                <c:pt idx="3">
                  <c:v>3.1965908869451873E-6</c:v>
                </c:pt>
                <c:pt idx="4">
                  <c:v>3.1965908869451873E-6</c:v>
                </c:pt>
                <c:pt idx="5">
                  <c:v>3.1965908869451873E-6</c:v>
                </c:pt>
                <c:pt idx="6">
                  <c:v>3.1965908869451873E-6</c:v>
                </c:pt>
                <c:pt idx="7">
                  <c:v>3.1965908869451873E-6</c:v>
                </c:pt>
                <c:pt idx="8">
                  <c:v>3.1965908869451873E-6</c:v>
                </c:pt>
                <c:pt idx="9">
                  <c:v>3.1965908869451873E-6</c:v>
                </c:pt>
                <c:pt idx="10">
                  <c:v>3.1965908869451873E-6</c:v>
                </c:pt>
                <c:pt idx="11">
                  <c:v>3.1965908869451873E-6</c:v>
                </c:pt>
                <c:pt idx="12">
                  <c:v>3.1965908869451873E-6</c:v>
                </c:pt>
                <c:pt idx="13">
                  <c:v>3.1965908869451873E-6</c:v>
                </c:pt>
                <c:pt idx="14">
                  <c:v>3.1965908869451873E-6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6504-4390-A959-A2F7773E8F99}"/>
            </c:ext>
          </c:extLst>
        </c:ser>
        <c:ser>
          <c:idx val="7"/>
          <c:order val="8"/>
          <c:tx>
            <c:strRef>
              <c:f>TotalRounds!$AB$4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FF00FF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TotalRounds!$AH$7:$AH$21</c:f>
              <c:numCache>
                <c:formatCode>General</c:formatCode>
                <c:ptCount val="15"/>
                <c:pt idx="0">
                  <c:v>1.3249558998664969E-6</c:v>
                </c:pt>
                <c:pt idx="1">
                  <c:v>1.3249558998664969E-6</c:v>
                </c:pt>
                <c:pt idx="2">
                  <c:v>1.3249558998664969E-6</c:v>
                </c:pt>
                <c:pt idx="3">
                  <c:v>1.3249558998664969E-6</c:v>
                </c:pt>
                <c:pt idx="4">
                  <c:v>1.3249558998664969E-6</c:v>
                </c:pt>
                <c:pt idx="5">
                  <c:v>1.3249558998664969E-6</c:v>
                </c:pt>
                <c:pt idx="6">
                  <c:v>1.3249558998664969E-6</c:v>
                </c:pt>
                <c:pt idx="7">
                  <c:v>1.3249558998664969E-6</c:v>
                </c:pt>
                <c:pt idx="8">
                  <c:v>1.3249558998664969E-6</c:v>
                </c:pt>
                <c:pt idx="9">
                  <c:v>1.3249558998664969E-6</c:v>
                </c:pt>
                <c:pt idx="10">
                  <c:v>1.3249558998664969E-6</c:v>
                </c:pt>
                <c:pt idx="11">
                  <c:v>1.3249558998664969E-6</c:v>
                </c:pt>
                <c:pt idx="12">
                  <c:v>1.3249558998664969E-6</c:v>
                </c:pt>
                <c:pt idx="13">
                  <c:v>1.3249558998664969E-6</c:v>
                </c:pt>
                <c:pt idx="14">
                  <c:v>1.3249558998664969E-6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04-4390-A959-A2F7773E8F99}"/>
            </c:ext>
          </c:extLst>
        </c:ser>
        <c:ser>
          <c:idx val="9"/>
          <c:order val="9"/>
          <c:tx>
            <c:strRef>
              <c:f>TotalRounds!$AB$4</c:f>
              <c:strCache>
                <c:ptCount val="1"/>
                <c:pt idx="0">
                  <c:v>AVERAGE</c:v>
                </c:pt>
              </c:strCache>
              <c:extLst xmlns:c15="http://schemas.microsoft.com/office/drawing/2012/chart"/>
            </c:strRef>
          </c:tx>
          <c:spPr>
            <a:ln w="9525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TotalRounds!$AJ$7:$AJ$21</c:f>
              <c:numCache>
                <c:formatCode>General</c:formatCode>
                <c:ptCount val="15"/>
                <c:pt idx="0">
                  <c:v>1.0745012131790249E-7</c:v>
                </c:pt>
                <c:pt idx="1">
                  <c:v>1.0745012131790249E-7</c:v>
                </c:pt>
                <c:pt idx="2">
                  <c:v>1.0745012131790249E-7</c:v>
                </c:pt>
                <c:pt idx="3">
                  <c:v>1.0745012131790249E-7</c:v>
                </c:pt>
                <c:pt idx="4">
                  <c:v>1.0745012131790249E-7</c:v>
                </c:pt>
                <c:pt idx="5">
                  <c:v>1.0745012131790249E-7</c:v>
                </c:pt>
                <c:pt idx="6">
                  <c:v>1.0745012131790249E-7</c:v>
                </c:pt>
                <c:pt idx="7">
                  <c:v>1.0745012131790249E-7</c:v>
                </c:pt>
                <c:pt idx="8">
                  <c:v>1.0745012131790249E-7</c:v>
                </c:pt>
                <c:pt idx="9">
                  <c:v>1.0745012131790249E-7</c:v>
                </c:pt>
                <c:pt idx="10">
                  <c:v>1.0745012131790249E-7</c:v>
                </c:pt>
                <c:pt idx="11">
                  <c:v>1.0745012131790249E-7</c:v>
                </c:pt>
                <c:pt idx="12">
                  <c:v>1.0745012131790249E-7</c:v>
                </c:pt>
                <c:pt idx="13">
                  <c:v>1.0745012131790249E-7</c:v>
                </c:pt>
                <c:pt idx="14">
                  <c:v>1.0745012131790249E-7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A3BD-4611-8DCC-4FAF29F39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443984"/>
        <c:axId val="832445624"/>
        <c:extLst/>
      </c:lineChart>
      <c:catAx>
        <c:axId val="83244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5624"/>
        <c:crosses val="autoZero"/>
        <c:auto val="1"/>
        <c:lblAlgn val="ctr"/>
        <c:lblOffset val="100"/>
        <c:noMultiLvlLbl val="0"/>
      </c:catAx>
      <c:valAx>
        <c:axId val="83244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SPV-HPV collision probability per flight</a:t>
            </a:r>
            <a:r>
              <a:rPr lang="en-US" baseline="0"/>
              <a:t> hour, </a:t>
            </a:r>
            <a:r>
              <a:rPr lang="en-US" b="0" i="0" baseline="0">
                <a:solidFill>
                  <a:srgbClr val="FF0000"/>
                </a:solidFill>
              </a:rPr>
              <a:t>for all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error: NSE+FTE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TotalRounds!$G$5</c:f>
              <c:strCache>
                <c:ptCount val="1"/>
                <c:pt idx="0">
                  <c:v>Without Layers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TotalRounds!$C$7:$C$21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TotalRounds!$I$7:$I$21</c:f>
              <c:numCache>
                <c:formatCode>General</c:formatCode>
                <c:ptCount val="15"/>
                <c:pt idx="0">
                  <c:v>3.6603143336718452E-5</c:v>
                </c:pt>
                <c:pt idx="1">
                  <c:v>5.091265707533669E-5</c:v>
                </c:pt>
                <c:pt idx="2">
                  <c:v>9.0427454490101109E-6</c:v>
                </c:pt>
                <c:pt idx="3">
                  <c:v>2.5156254466236668E-5</c:v>
                </c:pt>
                <c:pt idx="4">
                  <c:v>1.0906917482380475E-5</c:v>
                </c:pt>
                <c:pt idx="5">
                  <c:v>2.1904714834882014E-5</c:v>
                </c:pt>
                <c:pt idx="6">
                  <c:v>1.3796462493224997E-5</c:v>
                </c:pt>
                <c:pt idx="7">
                  <c:v>4.1997483029135249E-5</c:v>
                </c:pt>
                <c:pt idx="8">
                  <c:v>5.5157592309631329E-5</c:v>
                </c:pt>
                <c:pt idx="9">
                  <c:v>4.4370313981238569E-5</c:v>
                </c:pt>
                <c:pt idx="10">
                  <c:v>2.4410892004396293E-5</c:v>
                </c:pt>
                <c:pt idx="11">
                  <c:v>1.6919460749868585E-5</c:v>
                </c:pt>
                <c:pt idx="12">
                  <c:v>1.307539511659307E-5</c:v>
                </c:pt>
                <c:pt idx="13">
                  <c:v>2.0243560017469446E-5</c:v>
                </c:pt>
                <c:pt idx="14">
                  <c:v>4.1577168854658322E-5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B4-4EEE-9A37-9D5C976E0F1D}"/>
            </c:ext>
          </c:extLst>
        </c:ser>
        <c:ser>
          <c:idx val="1"/>
          <c:order val="1"/>
          <c:tx>
            <c:strRef>
              <c:f>TotalRounds!$J$5</c:f>
              <c:strCache>
                <c:ptCount val="1"/>
                <c:pt idx="0">
                  <c:v>With Layers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TotalRounds!$C$7:$C$21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TotalRounds!$L$7:$L$21</c:f>
              <c:numCache>
                <c:formatCode>General</c:formatCode>
                <c:ptCount val="15"/>
                <c:pt idx="0">
                  <c:v>1.0028258448416015E-6</c:v>
                </c:pt>
                <c:pt idx="1">
                  <c:v>1.9212323424655354E-6</c:v>
                </c:pt>
                <c:pt idx="2">
                  <c:v>6.9559580377000851E-7</c:v>
                </c:pt>
                <c:pt idx="3">
                  <c:v>1.7349141011197702E-6</c:v>
                </c:pt>
                <c:pt idx="4">
                  <c:v>1.4542556643173967E-5</c:v>
                </c:pt>
                <c:pt idx="5">
                  <c:v>2.066482531592643E-6</c:v>
                </c:pt>
                <c:pt idx="6">
                  <c:v>7.9874256539723673E-6</c:v>
                </c:pt>
                <c:pt idx="7">
                  <c:v>1.5749056135925719E-5</c:v>
                </c:pt>
                <c:pt idx="8">
                  <c:v>1.2827347048751472E-6</c:v>
                </c:pt>
                <c:pt idx="9">
                  <c:v>2.0637355340110959E-6</c:v>
                </c:pt>
                <c:pt idx="10">
                  <c:v>2.8012499021438371E-6</c:v>
                </c:pt>
                <c:pt idx="11">
                  <c:v>1.5381327954425984E-6</c:v>
                </c:pt>
                <c:pt idx="12">
                  <c:v>1.584896377768857E-6</c:v>
                </c:pt>
                <c:pt idx="13">
                  <c:v>4.2174083369728014E-7</c:v>
                </c:pt>
                <c:pt idx="14">
                  <c:v>1.2727704751426017E-6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B4-4EEE-9A37-9D5C976E0F1D}"/>
            </c:ext>
          </c:extLst>
        </c:ser>
        <c:ser>
          <c:idx val="4"/>
          <c:order val="2"/>
          <c:tx>
            <c:strRef>
              <c:f>TotalRounds!$M$5</c:f>
              <c:strCache>
                <c:ptCount val="1"/>
                <c:pt idx="0">
                  <c:v>With buffer=5m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TotalRounds!$C$7:$C$21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TotalRounds!$O$7:$O$21</c:f>
              <c:numCache>
                <c:formatCode>General</c:formatCode>
                <c:ptCount val="15"/>
                <c:pt idx="0">
                  <c:v>4.0113033793664058E-6</c:v>
                </c:pt>
                <c:pt idx="1">
                  <c:v>1.2007702140409597E-6</c:v>
                </c:pt>
                <c:pt idx="2">
                  <c:v>6.9559580377000851E-7</c:v>
                </c:pt>
                <c:pt idx="3">
                  <c:v>1.3011855758398277E-6</c:v>
                </c:pt>
                <c:pt idx="4">
                  <c:v>8.0791981350966481E-7</c:v>
                </c:pt>
                <c:pt idx="5">
                  <c:v>0</c:v>
                </c:pt>
                <c:pt idx="6">
                  <c:v>7.2612960490657878E-7</c:v>
                </c:pt>
                <c:pt idx="7">
                  <c:v>1.6577953827290231E-6</c:v>
                </c:pt>
                <c:pt idx="8">
                  <c:v>3.2068367621878679E-7</c:v>
                </c:pt>
                <c:pt idx="9">
                  <c:v>2.8376363592652573E-6</c:v>
                </c:pt>
                <c:pt idx="10">
                  <c:v>8.0035711489823912E-7</c:v>
                </c:pt>
                <c:pt idx="11">
                  <c:v>1.9226659943032483E-6</c:v>
                </c:pt>
                <c:pt idx="12">
                  <c:v>1.1886722833266427E-6</c:v>
                </c:pt>
                <c:pt idx="13">
                  <c:v>4.2174083369728014E-7</c:v>
                </c:pt>
                <c:pt idx="14">
                  <c:v>2.1212841252376696E-6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B4-4EEE-9A37-9D5C976E0F1D}"/>
            </c:ext>
          </c:extLst>
        </c:ser>
        <c:ser>
          <c:idx val="6"/>
          <c:order val="3"/>
          <c:tx>
            <c:strRef>
              <c:f>TotalRounds!$P$5</c:f>
              <c:strCache>
                <c:ptCount val="1"/>
                <c:pt idx="0">
                  <c:v>With buffer=10m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val>
            <c:numRef>
              <c:f>TotalRounds!$R$7:$R$21</c:f>
              <c:numCache>
                <c:formatCode>General</c:formatCode>
                <c:ptCount val="15"/>
                <c:pt idx="0">
                  <c:v>1.5042387672624022E-6</c:v>
                </c:pt>
                <c:pt idx="1">
                  <c:v>2.641694470890111E-6</c:v>
                </c:pt>
                <c:pt idx="2">
                  <c:v>3.4779790188500426E-7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3.6306480245328939E-7</c:v>
                </c:pt>
                <c:pt idx="7">
                  <c:v>2.7629923045483718E-7</c:v>
                </c:pt>
                <c:pt idx="8">
                  <c:v>9.6205102865636042E-7</c:v>
                </c:pt>
                <c:pt idx="9">
                  <c:v>0</c:v>
                </c:pt>
                <c:pt idx="10">
                  <c:v>0</c:v>
                </c:pt>
                <c:pt idx="11">
                  <c:v>3.8453319886064961E-7</c:v>
                </c:pt>
                <c:pt idx="12">
                  <c:v>1.1886722833266427E-6</c:v>
                </c:pt>
                <c:pt idx="13">
                  <c:v>4.2174083369728014E-7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B4-4EEE-9A37-9D5C976E0F1D}"/>
            </c:ext>
          </c:extLst>
        </c:ser>
        <c:ser>
          <c:idx val="8"/>
          <c:order val="4"/>
          <c:tx>
            <c:strRef>
              <c:f>TotalRounds!$S$5</c:f>
              <c:strCache>
                <c:ptCount val="1"/>
                <c:pt idx="0">
                  <c:v>With buffer=20m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bg2">
                  <a:lumMod val="50000"/>
                </a:schemeClr>
              </a:solidFill>
            </a:ln>
            <a:effectLst/>
          </c:spPr>
          <c:invertIfNegative val="0"/>
          <c:val>
            <c:numRef>
              <c:f>TotalRounds!$U$7:$U$21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5.5259846090967435E-7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9A-40C6-BA12-F6EC4482D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2443984"/>
        <c:axId val="832445624"/>
      </c:barChart>
      <c:lineChart>
        <c:grouping val="standard"/>
        <c:varyColors val="0"/>
        <c:ser>
          <c:idx val="2"/>
          <c:order val="5"/>
          <c:tx>
            <c:strRef>
              <c:f>TotalRounds!$AB$4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TotalRounds!$AC$7:$AC$21</c:f>
              <c:numCache>
                <c:formatCode>General</c:formatCode>
                <c:ptCount val="15"/>
                <c:pt idx="0">
                  <c:v>2.8404984080052019E-5</c:v>
                </c:pt>
                <c:pt idx="1">
                  <c:v>2.8404984080052019E-5</c:v>
                </c:pt>
                <c:pt idx="2">
                  <c:v>2.8404984080052019E-5</c:v>
                </c:pt>
                <c:pt idx="3">
                  <c:v>2.8404984080052019E-5</c:v>
                </c:pt>
                <c:pt idx="4">
                  <c:v>2.8404984080052019E-5</c:v>
                </c:pt>
                <c:pt idx="5">
                  <c:v>2.8404984080052019E-5</c:v>
                </c:pt>
                <c:pt idx="6">
                  <c:v>2.8404984080052019E-5</c:v>
                </c:pt>
                <c:pt idx="7">
                  <c:v>2.8404984080052019E-5</c:v>
                </c:pt>
                <c:pt idx="8">
                  <c:v>2.8404984080052019E-5</c:v>
                </c:pt>
                <c:pt idx="9">
                  <c:v>2.8404984080052019E-5</c:v>
                </c:pt>
                <c:pt idx="10">
                  <c:v>2.8404984080052019E-5</c:v>
                </c:pt>
                <c:pt idx="11">
                  <c:v>2.8404984080052019E-5</c:v>
                </c:pt>
                <c:pt idx="12">
                  <c:v>2.8404984080052019E-5</c:v>
                </c:pt>
                <c:pt idx="13">
                  <c:v>2.8404984080052019E-5</c:v>
                </c:pt>
                <c:pt idx="14">
                  <c:v>2.8404984080052019E-5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B4-4EEE-9A37-9D5C976E0F1D}"/>
            </c:ext>
          </c:extLst>
        </c:ser>
        <c:ser>
          <c:idx val="3"/>
          <c:order val="6"/>
          <c:tx>
            <c:strRef>
              <c:f>TotalRounds!$AB$4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TotalRounds!$AE$7:$AE$21</c:f>
              <c:numCache>
                <c:formatCode>General</c:formatCode>
                <c:ptCount val="15"/>
                <c:pt idx="0">
                  <c:v>3.7776899786628686E-6</c:v>
                </c:pt>
                <c:pt idx="1">
                  <c:v>3.7776899786628686E-6</c:v>
                </c:pt>
                <c:pt idx="2">
                  <c:v>3.7776899786628686E-6</c:v>
                </c:pt>
                <c:pt idx="3">
                  <c:v>3.7776899786628686E-6</c:v>
                </c:pt>
                <c:pt idx="4">
                  <c:v>3.7776899786628686E-6</c:v>
                </c:pt>
                <c:pt idx="5">
                  <c:v>3.7776899786628686E-6</c:v>
                </c:pt>
                <c:pt idx="6">
                  <c:v>3.7776899786628686E-6</c:v>
                </c:pt>
                <c:pt idx="7">
                  <c:v>3.7776899786628686E-6</c:v>
                </c:pt>
                <c:pt idx="8">
                  <c:v>3.7776899786628686E-6</c:v>
                </c:pt>
                <c:pt idx="9">
                  <c:v>3.7776899786628686E-6</c:v>
                </c:pt>
                <c:pt idx="10">
                  <c:v>3.7776899786628686E-6</c:v>
                </c:pt>
                <c:pt idx="11">
                  <c:v>3.7776899786628686E-6</c:v>
                </c:pt>
                <c:pt idx="12">
                  <c:v>3.7776899786628686E-6</c:v>
                </c:pt>
                <c:pt idx="13">
                  <c:v>3.7776899786628686E-6</c:v>
                </c:pt>
                <c:pt idx="14">
                  <c:v>3.7776899786628686E-6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B4-4EEE-9A37-9D5C976E0F1D}"/>
            </c:ext>
          </c:extLst>
        </c:ser>
        <c:ser>
          <c:idx val="5"/>
          <c:order val="7"/>
          <c:tx>
            <c:strRef>
              <c:f>TotalRounds!$AB$4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TotalRounds!$AG$7:$AG$21</c:f>
              <c:numCache>
                <c:formatCode>General</c:formatCode>
                <c:ptCount val="15"/>
                <c:pt idx="0">
                  <c:v>1.334249344073973E-6</c:v>
                </c:pt>
                <c:pt idx="1">
                  <c:v>1.334249344073973E-6</c:v>
                </c:pt>
                <c:pt idx="2">
                  <c:v>1.334249344073973E-6</c:v>
                </c:pt>
                <c:pt idx="3">
                  <c:v>1.334249344073973E-6</c:v>
                </c:pt>
                <c:pt idx="4">
                  <c:v>1.334249344073973E-6</c:v>
                </c:pt>
                <c:pt idx="5">
                  <c:v>1.334249344073973E-6</c:v>
                </c:pt>
                <c:pt idx="6">
                  <c:v>1.334249344073973E-6</c:v>
                </c:pt>
                <c:pt idx="7">
                  <c:v>1.334249344073973E-6</c:v>
                </c:pt>
                <c:pt idx="8">
                  <c:v>1.334249344073973E-6</c:v>
                </c:pt>
                <c:pt idx="9">
                  <c:v>1.334249344073973E-6</c:v>
                </c:pt>
                <c:pt idx="10">
                  <c:v>1.334249344073973E-6</c:v>
                </c:pt>
                <c:pt idx="11">
                  <c:v>1.334249344073973E-6</c:v>
                </c:pt>
                <c:pt idx="12">
                  <c:v>1.334249344073973E-6</c:v>
                </c:pt>
                <c:pt idx="13">
                  <c:v>1.334249344073973E-6</c:v>
                </c:pt>
                <c:pt idx="14">
                  <c:v>1.334249344073973E-6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1B4-4EEE-9A37-9D5C976E0F1D}"/>
            </c:ext>
          </c:extLst>
        </c:ser>
        <c:ser>
          <c:idx val="7"/>
          <c:order val="8"/>
          <c:tx>
            <c:strRef>
              <c:f>TotalRounds!$AB$4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FF00FF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TotalRounds!$AI$7:$AI$21</c:f>
              <c:numCache>
                <c:formatCode>General</c:formatCode>
                <c:ptCount val="15"/>
                <c:pt idx="0">
                  <c:v>5.3933950116577176E-7</c:v>
                </c:pt>
                <c:pt idx="1">
                  <c:v>5.3933950116577176E-7</c:v>
                </c:pt>
                <c:pt idx="2">
                  <c:v>5.3933950116577176E-7</c:v>
                </c:pt>
                <c:pt idx="3">
                  <c:v>5.3933950116577176E-7</c:v>
                </c:pt>
                <c:pt idx="4">
                  <c:v>5.3933950116577176E-7</c:v>
                </c:pt>
                <c:pt idx="5">
                  <c:v>5.3933950116577176E-7</c:v>
                </c:pt>
                <c:pt idx="6">
                  <c:v>5.3933950116577176E-7</c:v>
                </c:pt>
                <c:pt idx="7">
                  <c:v>5.3933950116577176E-7</c:v>
                </c:pt>
                <c:pt idx="8">
                  <c:v>5.3933950116577176E-7</c:v>
                </c:pt>
                <c:pt idx="9">
                  <c:v>5.3933950116577176E-7</c:v>
                </c:pt>
                <c:pt idx="10">
                  <c:v>5.3933950116577176E-7</c:v>
                </c:pt>
                <c:pt idx="11">
                  <c:v>5.3933950116577176E-7</c:v>
                </c:pt>
                <c:pt idx="12">
                  <c:v>5.3933950116577176E-7</c:v>
                </c:pt>
                <c:pt idx="13">
                  <c:v>5.3933950116577176E-7</c:v>
                </c:pt>
                <c:pt idx="14">
                  <c:v>5.3933950116577176E-7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1B4-4EEE-9A37-9D5C976E0F1D}"/>
            </c:ext>
          </c:extLst>
        </c:ser>
        <c:ser>
          <c:idx val="9"/>
          <c:order val="9"/>
          <c:tx>
            <c:strRef>
              <c:f>TotalRounds!$AB$4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TotalRounds!$AK$7:$AK$21</c:f>
              <c:numCache>
                <c:formatCode>General</c:formatCode>
                <c:ptCount val="15"/>
                <c:pt idx="0">
                  <c:v>3.6839897393978292E-8</c:v>
                </c:pt>
                <c:pt idx="1">
                  <c:v>3.6839897393978292E-8</c:v>
                </c:pt>
                <c:pt idx="2">
                  <c:v>3.6839897393978292E-8</c:v>
                </c:pt>
                <c:pt idx="3">
                  <c:v>3.6839897393978292E-8</c:v>
                </c:pt>
                <c:pt idx="4">
                  <c:v>3.6839897393978292E-8</c:v>
                </c:pt>
                <c:pt idx="5">
                  <c:v>3.6839897393978292E-8</c:v>
                </c:pt>
                <c:pt idx="6">
                  <c:v>3.6839897393978292E-8</c:v>
                </c:pt>
                <c:pt idx="7">
                  <c:v>3.6839897393978292E-8</c:v>
                </c:pt>
                <c:pt idx="8">
                  <c:v>3.6839897393978292E-8</c:v>
                </c:pt>
                <c:pt idx="9">
                  <c:v>3.6839897393978292E-8</c:v>
                </c:pt>
                <c:pt idx="10">
                  <c:v>3.6839897393978292E-8</c:v>
                </c:pt>
                <c:pt idx="11">
                  <c:v>3.6839897393978292E-8</c:v>
                </c:pt>
                <c:pt idx="12">
                  <c:v>3.6839897393978292E-8</c:v>
                </c:pt>
                <c:pt idx="13">
                  <c:v>3.6839897393978292E-8</c:v>
                </c:pt>
                <c:pt idx="14">
                  <c:v>3.6839897393978292E-8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9A-40C6-BA12-F6EC4482D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443984"/>
        <c:axId val="832445624"/>
      </c:lineChart>
      <c:catAx>
        <c:axId val="83244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5624"/>
        <c:crosses val="autoZero"/>
        <c:auto val="1"/>
        <c:lblAlgn val="ctr"/>
        <c:lblOffset val="100"/>
        <c:noMultiLvlLbl val="0"/>
      </c:catAx>
      <c:valAx>
        <c:axId val="83244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SPV-HPV collision probability per flight hour, for HPV  (AVERAGE)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TotalRounds!$AB$5</c:f>
              <c:strCache>
                <c:ptCount val="1"/>
                <c:pt idx="0">
                  <c:v>Without Layers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Round1!$AB$6:$AC$6</c:f>
              <c:strCache>
                <c:ptCount val="2"/>
                <c:pt idx="0">
                  <c:v>air taxi</c:v>
                </c:pt>
                <c:pt idx="1">
                  <c:v>all</c:v>
                </c:pt>
              </c:strCache>
            </c:strRef>
          </c:cat>
          <c:val>
            <c:numRef>
              <c:f>TotalRounds!$AB$7:$AC$7</c:f>
              <c:numCache>
                <c:formatCode>General</c:formatCode>
                <c:ptCount val="2"/>
                <c:pt idx="0">
                  <c:v>7.1500799306829278E-5</c:v>
                </c:pt>
                <c:pt idx="1">
                  <c:v>2.8404984080052019E-5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2-4CE4-94BB-55E494BA73A9}"/>
            </c:ext>
          </c:extLst>
        </c:ser>
        <c:ser>
          <c:idx val="1"/>
          <c:order val="1"/>
          <c:tx>
            <c:strRef>
              <c:f>TotalRounds!$AD$5</c:f>
              <c:strCache>
                <c:ptCount val="1"/>
                <c:pt idx="0">
                  <c:v>With Layers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Round1!$AB$6:$AC$6</c:f>
              <c:strCache>
                <c:ptCount val="2"/>
                <c:pt idx="0">
                  <c:v>air taxi</c:v>
                </c:pt>
                <c:pt idx="1">
                  <c:v>all</c:v>
                </c:pt>
              </c:strCache>
            </c:strRef>
          </c:cat>
          <c:val>
            <c:numRef>
              <c:f>TotalRounds!$AD$7:$AE$7</c:f>
              <c:numCache>
                <c:formatCode>General</c:formatCode>
                <c:ptCount val="2"/>
                <c:pt idx="0">
                  <c:v>8.8913819498670439E-6</c:v>
                </c:pt>
                <c:pt idx="1">
                  <c:v>3.7776899786628686E-6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B2-4CE4-94BB-55E494BA73A9}"/>
            </c:ext>
          </c:extLst>
        </c:ser>
        <c:ser>
          <c:idx val="2"/>
          <c:order val="2"/>
          <c:tx>
            <c:strRef>
              <c:f>TotalRounds!$AF$5</c:f>
              <c:strCache>
                <c:ptCount val="1"/>
                <c:pt idx="0">
                  <c:v>With buffer=5m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Round1!$AB$6:$AC$6</c:f>
              <c:strCache>
                <c:ptCount val="2"/>
                <c:pt idx="0">
                  <c:v>air taxi</c:v>
                </c:pt>
                <c:pt idx="1">
                  <c:v>all</c:v>
                </c:pt>
              </c:strCache>
            </c:strRef>
          </c:cat>
          <c:val>
            <c:numRef>
              <c:f>TotalRounds!$AF$7:$AG$7</c:f>
              <c:numCache>
                <c:formatCode>General</c:formatCode>
                <c:ptCount val="2"/>
                <c:pt idx="0">
                  <c:v>3.1965908869451873E-6</c:v>
                </c:pt>
                <c:pt idx="1">
                  <c:v>1.334249344073973E-6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B2-4CE4-94BB-55E494BA73A9}"/>
            </c:ext>
          </c:extLst>
        </c:ser>
        <c:ser>
          <c:idx val="3"/>
          <c:order val="3"/>
          <c:tx>
            <c:strRef>
              <c:f>TotalRounds!$AH$5</c:f>
              <c:strCache>
                <c:ptCount val="1"/>
                <c:pt idx="0">
                  <c:v>With buffer=10m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TotalRounds!$AH$7:$AI$7</c:f>
              <c:numCache>
                <c:formatCode>General</c:formatCode>
                <c:ptCount val="2"/>
                <c:pt idx="0">
                  <c:v>1.3249558998664969E-6</c:v>
                </c:pt>
                <c:pt idx="1">
                  <c:v>5.3933950116577176E-7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B2-4CE4-94BB-55E494BA73A9}"/>
            </c:ext>
          </c:extLst>
        </c:ser>
        <c:ser>
          <c:idx val="4"/>
          <c:order val="4"/>
          <c:tx>
            <c:strRef>
              <c:f>TotalRounds!$AJ$5</c:f>
              <c:strCache>
                <c:ptCount val="1"/>
                <c:pt idx="0">
                  <c:v>With buffer=20m</c:v>
                </c:pt>
              </c:strCache>
              <c:extLst xmlns:c15="http://schemas.microsoft.com/office/drawing/2012/chart"/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TotalRounds!$AJ$7:$AK$7</c:f>
              <c:numCache>
                <c:formatCode>General</c:formatCode>
                <c:ptCount val="2"/>
                <c:pt idx="0">
                  <c:v>1.0745012131790249E-7</c:v>
                </c:pt>
                <c:pt idx="1">
                  <c:v>3.6839897393978292E-8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5C08-4823-9E88-0F440C62EF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5594704"/>
        <c:axId val="835601920"/>
        <c:extLst/>
      </c:barChart>
      <c:catAx>
        <c:axId val="83559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5601920"/>
        <c:crosses val="autoZero"/>
        <c:auto val="1"/>
        <c:lblAlgn val="ctr"/>
        <c:lblOffset val="100"/>
        <c:noMultiLvlLbl val="0"/>
      </c:catAx>
      <c:valAx>
        <c:axId val="8356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559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SPV-HPV collision probability per flight</a:t>
            </a:r>
            <a:r>
              <a:rPr lang="en-US" baseline="0"/>
              <a:t> hour, </a:t>
            </a:r>
            <a:r>
              <a:rPr lang="en-US" baseline="0">
                <a:solidFill>
                  <a:sysClr val="windowText" lastClr="000000"/>
                </a:solidFill>
              </a:rPr>
              <a:t>for HPV, </a:t>
            </a:r>
            <a:r>
              <a:rPr lang="en-US" baseline="0">
                <a:solidFill>
                  <a:srgbClr val="FF0000"/>
                </a:solidFill>
              </a:rPr>
              <a:t>t_choque&lt;10sec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error: NSE+FTE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TotalRounds!$G$5</c:f>
              <c:strCache>
                <c:ptCount val="1"/>
                <c:pt idx="0">
                  <c:v>Without Layers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TotalRounds!$C$171:$C$185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TotalRounds!$I$171:$I$185</c:f>
              <c:numCache>
                <c:formatCode>General</c:formatCode>
                <c:ptCount val="15"/>
                <c:pt idx="0">
                  <c:v>7.0592091164643466E-6</c:v>
                </c:pt>
                <c:pt idx="1">
                  <c:v>1.1331505581362898E-5</c:v>
                </c:pt>
                <c:pt idx="2">
                  <c:v>1.7211091745445634E-6</c:v>
                </c:pt>
                <c:pt idx="3">
                  <c:v>5.195598949827764E-6</c:v>
                </c:pt>
                <c:pt idx="4">
                  <c:v>1.9803326562796037E-6</c:v>
                </c:pt>
                <c:pt idx="5">
                  <c:v>4.7606703880827108E-6</c:v>
                </c:pt>
                <c:pt idx="6">
                  <c:v>3.4937691538615199E-6</c:v>
                </c:pt>
                <c:pt idx="7">
                  <c:v>1.6341372617097671E-5</c:v>
                </c:pt>
                <c:pt idx="8">
                  <c:v>1.6902380302562599E-5</c:v>
                </c:pt>
                <c:pt idx="9">
                  <c:v>1.6262647496831754E-5</c:v>
                </c:pt>
                <c:pt idx="10">
                  <c:v>3.9491983439140602E-6</c:v>
                </c:pt>
                <c:pt idx="11">
                  <c:v>2.9894891859828021E-6</c:v>
                </c:pt>
                <c:pt idx="12">
                  <c:v>1.7100180675623229E-6</c:v>
                </c:pt>
                <c:pt idx="13">
                  <c:v>4.9365433336269251E-6</c:v>
                </c:pt>
                <c:pt idx="14">
                  <c:v>1.6083852198405236E-5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E-4F46-96D5-21AF1A9CAA79}"/>
            </c:ext>
          </c:extLst>
        </c:ser>
        <c:ser>
          <c:idx val="1"/>
          <c:order val="1"/>
          <c:tx>
            <c:strRef>
              <c:f>TotalRounds!$J$5</c:f>
              <c:strCache>
                <c:ptCount val="1"/>
                <c:pt idx="0">
                  <c:v>With Layers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TotalRounds!$C$171:$C$185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TotalRounds!$M$171:$M$185</c:f>
              <c:numCache>
                <c:formatCode>General</c:formatCode>
                <c:ptCount val="15"/>
                <c:pt idx="0">
                  <c:v>0</c:v>
                </c:pt>
                <c:pt idx="1">
                  <c:v>9.9399171766341214E-7</c:v>
                </c:pt>
                <c:pt idx="2">
                  <c:v>3.8246870545434744E-7</c:v>
                </c:pt>
                <c:pt idx="3">
                  <c:v>7.0849076588560422E-7</c:v>
                </c:pt>
                <c:pt idx="4">
                  <c:v>6.6011088542653449E-7</c:v>
                </c:pt>
                <c:pt idx="5">
                  <c:v>2.3803351940413557E-7</c:v>
                </c:pt>
                <c:pt idx="6">
                  <c:v>7.7639314530255996E-7</c:v>
                </c:pt>
                <c:pt idx="7">
                  <c:v>6.491778162956609E-6</c:v>
                </c:pt>
                <c:pt idx="8">
                  <c:v>2.485644162141559E-7</c:v>
                </c:pt>
                <c:pt idx="9">
                  <c:v>2.3915658083576107E-7</c:v>
                </c:pt>
                <c:pt idx="10">
                  <c:v>4.1570508883305895E-7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3.2167704396810469E-7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2E-4F46-96D5-21AF1A9CAA79}"/>
            </c:ext>
          </c:extLst>
        </c:ser>
        <c:ser>
          <c:idx val="4"/>
          <c:order val="2"/>
          <c:tx>
            <c:strRef>
              <c:f>TotalRounds!$M$5</c:f>
              <c:strCache>
                <c:ptCount val="1"/>
                <c:pt idx="0">
                  <c:v>With buffer=5m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TotalRounds!$C$171:$C$185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TotalRounds!$Q$171:$Q$185</c:f>
              <c:numCache>
                <c:formatCode>General</c:formatCode>
                <c:ptCount val="15"/>
                <c:pt idx="0">
                  <c:v>5.0422922260459612E-7</c:v>
                </c:pt>
                <c:pt idx="1">
                  <c:v>3.9759668706536486E-7</c:v>
                </c:pt>
                <c:pt idx="2">
                  <c:v>0</c:v>
                </c:pt>
                <c:pt idx="3">
                  <c:v>2.3616358862853475E-7</c:v>
                </c:pt>
                <c:pt idx="4">
                  <c:v>2.2003696180884483E-7</c:v>
                </c:pt>
                <c:pt idx="5">
                  <c:v>0</c:v>
                </c:pt>
                <c:pt idx="6">
                  <c:v>1.9409828632563999E-7</c:v>
                </c:pt>
                <c:pt idx="7">
                  <c:v>4.4770883882459372E-7</c:v>
                </c:pt>
                <c:pt idx="8">
                  <c:v>2.485644162141559E-7</c:v>
                </c:pt>
                <c:pt idx="9">
                  <c:v>9.5662632334304428E-7</c:v>
                </c:pt>
                <c:pt idx="10">
                  <c:v>2.0785254441652947E-7</c:v>
                </c:pt>
                <c:pt idx="11">
                  <c:v>4.5992141322812339E-7</c:v>
                </c:pt>
                <c:pt idx="12">
                  <c:v>4.8857659073209223E-7</c:v>
                </c:pt>
                <c:pt idx="13">
                  <c:v>2.5981807019089083E-7</c:v>
                </c:pt>
                <c:pt idx="14">
                  <c:v>9.6503113190431401E-7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2A2E-4F46-96D5-21AF1A9CAA79}"/>
            </c:ext>
          </c:extLst>
        </c:ser>
        <c:ser>
          <c:idx val="6"/>
          <c:order val="3"/>
          <c:tx>
            <c:strRef>
              <c:f>TotalRounds!$P$5</c:f>
              <c:strCache>
                <c:ptCount val="1"/>
                <c:pt idx="0">
                  <c:v>With buffer=10m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strRef>
              <c:f>TotalRounds!$C$171:$C$185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TotalRounds!$U$171:$U$185</c:f>
              <c:numCache>
                <c:formatCode>General</c:formatCode>
                <c:ptCount val="15"/>
                <c:pt idx="0">
                  <c:v>2.5211461130229806E-7</c:v>
                </c:pt>
                <c:pt idx="1">
                  <c:v>9.9399171766341214E-7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1.9409828632563999E-7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2.2996070661406169E-7</c:v>
                </c:pt>
                <c:pt idx="12">
                  <c:v>2.4428829536604612E-7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2E-4F46-96D5-21AF1A9CAA79}"/>
            </c:ext>
          </c:extLst>
        </c:ser>
        <c:ser>
          <c:idx val="8"/>
          <c:order val="4"/>
          <c:tx>
            <c:strRef>
              <c:f>TotalRounds!$W$169</c:f>
              <c:strCache>
                <c:ptCount val="1"/>
                <c:pt idx="0">
                  <c:v>With buffer=20m</c:v>
                </c:pt>
              </c:strCache>
              <c:extLst xmlns:c15="http://schemas.microsoft.com/office/drawing/2012/chart"/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TotalRounds!$Y$171:$Y$185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4.4770883882459372E-7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30E2-4680-9CBB-E70A502F9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2443984"/>
        <c:axId val="832445624"/>
        <c:extLst/>
      </c:barChart>
      <c:lineChart>
        <c:grouping val="standard"/>
        <c:varyColors val="0"/>
        <c:ser>
          <c:idx val="2"/>
          <c:order val="5"/>
          <c:tx>
            <c:strRef>
              <c:f>TotalRounds!$AG$168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TotalRounds!$AG$171:$AG$185</c:f>
              <c:numCache>
                <c:formatCode>General</c:formatCode>
                <c:ptCount val="15"/>
                <c:pt idx="0">
                  <c:v>7.6478464377604514E-6</c:v>
                </c:pt>
                <c:pt idx="1">
                  <c:v>7.6478464377604514E-6</c:v>
                </c:pt>
                <c:pt idx="2">
                  <c:v>7.6478464377604514E-6</c:v>
                </c:pt>
                <c:pt idx="3">
                  <c:v>7.6478464377604514E-6</c:v>
                </c:pt>
                <c:pt idx="4">
                  <c:v>7.6478464377604514E-6</c:v>
                </c:pt>
                <c:pt idx="5">
                  <c:v>7.6478464377604514E-6</c:v>
                </c:pt>
                <c:pt idx="6">
                  <c:v>7.6478464377604514E-6</c:v>
                </c:pt>
                <c:pt idx="7">
                  <c:v>7.6478464377604514E-6</c:v>
                </c:pt>
                <c:pt idx="8">
                  <c:v>7.6478464377604514E-6</c:v>
                </c:pt>
                <c:pt idx="9">
                  <c:v>7.6478464377604514E-6</c:v>
                </c:pt>
                <c:pt idx="10">
                  <c:v>7.6478464377604514E-6</c:v>
                </c:pt>
                <c:pt idx="11">
                  <c:v>7.6478464377604514E-6</c:v>
                </c:pt>
                <c:pt idx="12">
                  <c:v>7.6478464377604514E-6</c:v>
                </c:pt>
                <c:pt idx="13">
                  <c:v>7.6478464377604514E-6</c:v>
                </c:pt>
                <c:pt idx="14">
                  <c:v>7.6478464377604514E-6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A2E-4F46-96D5-21AF1A9CAA79}"/>
            </c:ext>
          </c:extLst>
        </c:ser>
        <c:ser>
          <c:idx val="3"/>
          <c:order val="6"/>
          <c:tx>
            <c:strRef>
              <c:f>TotalRounds!$AG$168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TotalRounds!$AI$171:$AI$185</c:f>
              <c:numCache>
                <c:formatCode>General</c:formatCode>
                <c:ptCount val="15"/>
                <c:pt idx="0">
                  <c:v>7.6509133546295232E-7</c:v>
                </c:pt>
                <c:pt idx="1">
                  <c:v>7.6509133546295232E-7</c:v>
                </c:pt>
                <c:pt idx="2">
                  <c:v>7.6509133546295232E-7</c:v>
                </c:pt>
                <c:pt idx="3">
                  <c:v>7.6509133546295232E-7</c:v>
                </c:pt>
                <c:pt idx="4">
                  <c:v>7.6509133546295232E-7</c:v>
                </c:pt>
                <c:pt idx="5">
                  <c:v>7.6509133546295232E-7</c:v>
                </c:pt>
                <c:pt idx="6">
                  <c:v>7.6509133546295232E-7</c:v>
                </c:pt>
                <c:pt idx="7">
                  <c:v>7.6509133546295232E-7</c:v>
                </c:pt>
                <c:pt idx="8">
                  <c:v>7.6509133546295232E-7</c:v>
                </c:pt>
                <c:pt idx="9">
                  <c:v>7.6509133546295232E-7</c:v>
                </c:pt>
                <c:pt idx="10">
                  <c:v>7.6509133546295232E-7</c:v>
                </c:pt>
                <c:pt idx="11">
                  <c:v>7.6509133546295232E-7</c:v>
                </c:pt>
                <c:pt idx="12">
                  <c:v>7.6509133546295232E-7</c:v>
                </c:pt>
                <c:pt idx="13">
                  <c:v>7.6509133546295232E-7</c:v>
                </c:pt>
                <c:pt idx="14">
                  <c:v>7.6509133546295232E-7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A2E-4F46-96D5-21AF1A9CAA79}"/>
            </c:ext>
          </c:extLst>
        </c:ser>
        <c:ser>
          <c:idx val="5"/>
          <c:order val="7"/>
          <c:tx>
            <c:strRef>
              <c:f>TotalRounds!$AG$168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TotalRounds!$AK$171:$AK$185</c:f>
              <c:numCache>
                <c:formatCode>General</c:formatCode>
                <c:ptCount val="15"/>
                <c:pt idx="0">
                  <c:v>3.724149383524483E-7</c:v>
                </c:pt>
                <c:pt idx="1">
                  <c:v>3.724149383524483E-7</c:v>
                </c:pt>
                <c:pt idx="2">
                  <c:v>3.724149383524483E-7</c:v>
                </c:pt>
                <c:pt idx="3">
                  <c:v>3.724149383524483E-7</c:v>
                </c:pt>
                <c:pt idx="4">
                  <c:v>3.724149383524483E-7</c:v>
                </c:pt>
                <c:pt idx="5">
                  <c:v>3.724149383524483E-7</c:v>
                </c:pt>
                <c:pt idx="6">
                  <c:v>3.724149383524483E-7</c:v>
                </c:pt>
                <c:pt idx="7">
                  <c:v>3.724149383524483E-7</c:v>
                </c:pt>
                <c:pt idx="8">
                  <c:v>3.724149383524483E-7</c:v>
                </c:pt>
                <c:pt idx="9">
                  <c:v>3.724149383524483E-7</c:v>
                </c:pt>
                <c:pt idx="10">
                  <c:v>3.724149383524483E-7</c:v>
                </c:pt>
                <c:pt idx="11">
                  <c:v>3.724149383524483E-7</c:v>
                </c:pt>
                <c:pt idx="12">
                  <c:v>3.724149383524483E-7</c:v>
                </c:pt>
                <c:pt idx="13">
                  <c:v>3.724149383524483E-7</c:v>
                </c:pt>
                <c:pt idx="14">
                  <c:v>3.724149383524483E-7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A2E-4F46-96D5-21AF1A9CAA79}"/>
            </c:ext>
          </c:extLst>
        </c:ser>
        <c:ser>
          <c:idx val="7"/>
          <c:order val="8"/>
          <c:tx>
            <c:strRef>
              <c:f>TotalRounds!$AG$168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FF00FF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TotalRounds!$AM$171:$AM$185</c:f>
              <c:numCache>
                <c:formatCode>General</c:formatCode>
                <c:ptCount val="15"/>
                <c:pt idx="0">
                  <c:v>1.2763024115143055E-7</c:v>
                </c:pt>
                <c:pt idx="1">
                  <c:v>1.2763024115143055E-7</c:v>
                </c:pt>
                <c:pt idx="2">
                  <c:v>1.2763024115143055E-7</c:v>
                </c:pt>
                <c:pt idx="3">
                  <c:v>1.2763024115143055E-7</c:v>
                </c:pt>
                <c:pt idx="4">
                  <c:v>1.2763024115143055E-7</c:v>
                </c:pt>
                <c:pt idx="5">
                  <c:v>1.2763024115143055E-7</c:v>
                </c:pt>
                <c:pt idx="6">
                  <c:v>1.2763024115143055E-7</c:v>
                </c:pt>
                <c:pt idx="7">
                  <c:v>1.2763024115143055E-7</c:v>
                </c:pt>
                <c:pt idx="8">
                  <c:v>1.2763024115143055E-7</c:v>
                </c:pt>
                <c:pt idx="9">
                  <c:v>1.2763024115143055E-7</c:v>
                </c:pt>
                <c:pt idx="10">
                  <c:v>1.2763024115143055E-7</c:v>
                </c:pt>
                <c:pt idx="11">
                  <c:v>1.2763024115143055E-7</c:v>
                </c:pt>
                <c:pt idx="12">
                  <c:v>1.2763024115143055E-7</c:v>
                </c:pt>
                <c:pt idx="13">
                  <c:v>1.2763024115143055E-7</c:v>
                </c:pt>
                <c:pt idx="14">
                  <c:v>1.2763024115143055E-7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A2E-4F46-96D5-21AF1A9CAA79}"/>
            </c:ext>
          </c:extLst>
        </c:ser>
        <c:ser>
          <c:idx val="9"/>
          <c:order val="9"/>
          <c:tx>
            <c:strRef>
              <c:f>TotalRounds!$AG$168</c:f>
              <c:strCache>
                <c:ptCount val="1"/>
                <c:pt idx="0">
                  <c:v>AVERAGE</c:v>
                </c:pt>
              </c:strCache>
              <c:extLst xmlns:c15="http://schemas.microsoft.com/office/drawing/2012/chart"/>
            </c:strRef>
          </c:tx>
          <c:spPr>
            <a:ln w="9525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TotalRounds!$AO$171:$AO$185</c:f>
              <c:numCache>
                <c:formatCode>General</c:formatCode>
                <c:ptCount val="15"/>
                <c:pt idx="0">
                  <c:v>2.9847255921639584E-8</c:v>
                </c:pt>
                <c:pt idx="1">
                  <c:v>2.9847255921639584E-8</c:v>
                </c:pt>
                <c:pt idx="2">
                  <c:v>2.9847255921639584E-8</c:v>
                </c:pt>
                <c:pt idx="3">
                  <c:v>2.9847255921639584E-8</c:v>
                </c:pt>
                <c:pt idx="4">
                  <c:v>2.9847255921639584E-8</c:v>
                </c:pt>
                <c:pt idx="5">
                  <c:v>2.9847255921639584E-8</c:v>
                </c:pt>
                <c:pt idx="6">
                  <c:v>2.9847255921639584E-8</c:v>
                </c:pt>
                <c:pt idx="7">
                  <c:v>2.9847255921639584E-8</c:v>
                </c:pt>
                <c:pt idx="8">
                  <c:v>2.9847255921639584E-8</c:v>
                </c:pt>
                <c:pt idx="9">
                  <c:v>2.9847255921639584E-8</c:v>
                </c:pt>
                <c:pt idx="10">
                  <c:v>2.9847255921639584E-8</c:v>
                </c:pt>
                <c:pt idx="11">
                  <c:v>2.9847255921639584E-8</c:v>
                </c:pt>
                <c:pt idx="12">
                  <c:v>2.9847255921639584E-8</c:v>
                </c:pt>
                <c:pt idx="13">
                  <c:v>2.9847255921639584E-8</c:v>
                </c:pt>
                <c:pt idx="14">
                  <c:v>2.9847255921639584E-8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0E2-4680-9CBB-E70A502F9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443984"/>
        <c:axId val="832445624"/>
        <c:extLst/>
      </c:lineChart>
      <c:catAx>
        <c:axId val="83244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5624"/>
        <c:crosses val="autoZero"/>
        <c:auto val="1"/>
        <c:lblAlgn val="ctr"/>
        <c:lblOffset val="100"/>
        <c:noMultiLvlLbl val="0"/>
      </c:catAx>
      <c:valAx>
        <c:axId val="83244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SPV-HPV collision probability per flight hour (AVERAGE)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TotalRounds!$AG$169</c:f>
              <c:strCache>
                <c:ptCount val="1"/>
                <c:pt idx="0">
                  <c:v>Without Layers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Round1!$AB$6:$AC$6</c:f>
              <c:strCache>
                <c:ptCount val="2"/>
                <c:pt idx="0">
                  <c:v>air taxi</c:v>
                </c:pt>
                <c:pt idx="1">
                  <c:v>all</c:v>
                </c:pt>
              </c:strCache>
            </c:strRef>
          </c:cat>
          <c:val>
            <c:numRef>
              <c:f>TotalRounds!$AG$171</c:f>
              <c:numCache>
                <c:formatCode>General</c:formatCode>
                <c:ptCount val="1"/>
                <c:pt idx="0">
                  <c:v>7.6478464377604514E-6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15-43CF-93B0-436A03D35A60}"/>
            </c:ext>
          </c:extLst>
        </c:ser>
        <c:ser>
          <c:idx val="1"/>
          <c:order val="1"/>
          <c:tx>
            <c:strRef>
              <c:f>TotalRounds!$AI$169</c:f>
              <c:strCache>
                <c:ptCount val="1"/>
                <c:pt idx="0">
                  <c:v>With Layers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Round1!$AB$6:$AC$6</c:f>
              <c:strCache>
                <c:ptCount val="2"/>
                <c:pt idx="0">
                  <c:v>air taxi</c:v>
                </c:pt>
                <c:pt idx="1">
                  <c:v>all</c:v>
                </c:pt>
              </c:strCache>
            </c:strRef>
          </c:cat>
          <c:val>
            <c:numRef>
              <c:f>TotalRounds!$AI$171</c:f>
              <c:numCache>
                <c:formatCode>General</c:formatCode>
                <c:ptCount val="1"/>
                <c:pt idx="0">
                  <c:v>7.6509133546295232E-7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15-43CF-93B0-436A03D35A60}"/>
            </c:ext>
          </c:extLst>
        </c:ser>
        <c:ser>
          <c:idx val="2"/>
          <c:order val="2"/>
          <c:tx>
            <c:strRef>
              <c:f>TotalRounds!$AK$169</c:f>
              <c:strCache>
                <c:ptCount val="1"/>
                <c:pt idx="0">
                  <c:v>With buffer=5m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Round1!$AB$6:$AC$6</c:f>
              <c:strCache>
                <c:ptCount val="2"/>
                <c:pt idx="0">
                  <c:v>air taxi</c:v>
                </c:pt>
                <c:pt idx="1">
                  <c:v>all</c:v>
                </c:pt>
              </c:strCache>
            </c:strRef>
          </c:cat>
          <c:val>
            <c:numRef>
              <c:f>TotalRounds!$AK$171</c:f>
              <c:numCache>
                <c:formatCode>General</c:formatCode>
                <c:ptCount val="1"/>
                <c:pt idx="0">
                  <c:v>3.724149383524483E-7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15-43CF-93B0-436A03D35A60}"/>
            </c:ext>
          </c:extLst>
        </c:ser>
        <c:ser>
          <c:idx val="3"/>
          <c:order val="3"/>
          <c:tx>
            <c:strRef>
              <c:f>TotalRounds!$AM$169</c:f>
              <c:strCache>
                <c:ptCount val="1"/>
                <c:pt idx="0">
                  <c:v>With buffer=10m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val>
            <c:numRef>
              <c:f>TotalRounds!$AM$171</c:f>
              <c:numCache>
                <c:formatCode>General</c:formatCode>
                <c:ptCount val="1"/>
                <c:pt idx="0">
                  <c:v>1.2763024115143055E-7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15-43CF-93B0-436A03D35A60}"/>
            </c:ext>
          </c:extLst>
        </c:ser>
        <c:ser>
          <c:idx val="4"/>
          <c:order val="4"/>
          <c:tx>
            <c:strRef>
              <c:f>TotalRounds!$AO$169</c:f>
              <c:strCache>
                <c:ptCount val="1"/>
                <c:pt idx="0">
                  <c:v>With buffer=20m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TotalRounds!$AO$171</c:f>
              <c:numCache>
                <c:formatCode>General</c:formatCode>
                <c:ptCount val="1"/>
                <c:pt idx="0">
                  <c:v>2.9847255921639584E-8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38-466C-A4C8-1C7C304F9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5594704"/>
        <c:axId val="835601920"/>
      </c:barChart>
      <c:catAx>
        <c:axId val="83559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5601920"/>
        <c:crosses val="autoZero"/>
        <c:auto val="1"/>
        <c:lblAlgn val="ctr"/>
        <c:lblOffset val="100"/>
        <c:noMultiLvlLbl val="0"/>
      </c:catAx>
      <c:valAx>
        <c:axId val="8356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559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SPV-HPV collision probability per flight</a:t>
            </a:r>
            <a:r>
              <a:rPr lang="en-US" baseline="0"/>
              <a:t> hour, </a:t>
            </a:r>
            <a:r>
              <a:rPr lang="en-US" baseline="0">
                <a:solidFill>
                  <a:srgbClr val="FF0000"/>
                </a:solidFill>
              </a:rPr>
              <a:t>for HPV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error: NSE+FTE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TotalRounds!$G$5</c:f>
              <c:strCache>
                <c:ptCount val="1"/>
                <c:pt idx="0">
                  <c:v>Without Layers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TotalRounds!$C$7:$C$21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TotalRounds!$H$7:$H$21</c:f>
              <c:numCache>
                <c:formatCode>0.0000E+00</c:formatCode>
                <c:ptCount val="15"/>
                <c:pt idx="0">
                  <c:v>6.6255719850243943E-5</c:v>
                </c:pt>
                <c:pt idx="1">
                  <c:v>1.517228957841432E-4</c:v>
                </c:pt>
                <c:pt idx="2">
                  <c:v>1.7899535415263462E-5</c:v>
                </c:pt>
                <c:pt idx="3">
                  <c:v>4.9310957305638054E-5</c:v>
                </c:pt>
                <c:pt idx="4">
                  <c:v>2.1387592687819718E-5</c:v>
                </c:pt>
                <c:pt idx="5">
                  <c:v>4.5416795502309066E-5</c:v>
                </c:pt>
                <c:pt idx="6">
                  <c:v>2.6552645569347551E-5</c:v>
                </c:pt>
                <c:pt idx="7">
                  <c:v>1.2249313830240883E-4</c:v>
                </c:pt>
                <c:pt idx="8">
                  <c:v>1.5391108651980536E-4</c:v>
                </c:pt>
                <c:pt idx="9">
                  <c:v>1.4808575485350325E-4</c:v>
                </c:pt>
                <c:pt idx="10">
                  <c:v>4.5644418753869876E-5</c:v>
                </c:pt>
                <c:pt idx="11">
                  <c:v>3.6425775927667378E-5</c:v>
                </c:pt>
                <c:pt idx="12">
                  <c:v>2.902144948948628E-5</c:v>
                </c:pt>
                <c:pt idx="13">
                  <c:v>4.4896562528985929E-5</c:v>
                </c:pt>
                <c:pt idx="14">
                  <c:v>1.1348766111194732E-4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5-4E78-9DE8-68B90C3836E2}"/>
            </c:ext>
          </c:extLst>
        </c:ser>
        <c:ser>
          <c:idx val="1"/>
          <c:order val="1"/>
          <c:tx>
            <c:strRef>
              <c:f>TotalRounds!$J$5</c:f>
              <c:strCache>
                <c:ptCount val="1"/>
                <c:pt idx="0">
                  <c:v>With Layers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TotalRounds!$C$7:$C$21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TotalRounds!$K$7:$K$21</c:f>
              <c:numCache>
                <c:formatCode>0.0000E+00</c:formatCode>
                <c:ptCount val="15"/>
                <c:pt idx="0">
                  <c:v>1.8152252013765464E-6</c:v>
                </c:pt>
                <c:pt idx="1">
                  <c:v>5.7253922937412531E-6</c:v>
                </c:pt>
                <c:pt idx="2">
                  <c:v>1.3768873396356508E-6</c:v>
                </c:pt>
                <c:pt idx="3">
                  <c:v>3.4007556762508999E-6</c:v>
                </c:pt>
                <c:pt idx="4">
                  <c:v>2.8516790250426291E-5</c:v>
                </c:pt>
                <c:pt idx="5">
                  <c:v>4.2846033492744402E-6</c:v>
                </c:pt>
                <c:pt idx="6">
                  <c:v>1.5372584276990689E-5</c:v>
                </c:pt>
                <c:pt idx="7">
                  <c:v>4.5934926863403313E-5</c:v>
                </c:pt>
                <c:pt idx="8">
                  <c:v>3.5793275934838454E-6</c:v>
                </c:pt>
                <c:pt idx="9">
                  <c:v>6.8877095280699183E-6</c:v>
                </c:pt>
                <c:pt idx="10">
                  <c:v>5.2378841192965428E-6</c:v>
                </c:pt>
                <c:pt idx="11">
                  <c:v>3.3114341752424888E-6</c:v>
                </c:pt>
                <c:pt idx="12">
                  <c:v>3.5177514532710641E-6</c:v>
                </c:pt>
                <c:pt idx="13">
                  <c:v>9.3534505268720685E-7</c:v>
                </c:pt>
                <c:pt idx="14">
                  <c:v>3.4741120748555303E-6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45-4E78-9DE8-68B90C3836E2}"/>
            </c:ext>
          </c:extLst>
        </c:ser>
        <c:ser>
          <c:idx val="4"/>
          <c:order val="2"/>
          <c:tx>
            <c:strRef>
              <c:f>TotalRounds!$M$5</c:f>
              <c:strCache>
                <c:ptCount val="1"/>
                <c:pt idx="0">
                  <c:v>With buffer=5m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TotalRounds!$C$7:$C$21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TotalRounds!$N$7:$N$21</c:f>
              <c:numCache>
                <c:formatCode>0.0000E+00</c:formatCode>
                <c:ptCount val="15"/>
                <c:pt idx="0">
                  <c:v>7.2609008055061857E-6</c:v>
                </c:pt>
                <c:pt idx="1">
                  <c:v>3.5783701835882833E-6</c:v>
                </c:pt>
                <c:pt idx="2">
                  <c:v>1.3768873396356508E-6</c:v>
                </c:pt>
                <c:pt idx="3">
                  <c:v>2.5505667571881749E-6</c:v>
                </c:pt>
                <c:pt idx="4">
                  <c:v>1.5842661250236829E-6</c:v>
                </c:pt>
                <c:pt idx="5">
                  <c:v>0</c:v>
                </c:pt>
                <c:pt idx="6">
                  <c:v>1.397507661544608E-6</c:v>
                </c:pt>
                <c:pt idx="7">
                  <c:v>4.8352554593056116E-6</c:v>
                </c:pt>
                <c:pt idx="8">
                  <c:v>8.9483189837096134E-7</c:v>
                </c:pt>
                <c:pt idx="9">
                  <c:v>9.4706006010961386E-6</c:v>
                </c:pt>
                <c:pt idx="10">
                  <c:v>1.4965383197990123E-6</c:v>
                </c:pt>
                <c:pt idx="11">
                  <c:v>4.1392927190531105E-6</c:v>
                </c:pt>
                <c:pt idx="12">
                  <c:v>2.6383135899532982E-6</c:v>
                </c:pt>
                <c:pt idx="13">
                  <c:v>9.3534505268720685E-7</c:v>
                </c:pt>
                <c:pt idx="14">
                  <c:v>5.7901867914258832E-6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9F45-4E78-9DE8-68B90C3836E2}"/>
            </c:ext>
          </c:extLst>
        </c:ser>
        <c:ser>
          <c:idx val="6"/>
          <c:order val="3"/>
          <c:tx>
            <c:strRef>
              <c:f>TotalRounds!$P$5</c:f>
              <c:strCache>
                <c:ptCount val="1"/>
                <c:pt idx="0">
                  <c:v>With buffer=10m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val>
            <c:numRef>
              <c:f>TotalRounds!$Q$7:$Q$21</c:f>
              <c:numCache>
                <c:formatCode>0.0000E+00</c:formatCode>
                <c:ptCount val="15"/>
                <c:pt idx="0">
                  <c:v>2.7228378020648197E-6</c:v>
                </c:pt>
                <c:pt idx="1">
                  <c:v>7.8724144038942229E-6</c:v>
                </c:pt>
                <c:pt idx="2">
                  <c:v>6.8844366981782541E-7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6.98753830772304E-7</c:v>
                </c:pt>
                <c:pt idx="7">
                  <c:v>8.0587590988426867E-7</c:v>
                </c:pt>
                <c:pt idx="8">
                  <c:v>2.6844956951128841E-6</c:v>
                </c:pt>
                <c:pt idx="9">
                  <c:v>0</c:v>
                </c:pt>
                <c:pt idx="10">
                  <c:v>0</c:v>
                </c:pt>
                <c:pt idx="11">
                  <c:v>8.2785854381062219E-7</c:v>
                </c:pt>
                <c:pt idx="12">
                  <c:v>2.6383135899532982E-6</c:v>
                </c:pt>
                <c:pt idx="13">
                  <c:v>9.3534505268720685E-7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45-4E78-9DE8-68B90C3836E2}"/>
            </c:ext>
          </c:extLst>
        </c:ser>
        <c:ser>
          <c:idx val="8"/>
          <c:order val="4"/>
          <c:tx>
            <c:strRef>
              <c:f>TotalRounds!$S$5</c:f>
              <c:strCache>
                <c:ptCount val="1"/>
                <c:pt idx="0">
                  <c:v>With buffer=20m</c:v>
                </c:pt>
              </c:strCache>
              <c:extLst xmlns:c15="http://schemas.microsoft.com/office/drawing/2012/chart"/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TotalRounds!$T$7:$T$21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1.6117518197685373E-6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0.0000E+00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9F45-4E78-9DE8-68B90C383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2443984"/>
        <c:axId val="832445624"/>
        <c:extLst/>
      </c:barChart>
      <c:lineChart>
        <c:grouping val="standard"/>
        <c:varyColors val="0"/>
        <c:ser>
          <c:idx val="2"/>
          <c:order val="5"/>
          <c:tx>
            <c:strRef>
              <c:f>TotalRounds!$AB$4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TotalRounds!$AB$7:$AB$21</c:f>
              <c:numCache>
                <c:formatCode>General</c:formatCode>
                <c:ptCount val="15"/>
                <c:pt idx="0">
                  <c:v>7.1500799306829278E-5</c:v>
                </c:pt>
                <c:pt idx="1">
                  <c:v>7.1500799306829278E-5</c:v>
                </c:pt>
                <c:pt idx="2">
                  <c:v>7.1500799306829278E-5</c:v>
                </c:pt>
                <c:pt idx="3">
                  <c:v>7.1500799306829278E-5</c:v>
                </c:pt>
                <c:pt idx="4">
                  <c:v>7.1500799306829278E-5</c:v>
                </c:pt>
                <c:pt idx="5">
                  <c:v>7.1500799306829278E-5</c:v>
                </c:pt>
                <c:pt idx="6">
                  <c:v>7.1500799306829278E-5</c:v>
                </c:pt>
                <c:pt idx="7">
                  <c:v>7.1500799306829278E-5</c:v>
                </c:pt>
                <c:pt idx="8">
                  <c:v>7.1500799306829278E-5</c:v>
                </c:pt>
                <c:pt idx="9">
                  <c:v>7.1500799306829278E-5</c:v>
                </c:pt>
                <c:pt idx="10">
                  <c:v>7.1500799306829278E-5</c:v>
                </c:pt>
                <c:pt idx="11">
                  <c:v>7.1500799306829278E-5</c:v>
                </c:pt>
                <c:pt idx="12">
                  <c:v>7.1500799306829278E-5</c:v>
                </c:pt>
                <c:pt idx="13">
                  <c:v>7.1500799306829278E-5</c:v>
                </c:pt>
                <c:pt idx="14">
                  <c:v>7.1500799306829278E-5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45-4E78-9DE8-68B90C3836E2}"/>
            </c:ext>
          </c:extLst>
        </c:ser>
        <c:ser>
          <c:idx val="3"/>
          <c:order val="6"/>
          <c:tx>
            <c:strRef>
              <c:f>TotalRounds!$AB$4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TotalRounds!$AD$7:$AD$21</c:f>
              <c:numCache>
                <c:formatCode>General</c:formatCode>
                <c:ptCount val="15"/>
                <c:pt idx="0">
                  <c:v>8.8913819498670439E-6</c:v>
                </c:pt>
                <c:pt idx="1">
                  <c:v>8.8913819498670439E-6</c:v>
                </c:pt>
                <c:pt idx="2">
                  <c:v>8.8913819498670439E-6</c:v>
                </c:pt>
                <c:pt idx="3">
                  <c:v>8.8913819498670439E-6</c:v>
                </c:pt>
                <c:pt idx="4">
                  <c:v>8.8913819498670439E-6</c:v>
                </c:pt>
                <c:pt idx="5">
                  <c:v>8.8913819498670439E-6</c:v>
                </c:pt>
                <c:pt idx="6">
                  <c:v>8.8913819498670439E-6</c:v>
                </c:pt>
                <c:pt idx="7">
                  <c:v>8.8913819498670439E-6</c:v>
                </c:pt>
                <c:pt idx="8">
                  <c:v>8.8913819498670439E-6</c:v>
                </c:pt>
                <c:pt idx="9">
                  <c:v>8.8913819498670439E-6</c:v>
                </c:pt>
                <c:pt idx="10">
                  <c:v>8.8913819498670439E-6</c:v>
                </c:pt>
                <c:pt idx="11">
                  <c:v>8.8913819498670439E-6</c:v>
                </c:pt>
                <c:pt idx="12">
                  <c:v>8.8913819498670439E-6</c:v>
                </c:pt>
                <c:pt idx="13">
                  <c:v>8.8913819498670439E-6</c:v>
                </c:pt>
                <c:pt idx="14">
                  <c:v>8.8913819498670439E-6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45-4E78-9DE8-68B90C3836E2}"/>
            </c:ext>
          </c:extLst>
        </c:ser>
        <c:ser>
          <c:idx val="5"/>
          <c:order val="7"/>
          <c:tx>
            <c:strRef>
              <c:f>TotalRounds!$AB$4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TotalRounds!$AF$7:$AF$21</c:f>
              <c:numCache>
                <c:formatCode>General</c:formatCode>
                <c:ptCount val="15"/>
                <c:pt idx="0">
                  <c:v>3.1965908869451873E-6</c:v>
                </c:pt>
                <c:pt idx="1">
                  <c:v>3.1965908869451873E-6</c:v>
                </c:pt>
                <c:pt idx="2">
                  <c:v>3.1965908869451873E-6</c:v>
                </c:pt>
                <c:pt idx="3">
                  <c:v>3.1965908869451873E-6</c:v>
                </c:pt>
                <c:pt idx="4">
                  <c:v>3.1965908869451873E-6</c:v>
                </c:pt>
                <c:pt idx="5">
                  <c:v>3.1965908869451873E-6</c:v>
                </c:pt>
                <c:pt idx="6">
                  <c:v>3.1965908869451873E-6</c:v>
                </c:pt>
                <c:pt idx="7">
                  <c:v>3.1965908869451873E-6</c:v>
                </c:pt>
                <c:pt idx="8">
                  <c:v>3.1965908869451873E-6</c:v>
                </c:pt>
                <c:pt idx="9">
                  <c:v>3.1965908869451873E-6</c:v>
                </c:pt>
                <c:pt idx="10">
                  <c:v>3.1965908869451873E-6</c:v>
                </c:pt>
                <c:pt idx="11">
                  <c:v>3.1965908869451873E-6</c:v>
                </c:pt>
                <c:pt idx="12">
                  <c:v>3.1965908869451873E-6</c:v>
                </c:pt>
                <c:pt idx="13">
                  <c:v>3.1965908869451873E-6</c:v>
                </c:pt>
                <c:pt idx="14">
                  <c:v>3.1965908869451873E-6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9F45-4E78-9DE8-68B90C3836E2}"/>
            </c:ext>
          </c:extLst>
        </c:ser>
        <c:ser>
          <c:idx val="7"/>
          <c:order val="8"/>
          <c:tx>
            <c:strRef>
              <c:f>TotalRounds!$AB$4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FF00FF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TotalRounds!$AH$7:$AH$21</c:f>
              <c:numCache>
                <c:formatCode>General</c:formatCode>
                <c:ptCount val="15"/>
                <c:pt idx="0">
                  <c:v>1.3249558998664969E-6</c:v>
                </c:pt>
                <c:pt idx="1">
                  <c:v>1.3249558998664969E-6</c:v>
                </c:pt>
                <c:pt idx="2">
                  <c:v>1.3249558998664969E-6</c:v>
                </c:pt>
                <c:pt idx="3">
                  <c:v>1.3249558998664969E-6</c:v>
                </c:pt>
                <c:pt idx="4">
                  <c:v>1.3249558998664969E-6</c:v>
                </c:pt>
                <c:pt idx="5">
                  <c:v>1.3249558998664969E-6</c:v>
                </c:pt>
                <c:pt idx="6">
                  <c:v>1.3249558998664969E-6</c:v>
                </c:pt>
                <c:pt idx="7">
                  <c:v>1.3249558998664969E-6</c:v>
                </c:pt>
                <c:pt idx="8">
                  <c:v>1.3249558998664969E-6</c:v>
                </c:pt>
                <c:pt idx="9">
                  <c:v>1.3249558998664969E-6</c:v>
                </c:pt>
                <c:pt idx="10">
                  <c:v>1.3249558998664969E-6</c:v>
                </c:pt>
                <c:pt idx="11">
                  <c:v>1.3249558998664969E-6</c:v>
                </c:pt>
                <c:pt idx="12">
                  <c:v>1.3249558998664969E-6</c:v>
                </c:pt>
                <c:pt idx="13">
                  <c:v>1.3249558998664969E-6</c:v>
                </c:pt>
                <c:pt idx="14">
                  <c:v>1.3249558998664969E-6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F45-4E78-9DE8-68B90C3836E2}"/>
            </c:ext>
          </c:extLst>
        </c:ser>
        <c:ser>
          <c:idx val="9"/>
          <c:order val="9"/>
          <c:tx>
            <c:strRef>
              <c:f>TotalRounds!$AB$4</c:f>
              <c:strCache>
                <c:ptCount val="1"/>
                <c:pt idx="0">
                  <c:v>AVERAGE</c:v>
                </c:pt>
              </c:strCache>
              <c:extLst xmlns:c15="http://schemas.microsoft.com/office/drawing/2012/chart"/>
            </c:strRef>
          </c:tx>
          <c:spPr>
            <a:ln w="9525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TotalRounds!$AJ$7:$AJ$21</c:f>
              <c:numCache>
                <c:formatCode>General</c:formatCode>
                <c:ptCount val="15"/>
                <c:pt idx="0">
                  <c:v>1.0745012131790249E-7</c:v>
                </c:pt>
                <c:pt idx="1">
                  <c:v>1.0745012131790249E-7</c:v>
                </c:pt>
                <c:pt idx="2">
                  <c:v>1.0745012131790249E-7</c:v>
                </c:pt>
                <c:pt idx="3">
                  <c:v>1.0745012131790249E-7</c:v>
                </c:pt>
                <c:pt idx="4">
                  <c:v>1.0745012131790249E-7</c:v>
                </c:pt>
                <c:pt idx="5">
                  <c:v>1.0745012131790249E-7</c:v>
                </c:pt>
                <c:pt idx="6">
                  <c:v>1.0745012131790249E-7</c:v>
                </c:pt>
                <c:pt idx="7">
                  <c:v>1.0745012131790249E-7</c:v>
                </c:pt>
                <c:pt idx="8">
                  <c:v>1.0745012131790249E-7</c:v>
                </c:pt>
                <c:pt idx="9">
                  <c:v>1.0745012131790249E-7</c:v>
                </c:pt>
                <c:pt idx="10">
                  <c:v>1.0745012131790249E-7</c:v>
                </c:pt>
                <c:pt idx="11">
                  <c:v>1.0745012131790249E-7</c:v>
                </c:pt>
                <c:pt idx="12">
                  <c:v>1.0745012131790249E-7</c:v>
                </c:pt>
                <c:pt idx="13">
                  <c:v>1.0745012131790249E-7</c:v>
                </c:pt>
                <c:pt idx="14">
                  <c:v>1.0745012131790249E-7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9F45-4E78-9DE8-68B90C383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443984"/>
        <c:axId val="832445624"/>
        <c:extLst/>
      </c:lineChart>
      <c:catAx>
        <c:axId val="83244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5624"/>
        <c:crosses val="autoZero"/>
        <c:auto val="1"/>
        <c:lblAlgn val="ctr"/>
        <c:lblOffset val="100"/>
        <c:noMultiLvlLbl val="0"/>
      </c:catAx>
      <c:valAx>
        <c:axId val="83244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SPV-HPV collision probability per flight</a:t>
            </a:r>
            <a:r>
              <a:rPr lang="en-US" baseline="0"/>
              <a:t> hour, </a:t>
            </a:r>
            <a:r>
              <a:rPr lang="en-US" baseline="0">
                <a:solidFill>
                  <a:sysClr val="windowText" lastClr="000000"/>
                </a:solidFill>
              </a:rPr>
              <a:t>for HPV, </a:t>
            </a:r>
            <a:r>
              <a:rPr lang="en-US" baseline="0">
                <a:solidFill>
                  <a:srgbClr val="FF0000"/>
                </a:solidFill>
              </a:rPr>
              <a:t>t_choque&lt;5sec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error: NSE+FTE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TotalRounds!$G$5</c:f>
              <c:strCache>
                <c:ptCount val="1"/>
                <c:pt idx="0">
                  <c:v>Without Layers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TotalRounds!$C$171:$C$185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TotalRounds!$I$228:$I$242</c:f>
              <c:numCache>
                <c:formatCode>General</c:formatCode>
                <c:ptCount val="15"/>
                <c:pt idx="0">
                  <c:v>4.2859483921390677E-6</c:v>
                </c:pt>
                <c:pt idx="1">
                  <c:v>6.7591436801112021E-6</c:v>
                </c:pt>
                <c:pt idx="2">
                  <c:v>7.6493741090869488E-7</c:v>
                </c:pt>
                <c:pt idx="3">
                  <c:v>3.778617418056556E-6</c:v>
                </c:pt>
                <c:pt idx="4">
                  <c:v>1.5402587326619138E-6</c:v>
                </c:pt>
                <c:pt idx="5">
                  <c:v>3.8085363104661691E-6</c:v>
                </c:pt>
                <c:pt idx="6">
                  <c:v>2.9114742948845998E-6</c:v>
                </c:pt>
                <c:pt idx="7">
                  <c:v>1.1192720970614843E-5</c:v>
                </c:pt>
                <c:pt idx="8">
                  <c:v>7.9540613188529887E-6</c:v>
                </c:pt>
                <c:pt idx="9">
                  <c:v>7.8921671675801155E-6</c:v>
                </c:pt>
                <c:pt idx="10">
                  <c:v>2.2863779885818244E-6</c:v>
                </c:pt>
                <c:pt idx="11">
                  <c:v>1.3797642396843701E-6</c:v>
                </c:pt>
                <c:pt idx="12">
                  <c:v>9.7715318146418447E-7</c:v>
                </c:pt>
                <c:pt idx="13">
                  <c:v>3.1178168422906898E-6</c:v>
                </c:pt>
                <c:pt idx="14">
                  <c:v>7.7202490552345121E-6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E1-48A4-AC8B-42BD9A89AF69}"/>
            </c:ext>
          </c:extLst>
        </c:ser>
        <c:ser>
          <c:idx val="1"/>
          <c:order val="1"/>
          <c:tx>
            <c:strRef>
              <c:f>TotalRounds!$J$5</c:f>
              <c:strCache>
                <c:ptCount val="1"/>
                <c:pt idx="0">
                  <c:v>With Layers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TotalRounds!$C$171:$C$185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TotalRounds!$M$228:$M$242</c:f>
              <c:numCache>
                <c:formatCode>General</c:formatCode>
                <c:ptCount val="15"/>
                <c:pt idx="0">
                  <c:v>0</c:v>
                </c:pt>
                <c:pt idx="1">
                  <c:v>3.9759668706536486E-7</c:v>
                </c:pt>
                <c:pt idx="2">
                  <c:v>1.9123435272717372E-7</c:v>
                </c:pt>
                <c:pt idx="3">
                  <c:v>7.0849076588560422E-7</c:v>
                </c:pt>
                <c:pt idx="4">
                  <c:v>0</c:v>
                </c:pt>
                <c:pt idx="5">
                  <c:v>0</c:v>
                </c:pt>
                <c:pt idx="6">
                  <c:v>7.7639314530255996E-7</c:v>
                </c:pt>
                <c:pt idx="7">
                  <c:v>3.1339618717721559E-6</c:v>
                </c:pt>
                <c:pt idx="8">
                  <c:v>2.485644162141559E-7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E1-48A4-AC8B-42BD9A89AF69}"/>
            </c:ext>
          </c:extLst>
        </c:ser>
        <c:ser>
          <c:idx val="4"/>
          <c:order val="2"/>
          <c:tx>
            <c:strRef>
              <c:f>TotalRounds!$M$5</c:f>
              <c:strCache>
                <c:ptCount val="1"/>
                <c:pt idx="0">
                  <c:v>With buffer=5m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TotalRounds!$C$171:$C$185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TotalRounds!$Q$228:$Q$242</c:f>
              <c:numCache>
                <c:formatCode>General</c:formatCode>
                <c:ptCount val="15"/>
                <c:pt idx="0">
                  <c:v>2.5211461130229806E-7</c:v>
                </c:pt>
                <c:pt idx="1">
                  <c:v>1.9879834353268243E-7</c:v>
                </c:pt>
                <c:pt idx="2">
                  <c:v>0</c:v>
                </c:pt>
                <c:pt idx="3">
                  <c:v>2.3616358862853475E-7</c:v>
                </c:pt>
                <c:pt idx="4">
                  <c:v>0</c:v>
                </c:pt>
                <c:pt idx="5">
                  <c:v>0</c:v>
                </c:pt>
                <c:pt idx="6">
                  <c:v>1.9409828632563999E-7</c:v>
                </c:pt>
                <c:pt idx="7">
                  <c:v>4.4770883882459372E-7</c:v>
                </c:pt>
                <c:pt idx="8">
                  <c:v>0</c:v>
                </c:pt>
                <c:pt idx="9">
                  <c:v>4.7831316167152214E-7</c:v>
                </c:pt>
                <c:pt idx="10">
                  <c:v>2.0785254441652947E-7</c:v>
                </c:pt>
                <c:pt idx="11">
                  <c:v>0</c:v>
                </c:pt>
                <c:pt idx="12">
                  <c:v>4.8857659073209223E-7</c:v>
                </c:pt>
                <c:pt idx="13">
                  <c:v>0</c:v>
                </c:pt>
                <c:pt idx="14">
                  <c:v>6.4335408793620937E-7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D1E1-48A4-AC8B-42BD9A89AF69}"/>
            </c:ext>
          </c:extLst>
        </c:ser>
        <c:ser>
          <c:idx val="6"/>
          <c:order val="3"/>
          <c:tx>
            <c:strRef>
              <c:f>TotalRounds!$P$5</c:f>
              <c:strCache>
                <c:ptCount val="1"/>
                <c:pt idx="0">
                  <c:v>With buffer=10m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strRef>
              <c:f>TotalRounds!$C$171:$C$185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TotalRounds!$U$228:$U$242</c:f>
              <c:numCache>
                <c:formatCode>General</c:formatCode>
                <c:ptCount val="15"/>
                <c:pt idx="0">
                  <c:v>0</c:v>
                </c:pt>
                <c:pt idx="1">
                  <c:v>7.9519337413072971E-7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2.2996070661406169E-7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E1-48A4-AC8B-42BD9A89AF69}"/>
            </c:ext>
          </c:extLst>
        </c:ser>
        <c:ser>
          <c:idx val="8"/>
          <c:order val="4"/>
          <c:tx>
            <c:strRef>
              <c:f>TotalRounds!$W$169</c:f>
              <c:strCache>
                <c:ptCount val="1"/>
                <c:pt idx="0">
                  <c:v>With buffer=20m</c:v>
                </c:pt>
              </c:strCache>
              <c:extLst xmlns:c15="http://schemas.microsoft.com/office/drawing/2012/chart"/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TotalRounds!$Y$228:$Y$242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D1E1-48A4-AC8B-42BD9A89A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2443984"/>
        <c:axId val="832445624"/>
        <c:extLst/>
      </c:barChart>
      <c:lineChart>
        <c:grouping val="standard"/>
        <c:varyColors val="0"/>
        <c:ser>
          <c:idx val="2"/>
          <c:order val="5"/>
          <c:tx>
            <c:strRef>
              <c:f>TotalRounds!$AG$168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TotalRounds!$AG$228:$AG$242</c:f>
              <c:numCache>
                <c:formatCode>General</c:formatCode>
                <c:ptCount val="15"/>
                <c:pt idx="0">
                  <c:v>4.4246151335687823E-6</c:v>
                </c:pt>
                <c:pt idx="1">
                  <c:v>4.4246151335687823E-6</c:v>
                </c:pt>
                <c:pt idx="2">
                  <c:v>4.4246151335687823E-6</c:v>
                </c:pt>
                <c:pt idx="3">
                  <c:v>4.4246151335687823E-6</c:v>
                </c:pt>
                <c:pt idx="4">
                  <c:v>4.4246151335687823E-6</c:v>
                </c:pt>
                <c:pt idx="5">
                  <c:v>4.4246151335687823E-6</c:v>
                </c:pt>
                <c:pt idx="6">
                  <c:v>4.4246151335687823E-6</c:v>
                </c:pt>
                <c:pt idx="7">
                  <c:v>4.4246151335687823E-6</c:v>
                </c:pt>
                <c:pt idx="8">
                  <c:v>4.4246151335687823E-6</c:v>
                </c:pt>
                <c:pt idx="9">
                  <c:v>4.4246151335687823E-6</c:v>
                </c:pt>
                <c:pt idx="10">
                  <c:v>4.4246151335687823E-6</c:v>
                </c:pt>
                <c:pt idx="11">
                  <c:v>4.4246151335687823E-6</c:v>
                </c:pt>
                <c:pt idx="12">
                  <c:v>4.4246151335687823E-6</c:v>
                </c:pt>
                <c:pt idx="13">
                  <c:v>4.4246151335687823E-6</c:v>
                </c:pt>
                <c:pt idx="14">
                  <c:v>4.4246151335687823E-6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E1-48A4-AC8B-42BD9A89AF69}"/>
            </c:ext>
          </c:extLst>
        </c:ser>
        <c:ser>
          <c:idx val="3"/>
          <c:order val="6"/>
          <c:tx>
            <c:strRef>
              <c:f>TotalRounds!$AG$168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TotalRounds!$AI$228:$AI$242</c:f>
              <c:numCache>
                <c:formatCode>General</c:formatCode>
                <c:ptCount val="15"/>
                <c:pt idx="0">
                  <c:v>3.6374941593113433E-7</c:v>
                </c:pt>
                <c:pt idx="1">
                  <c:v>3.6374941593113433E-7</c:v>
                </c:pt>
                <c:pt idx="2">
                  <c:v>3.6374941593113433E-7</c:v>
                </c:pt>
                <c:pt idx="3">
                  <c:v>3.6374941593113433E-7</c:v>
                </c:pt>
                <c:pt idx="4">
                  <c:v>3.6374941593113433E-7</c:v>
                </c:pt>
                <c:pt idx="5">
                  <c:v>3.6374941593113433E-7</c:v>
                </c:pt>
                <c:pt idx="6">
                  <c:v>3.6374941593113433E-7</c:v>
                </c:pt>
                <c:pt idx="7">
                  <c:v>3.6374941593113433E-7</c:v>
                </c:pt>
                <c:pt idx="8">
                  <c:v>3.6374941593113433E-7</c:v>
                </c:pt>
                <c:pt idx="9">
                  <c:v>3.6374941593113433E-7</c:v>
                </c:pt>
                <c:pt idx="10">
                  <c:v>3.6374941593113433E-7</c:v>
                </c:pt>
                <c:pt idx="11">
                  <c:v>3.6374941593113433E-7</c:v>
                </c:pt>
                <c:pt idx="12">
                  <c:v>3.6374941593113433E-7</c:v>
                </c:pt>
                <c:pt idx="13">
                  <c:v>3.6374941593113433E-7</c:v>
                </c:pt>
                <c:pt idx="14">
                  <c:v>3.6374941593113433E-7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E1-48A4-AC8B-42BD9A89AF69}"/>
            </c:ext>
          </c:extLst>
        </c:ser>
        <c:ser>
          <c:idx val="5"/>
          <c:order val="7"/>
          <c:tx>
            <c:strRef>
              <c:f>TotalRounds!$AG$168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TotalRounds!$AK$228:$AK$242</c:f>
              <c:numCache>
                <c:formatCode>General</c:formatCode>
                <c:ptCount val="15"/>
                <c:pt idx="0">
                  <c:v>1.1991394561328519E-8</c:v>
                </c:pt>
                <c:pt idx="1">
                  <c:v>1.1991394561328519E-8</c:v>
                </c:pt>
                <c:pt idx="2">
                  <c:v>1.1991394561328519E-8</c:v>
                </c:pt>
                <c:pt idx="3">
                  <c:v>1.1991394561328519E-8</c:v>
                </c:pt>
                <c:pt idx="4">
                  <c:v>1.1991394561328519E-8</c:v>
                </c:pt>
                <c:pt idx="5">
                  <c:v>1.1991394561328519E-8</c:v>
                </c:pt>
                <c:pt idx="6">
                  <c:v>1.1991394561328519E-8</c:v>
                </c:pt>
                <c:pt idx="7">
                  <c:v>1.1991394561328519E-8</c:v>
                </c:pt>
                <c:pt idx="8">
                  <c:v>1.1991394561328519E-8</c:v>
                </c:pt>
                <c:pt idx="9">
                  <c:v>1.1991394561328519E-8</c:v>
                </c:pt>
                <c:pt idx="10">
                  <c:v>1.1991394561328519E-8</c:v>
                </c:pt>
                <c:pt idx="11">
                  <c:v>1.1991394561328519E-8</c:v>
                </c:pt>
                <c:pt idx="12">
                  <c:v>1.1991394561328519E-8</c:v>
                </c:pt>
                <c:pt idx="13">
                  <c:v>1.1991394561328519E-8</c:v>
                </c:pt>
                <c:pt idx="14">
                  <c:v>1.1991394561328519E-8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1E1-48A4-AC8B-42BD9A89AF69}"/>
            </c:ext>
          </c:extLst>
        </c:ser>
        <c:ser>
          <c:idx val="7"/>
          <c:order val="8"/>
          <c:tx>
            <c:strRef>
              <c:f>TotalRounds!$AG$168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FF00FF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TotalRounds!$AM$228:$AM$242</c:f>
              <c:numCache>
                <c:formatCode>General</c:formatCode>
                <c:ptCount val="15"/>
                <c:pt idx="0">
                  <c:v>6.8343605382986096E-8</c:v>
                </c:pt>
                <c:pt idx="1">
                  <c:v>6.8343605382986096E-8</c:v>
                </c:pt>
                <c:pt idx="2">
                  <c:v>6.8343605382986096E-8</c:v>
                </c:pt>
                <c:pt idx="3">
                  <c:v>6.8343605382986096E-8</c:v>
                </c:pt>
                <c:pt idx="4">
                  <c:v>6.8343605382986096E-8</c:v>
                </c:pt>
                <c:pt idx="5">
                  <c:v>6.8343605382986096E-8</c:v>
                </c:pt>
                <c:pt idx="6">
                  <c:v>6.8343605382986096E-8</c:v>
                </c:pt>
                <c:pt idx="7">
                  <c:v>6.8343605382986096E-8</c:v>
                </c:pt>
                <c:pt idx="8">
                  <c:v>6.8343605382986096E-8</c:v>
                </c:pt>
                <c:pt idx="9">
                  <c:v>6.8343605382986096E-8</c:v>
                </c:pt>
                <c:pt idx="10">
                  <c:v>6.8343605382986096E-8</c:v>
                </c:pt>
                <c:pt idx="11">
                  <c:v>6.8343605382986096E-8</c:v>
                </c:pt>
                <c:pt idx="12">
                  <c:v>6.8343605382986096E-8</c:v>
                </c:pt>
                <c:pt idx="13">
                  <c:v>6.8343605382986096E-8</c:v>
                </c:pt>
                <c:pt idx="14">
                  <c:v>6.8343605382986096E-8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1E1-48A4-AC8B-42BD9A89AF69}"/>
            </c:ext>
          </c:extLst>
        </c:ser>
        <c:ser>
          <c:idx val="9"/>
          <c:order val="9"/>
          <c:tx>
            <c:strRef>
              <c:f>TotalRounds!$AG$168</c:f>
              <c:strCache>
                <c:ptCount val="1"/>
                <c:pt idx="0">
                  <c:v>AVERAGE</c:v>
                </c:pt>
              </c:strCache>
              <c:extLst xmlns:c15="http://schemas.microsoft.com/office/drawing/2012/chart"/>
            </c:strRef>
          </c:tx>
          <c:spPr>
            <a:ln w="9525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TotalRounds!$AO$228:$AO$242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D1E1-48A4-AC8B-42BD9A89A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443984"/>
        <c:axId val="832445624"/>
        <c:extLst/>
      </c:lineChart>
      <c:catAx>
        <c:axId val="83244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5624"/>
        <c:crosses val="autoZero"/>
        <c:auto val="1"/>
        <c:lblAlgn val="ctr"/>
        <c:lblOffset val="100"/>
        <c:noMultiLvlLbl val="0"/>
      </c:catAx>
      <c:valAx>
        <c:axId val="83244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SPV-HPV collision probability per flight hour (AVERAGE)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TotalRounds!$AG$169</c:f>
              <c:strCache>
                <c:ptCount val="1"/>
                <c:pt idx="0">
                  <c:v>Without Layers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Round1!$AB$6:$AC$6</c:f>
              <c:strCache>
                <c:ptCount val="2"/>
                <c:pt idx="0">
                  <c:v>air taxi</c:v>
                </c:pt>
                <c:pt idx="1">
                  <c:v>all</c:v>
                </c:pt>
              </c:strCache>
            </c:strRef>
          </c:cat>
          <c:val>
            <c:numRef>
              <c:f>TotalRounds!$AG$228</c:f>
              <c:numCache>
                <c:formatCode>General</c:formatCode>
                <c:ptCount val="1"/>
                <c:pt idx="0">
                  <c:v>4.4246151335687823E-6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D-4A31-A956-58C951F83495}"/>
            </c:ext>
          </c:extLst>
        </c:ser>
        <c:ser>
          <c:idx val="1"/>
          <c:order val="1"/>
          <c:tx>
            <c:strRef>
              <c:f>TotalRounds!$AI$169</c:f>
              <c:strCache>
                <c:ptCount val="1"/>
                <c:pt idx="0">
                  <c:v>With Layers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Round1!$AB$6:$AC$6</c:f>
              <c:strCache>
                <c:ptCount val="2"/>
                <c:pt idx="0">
                  <c:v>air taxi</c:v>
                </c:pt>
                <c:pt idx="1">
                  <c:v>all</c:v>
                </c:pt>
              </c:strCache>
            </c:strRef>
          </c:cat>
          <c:val>
            <c:numRef>
              <c:f>TotalRounds!$AI$228</c:f>
              <c:numCache>
                <c:formatCode>General</c:formatCode>
                <c:ptCount val="1"/>
                <c:pt idx="0">
                  <c:v>3.6374941593113433E-7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5D-4A31-A956-58C951F83495}"/>
            </c:ext>
          </c:extLst>
        </c:ser>
        <c:ser>
          <c:idx val="2"/>
          <c:order val="2"/>
          <c:tx>
            <c:strRef>
              <c:f>TotalRounds!$AK$169</c:f>
              <c:strCache>
                <c:ptCount val="1"/>
                <c:pt idx="0">
                  <c:v>With buffer=5m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Round1!$AB$6:$AC$6</c:f>
              <c:strCache>
                <c:ptCount val="2"/>
                <c:pt idx="0">
                  <c:v>air taxi</c:v>
                </c:pt>
                <c:pt idx="1">
                  <c:v>all</c:v>
                </c:pt>
              </c:strCache>
            </c:strRef>
          </c:cat>
          <c:val>
            <c:numRef>
              <c:f>TotalRounds!$AK$228</c:f>
              <c:numCache>
                <c:formatCode>General</c:formatCode>
                <c:ptCount val="1"/>
                <c:pt idx="0">
                  <c:v>1.1991394561328519E-8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5D-4A31-A956-58C951F83495}"/>
            </c:ext>
          </c:extLst>
        </c:ser>
        <c:ser>
          <c:idx val="3"/>
          <c:order val="3"/>
          <c:tx>
            <c:strRef>
              <c:f>TotalRounds!$AM$169</c:f>
              <c:strCache>
                <c:ptCount val="1"/>
                <c:pt idx="0">
                  <c:v>With buffer=10m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val>
            <c:numRef>
              <c:f>TotalRounds!$AM$228</c:f>
              <c:numCache>
                <c:formatCode>General</c:formatCode>
                <c:ptCount val="1"/>
                <c:pt idx="0">
                  <c:v>6.8343605382986096E-8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5D-4A31-A956-58C951F83495}"/>
            </c:ext>
          </c:extLst>
        </c:ser>
        <c:ser>
          <c:idx val="4"/>
          <c:order val="4"/>
          <c:tx>
            <c:strRef>
              <c:f>TotalRounds!$AO$169</c:f>
              <c:strCache>
                <c:ptCount val="1"/>
                <c:pt idx="0">
                  <c:v>With buffer=20m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TotalRounds!$AO$228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5D-4A31-A956-58C951F83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5594704"/>
        <c:axId val="835601920"/>
      </c:barChart>
      <c:catAx>
        <c:axId val="83559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5601920"/>
        <c:crosses val="autoZero"/>
        <c:auto val="1"/>
        <c:lblAlgn val="ctr"/>
        <c:lblOffset val="100"/>
        <c:noMultiLvlLbl val="0"/>
      </c:catAx>
      <c:valAx>
        <c:axId val="8356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559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sUAS-airtaixi </a:t>
            </a:r>
            <a:r>
              <a:rPr lang="en-US" b="1" u="sng"/>
              <a:t>collisions</a:t>
            </a:r>
            <a:r>
              <a:rPr lang="en-US" b="1" u="sng" baseline="0"/>
              <a:t> nb</a:t>
            </a:r>
            <a:r>
              <a:rPr lang="en-US" baseline="0">
                <a:solidFill>
                  <a:sysClr val="windowText" lastClr="000000"/>
                </a:solidFill>
              </a:rPr>
              <a:t>, </a:t>
            </a:r>
            <a:r>
              <a:rPr lang="en-US" baseline="0">
                <a:solidFill>
                  <a:srgbClr val="FF0000"/>
                </a:solidFill>
              </a:rPr>
              <a:t>t_choque&lt;10sec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error: NSE+FTE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TotalRounds!$G$5</c:f>
              <c:strCache>
                <c:ptCount val="1"/>
                <c:pt idx="0">
                  <c:v>Without Layers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TotalRounds!$C$171:$C$185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TotalRounds!$H$171:$H$185</c:f>
              <c:numCache>
                <c:formatCode>General</c:formatCode>
                <c:ptCount val="15"/>
                <c:pt idx="0">
                  <c:v>28</c:v>
                </c:pt>
                <c:pt idx="1">
                  <c:v>57</c:v>
                </c:pt>
                <c:pt idx="2">
                  <c:v>9</c:v>
                </c:pt>
                <c:pt idx="3">
                  <c:v>22</c:v>
                </c:pt>
                <c:pt idx="4">
                  <c:v>9</c:v>
                </c:pt>
                <c:pt idx="5">
                  <c:v>20</c:v>
                </c:pt>
                <c:pt idx="6">
                  <c:v>18</c:v>
                </c:pt>
                <c:pt idx="7">
                  <c:v>73</c:v>
                </c:pt>
                <c:pt idx="8">
                  <c:v>68</c:v>
                </c:pt>
                <c:pt idx="9">
                  <c:v>68</c:v>
                </c:pt>
                <c:pt idx="10">
                  <c:v>19</c:v>
                </c:pt>
                <c:pt idx="11">
                  <c:v>13</c:v>
                </c:pt>
                <c:pt idx="12">
                  <c:v>7</c:v>
                </c:pt>
                <c:pt idx="13">
                  <c:v>19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C-440B-A887-53F566E736EA}"/>
            </c:ext>
          </c:extLst>
        </c:ser>
        <c:ser>
          <c:idx val="1"/>
          <c:order val="1"/>
          <c:tx>
            <c:strRef>
              <c:f>TotalRounds!$J$5</c:f>
              <c:strCache>
                <c:ptCount val="1"/>
                <c:pt idx="0">
                  <c:v>With Layers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TotalRounds!$C$171:$C$185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TotalRounds!$L$171:$L$185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29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9C-440B-A887-53F566E736EA}"/>
            </c:ext>
          </c:extLst>
        </c:ser>
        <c:ser>
          <c:idx val="4"/>
          <c:order val="2"/>
          <c:tx>
            <c:strRef>
              <c:f>TotalRounds!$M$5</c:f>
              <c:strCache>
                <c:ptCount val="1"/>
                <c:pt idx="0">
                  <c:v>With buffer=5m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TotalRounds!$C$171:$C$185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TotalRounds!$P$171:$P$185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519C-440B-A887-53F566E736EA}"/>
            </c:ext>
          </c:extLst>
        </c:ser>
        <c:ser>
          <c:idx val="6"/>
          <c:order val="3"/>
          <c:tx>
            <c:strRef>
              <c:f>TotalRounds!$P$5</c:f>
              <c:strCache>
                <c:ptCount val="1"/>
                <c:pt idx="0">
                  <c:v>With buffer=10m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strRef>
              <c:f>TotalRounds!$C$171:$C$185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TotalRounds!$T$171:$T$185</c:f>
              <c:numCache>
                <c:formatCode>General</c:formatCode>
                <c:ptCount val="15"/>
                <c:pt idx="0">
                  <c:v>1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9C-440B-A887-53F566E736EA}"/>
            </c:ext>
          </c:extLst>
        </c:ser>
        <c:ser>
          <c:idx val="8"/>
          <c:order val="4"/>
          <c:tx>
            <c:strRef>
              <c:f>TotalRounds!$W$169</c:f>
              <c:strCache>
                <c:ptCount val="1"/>
                <c:pt idx="0">
                  <c:v>With buffer=20m</c:v>
                </c:pt>
              </c:strCache>
              <c:extLst xmlns:c15="http://schemas.microsoft.com/office/drawing/2012/chart"/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TotalRounds!$X$171:$X$185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519C-440B-A887-53F566E73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2443984"/>
        <c:axId val="832445624"/>
        <c:extLst/>
      </c:barChart>
      <c:lineChart>
        <c:grouping val="standard"/>
        <c:varyColors val="0"/>
        <c:ser>
          <c:idx val="2"/>
          <c:order val="5"/>
          <c:tx>
            <c:strRef>
              <c:f>TotalRounds!$AG$168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TotalRounds!$AR$171:$AR$185</c:f>
              <c:numCache>
                <c:formatCode>General</c:formatCode>
                <c:ptCount val="15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9C-440B-A887-53F566E736EA}"/>
            </c:ext>
          </c:extLst>
        </c:ser>
        <c:ser>
          <c:idx val="3"/>
          <c:order val="6"/>
          <c:tx>
            <c:strRef>
              <c:f>TotalRounds!$AG$168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TotalRounds!$AS$171:$AS$185</c:f>
              <c:numCache>
                <c:formatCode>General</c:formatCode>
                <c:ptCount val="15"/>
                <c:pt idx="0">
                  <c:v>3.4666666666666668</c:v>
                </c:pt>
                <c:pt idx="1">
                  <c:v>3.4666666666666668</c:v>
                </c:pt>
                <c:pt idx="2">
                  <c:v>3.4666666666666668</c:v>
                </c:pt>
                <c:pt idx="3">
                  <c:v>3.4666666666666668</c:v>
                </c:pt>
                <c:pt idx="4">
                  <c:v>3.4666666666666668</c:v>
                </c:pt>
                <c:pt idx="5">
                  <c:v>3.4666666666666668</c:v>
                </c:pt>
                <c:pt idx="6">
                  <c:v>3.4666666666666668</c:v>
                </c:pt>
                <c:pt idx="7">
                  <c:v>3.4666666666666668</c:v>
                </c:pt>
                <c:pt idx="8">
                  <c:v>3.4666666666666668</c:v>
                </c:pt>
                <c:pt idx="9">
                  <c:v>3.4666666666666668</c:v>
                </c:pt>
                <c:pt idx="10">
                  <c:v>3.4666666666666668</c:v>
                </c:pt>
                <c:pt idx="11">
                  <c:v>3.4666666666666668</c:v>
                </c:pt>
                <c:pt idx="12">
                  <c:v>3.4666666666666668</c:v>
                </c:pt>
                <c:pt idx="13">
                  <c:v>3.4666666666666668</c:v>
                </c:pt>
                <c:pt idx="14">
                  <c:v>3.4666666666666668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9C-440B-A887-53F566E736EA}"/>
            </c:ext>
          </c:extLst>
        </c:ser>
        <c:ser>
          <c:idx val="5"/>
          <c:order val="7"/>
          <c:tx>
            <c:strRef>
              <c:f>TotalRounds!$AG$168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TotalRounds!$AT$171:$AT$185</c:f>
              <c:numCache>
                <c:formatCode>General</c:formatCode>
                <c:ptCount val="15"/>
                <c:pt idx="0">
                  <c:v>1.5333333333333334</c:v>
                </c:pt>
                <c:pt idx="1">
                  <c:v>1.5333333333333334</c:v>
                </c:pt>
                <c:pt idx="2">
                  <c:v>1.5333333333333334</c:v>
                </c:pt>
                <c:pt idx="3">
                  <c:v>1.5333333333333334</c:v>
                </c:pt>
                <c:pt idx="4">
                  <c:v>1.5333333333333334</c:v>
                </c:pt>
                <c:pt idx="5">
                  <c:v>1.5333333333333334</c:v>
                </c:pt>
                <c:pt idx="6">
                  <c:v>1.5333333333333334</c:v>
                </c:pt>
                <c:pt idx="7">
                  <c:v>1.5333333333333334</c:v>
                </c:pt>
                <c:pt idx="8">
                  <c:v>1.5333333333333334</c:v>
                </c:pt>
                <c:pt idx="9">
                  <c:v>1.5333333333333334</c:v>
                </c:pt>
                <c:pt idx="10">
                  <c:v>1.5333333333333334</c:v>
                </c:pt>
                <c:pt idx="11">
                  <c:v>1.5333333333333334</c:v>
                </c:pt>
                <c:pt idx="12">
                  <c:v>1.5333333333333334</c:v>
                </c:pt>
                <c:pt idx="13">
                  <c:v>1.5333333333333334</c:v>
                </c:pt>
                <c:pt idx="14">
                  <c:v>1.5333333333333334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19C-440B-A887-53F566E736EA}"/>
            </c:ext>
          </c:extLst>
        </c:ser>
        <c:ser>
          <c:idx val="7"/>
          <c:order val="8"/>
          <c:tx>
            <c:strRef>
              <c:f>TotalRounds!$AG$168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FF00FF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TotalRounds!$AU$171:$AU$185</c:f>
              <c:numCache>
                <c:formatCode>General</c:formatCode>
                <c:ptCount val="15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19C-440B-A887-53F566E736EA}"/>
            </c:ext>
          </c:extLst>
        </c:ser>
        <c:ser>
          <c:idx val="9"/>
          <c:order val="9"/>
          <c:tx>
            <c:strRef>
              <c:f>TotalRounds!$AG$168</c:f>
              <c:strCache>
                <c:ptCount val="1"/>
                <c:pt idx="0">
                  <c:v>AVERAGE</c:v>
                </c:pt>
              </c:strCache>
              <c:extLst xmlns:c15="http://schemas.microsoft.com/office/drawing/2012/chart"/>
            </c:strRef>
          </c:tx>
          <c:spPr>
            <a:ln w="9525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TotalRounds!$AV$171:$AV$185</c:f>
              <c:numCache>
                <c:formatCode>General</c:formatCode>
                <c:ptCount val="15"/>
                <c:pt idx="0">
                  <c:v>0.13333333333333333</c:v>
                </c:pt>
                <c:pt idx="1">
                  <c:v>0.13333333333333333</c:v>
                </c:pt>
                <c:pt idx="2">
                  <c:v>0.13333333333333333</c:v>
                </c:pt>
                <c:pt idx="3">
                  <c:v>0.13333333333333333</c:v>
                </c:pt>
                <c:pt idx="4">
                  <c:v>0.13333333333333333</c:v>
                </c:pt>
                <c:pt idx="5">
                  <c:v>0.13333333333333333</c:v>
                </c:pt>
                <c:pt idx="6">
                  <c:v>0.13333333333333333</c:v>
                </c:pt>
                <c:pt idx="7">
                  <c:v>0.13333333333333333</c:v>
                </c:pt>
                <c:pt idx="8">
                  <c:v>0.13333333333333333</c:v>
                </c:pt>
                <c:pt idx="9">
                  <c:v>0.13333333333333333</c:v>
                </c:pt>
                <c:pt idx="10">
                  <c:v>0.13333333333333333</c:v>
                </c:pt>
                <c:pt idx="11">
                  <c:v>0.13333333333333333</c:v>
                </c:pt>
                <c:pt idx="12">
                  <c:v>0.13333333333333333</c:v>
                </c:pt>
                <c:pt idx="13">
                  <c:v>0.13333333333333333</c:v>
                </c:pt>
                <c:pt idx="14">
                  <c:v>0.13333333333333333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519C-440B-A887-53F566E73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443984"/>
        <c:axId val="832445624"/>
        <c:extLst/>
      </c:lineChart>
      <c:catAx>
        <c:axId val="83244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5624"/>
        <c:crosses val="autoZero"/>
        <c:auto val="1"/>
        <c:lblAlgn val="ctr"/>
        <c:lblOffset val="100"/>
        <c:noMultiLvlLbl val="0"/>
      </c:catAx>
      <c:valAx>
        <c:axId val="83244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SPV-HPV collision probability per flight</a:t>
            </a:r>
            <a:r>
              <a:rPr lang="en-US" baseline="0"/>
              <a:t> hour, </a:t>
            </a:r>
            <a:r>
              <a:rPr lang="en-US" baseline="0">
                <a:solidFill>
                  <a:sysClr val="windowText" lastClr="000000"/>
                </a:solidFill>
              </a:rPr>
              <a:t>for HPV, </a:t>
            </a:r>
            <a:r>
              <a:rPr lang="en-US" baseline="0">
                <a:solidFill>
                  <a:srgbClr val="FF0000"/>
                </a:solidFill>
              </a:rPr>
              <a:t>t_choque&lt;10sec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error: NSE+FTE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TotalRounds!$G$5</c:f>
              <c:strCache>
                <c:ptCount val="1"/>
                <c:pt idx="0">
                  <c:v>Without Layers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TotalRounds!$C$114:$C$128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TotalRounds!$I$114:$I$128</c:f>
              <c:numCache>
                <c:formatCode>General</c:formatCode>
                <c:ptCount val="15"/>
                <c:pt idx="0">
                  <c:v>1.0840928285998818E-5</c:v>
                </c:pt>
                <c:pt idx="1">
                  <c:v>1.9879834353268242E-5</c:v>
                </c:pt>
                <c:pt idx="2">
                  <c:v>2.8685152909076055E-6</c:v>
                </c:pt>
                <c:pt idx="3">
                  <c:v>8.0295620133701808E-6</c:v>
                </c:pt>
                <c:pt idx="4">
                  <c:v>4.4007392361768966E-6</c:v>
                </c:pt>
                <c:pt idx="5">
                  <c:v>6.664938543315796E-6</c:v>
                </c:pt>
                <c:pt idx="6">
                  <c:v>4.6583588718153604E-6</c:v>
                </c:pt>
                <c:pt idx="7">
                  <c:v>2.3504714038291168E-5</c:v>
                </c:pt>
                <c:pt idx="8">
                  <c:v>2.8336343448413773E-5</c:v>
                </c:pt>
                <c:pt idx="9">
                  <c:v>2.4154814664411867E-5</c:v>
                </c:pt>
                <c:pt idx="10">
                  <c:v>5.8198712436628252E-6</c:v>
                </c:pt>
                <c:pt idx="11">
                  <c:v>5.9789783719656043E-6</c:v>
                </c:pt>
                <c:pt idx="12">
                  <c:v>3.6643244304906918E-6</c:v>
                </c:pt>
                <c:pt idx="13">
                  <c:v>8.3141782461085066E-6</c:v>
                </c:pt>
                <c:pt idx="14">
                  <c:v>2.0909007857926806E-5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9-46FE-80AC-AC1BE35DB3A5}"/>
            </c:ext>
          </c:extLst>
        </c:ser>
        <c:ser>
          <c:idx val="1"/>
          <c:order val="1"/>
          <c:tx>
            <c:strRef>
              <c:f>TotalRounds!$J$5</c:f>
              <c:strCache>
                <c:ptCount val="1"/>
                <c:pt idx="0">
                  <c:v>With Layers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TotalRounds!$C$114:$C$128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TotalRounds!$M$114:$M$128</c:f>
              <c:numCache>
                <c:formatCode>General</c:formatCode>
                <c:ptCount val="15"/>
                <c:pt idx="0">
                  <c:v>2.5211461130229806E-7</c:v>
                </c:pt>
                <c:pt idx="1">
                  <c:v>9.9399171766341214E-7</c:v>
                </c:pt>
                <c:pt idx="2">
                  <c:v>3.8246870545434744E-7</c:v>
                </c:pt>
                <c:pt idx="3">
                  <c:v>7.0849076588560422E-7</c:v>
                </c:pt>
                <c:pt idx="4">
                  <c:v>4.6207761979857412E-6</c:v>
                </c:pt>
                <c:pt idx="5">
                  <c:v>7.1410055821240662E-7</c:v>
                </c:pt>
                <c:pt idx="6">
                  <c:v>2.1350811495820402E-6</c:v>
                </c:pt>
                <c:pt idx="7">
                  <c:v>9.6257400347287653E-6</c:v>
                </c:pt>
                <c:pt idx="8">
                  <c:v>4.971288324283118E-7</c:v>
                </c:pt>
                <c:pt idx="9">
                  <c:v>9.5662632334304428E-7</c:v>
                </c:pt>
                <c:pt idx="10">
                  <c:v>1.2471152664991768E-6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6.4335408793620937E-7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09-46FE-80AC-AC1BE35DB3A5}"/>
            </c:ext>
          </c:extLst>
        </c:ser>
        <c:ser>
          <c:idx val="4"/>
          <c:order val="2"/>
          <c:tx>
            <c:strRef>
              <c:f>TotalRounds!$M$5</c:f>
              <c:strCache>
                <c:ptCount val="1"/>
                <c:pt idx="0">
                  <c:v>With buffer=5m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TotalRounds!$C$114:$C$128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TotalRounds!$Q$114:$Q$128</c:f>
              <c:numCache>
                <c:formatCode>General</c:formatCode>
                <c:ptCount val="15"/>
                <c:pt idx="0">
                  <c:v>1.0084584452091922E-6</c:v>
                </c:pt>
                <c:pt idx="1">
                  <c:v>7.9519337413072971E-7</c:v>
                </c:pt>
                <c:pt idx="2">
                  <c:v>0</c:v>
                </c:pt>
                <c:pt idx="3">
                  <c:v>2.3616358862853475E-7</c:v>
                </c:pt>
                <c:pt idx="4">
                  <c:v>4.4007392361768966E-7</c:v>
                </c:pt>
                <c:pt idx="5">
                  <c:v>0</c:v>
                </c:pt>
                <c:pt idx="6">
                  <c:v>1.9409828632563999E-7</c:v>
                </c:pt>
                <c:pt idx="7">
                  <c:v>8.9541767764918744E-7</c:v>
                </c:pt>
                <c:pt idx="8">
                  <c:v>2.485644162141559E-7</c:v>
                </c:pt>
                <c:pt idx="9">
                  <c:v>1.4349394850145664E-6</c:v>
                </c:pt>
                <c:pt idx="10">
                  <c:v>2.0785254441652947E-7</c:v>
                </c:pt>
                <c:pt idx="11">
                  <c:v>4.5992141322812339E-7</c:v>
                </c:pt>
                <c:pt idx="12">
                  <c:v>7.328648860981384E-7</c:v>
                </c:pt>
                <c:pt idx="13">
                  <c:v>2.5981807019089083E-7</c:v>
                </c:pt>
                <c:pt idx="14">
                  <c:v>1.2867081758724187E-6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2609-46FE-80AC-AC1BE35DB3A5}"/>
            </c:ext>
          </c:extLst>
        </c:ser>
        <c:ser>
          <c:idx val="6"/>
          <c:order val="3"/>
          <c:tx>
            <c:strRef>
              <c:f>TotalRounds!$P$5</c:f>
              <c:strCache>
                <c:ptCount val="1"/>
                <c:pt idx="0">
                  <c:v>With buffer=10m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strRef>
              <c:f>TotalRounds!$C$114:$C$128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TotalRounds!$U$114:$U$128</c:f>
              <c:numCache>
                <c:formatCode>General</c:formatCode>
                <c:ptCount val="15"/>
                <c:pt idx="0">
                  <c:v>5.0422922260459612E-7</c:v>
                </c:pt>
                <c:pt idx="1">
                  <c:v>1.391588404728777E-6</c:v>
                </c:pt>
                <c:pt idx="2">
                  <c:v>1.9123435272717372E-7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1.9409828632563999E-7</c:v>
                </c:pt>
                <c:pt idx="7">
                  <c:v>2.2385441941229686E-7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2.2996070661406169E-7</c:v>
                </c:pt>
                <c:pt idx="12">
                  <c:v>2.4428829536604612E-7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09-46FE-80AC-AC1BE35DB3A5}"/>
            </c:ext>
          </c:extLst>
        </c:ser>
        <c:ser>
          <c:idx val="8"/>
          <c:order val="4"/>
          <c:tx>
            <c:strRef>
              <c:f>TotalRounds!$W$169</c:f>
              <c:strCache>
                <c:ptCount val="1"/>
                <c:pt idx="0">
                  <c:v>With buffer=20m</c:v>
                </c:pt>
              </c:strCache>
              <c:extLst xmlns:c15="http://schemas.microsoft.com/office/drawing/2012/chart"/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TotalRounds!$C$114:$C$128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TotalRounds!$Y$114:$Y$128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4.4770883882459372E-7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2609-46FE-80AC-AC1BE35DB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2443984"/>
        <c:axId val="832445624"/>
        <c:extLst/>
      </c:barChart>
      <c:lineChart>
        <c:grouping val="standard"/>
        <c:varyColors val="0"/>
        <c:ser>
          <c:idx val="2"/>
          <c:order val="5"/>
          <c:tx>
            <c:strRef>
              <c:f>TotalRounds!$AG$168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TotalRounds!$AG$114:$AG$128</c:f>
              <c:numCache>
                <c:formatCode>General</c:formatCode>
                <c:ptCount val="15"/>
                <c:pt idx="0">
                  <c:v>1.1868340593074943E-5</c:v>
                </c:pt>
                <c:pt idx="1">
                  <c:v>1.1868340593074943E-5</c:v>
                </c:pt>
                <c:pt idx="2">
                  <c:v>1.1868340593074943E-5</c:v>
                </c:pt>
                <c:pt idx="3">
                  <c:v>1.1868340593074943E-5</c:v>
                </c:pt>
                <c:pt idx="4">
                  <c:v>1.1868340593074943E-5</c:v>
                </c:pt>
                <c:pt idx="5">
                  <c:v>1.1868340593074943E-5</c:v>
                </c:pt>
                <c:pt idx="6">
                  <c:v>1.1868340593074943E-5</c:v>
                </c:pt>
                <c:pt idx="7">
                  <c:v>1.1868340593074943E-5</c:v>
                </c:pt>
                <c:pt idx="8">
                  <c:v>1.1868340593074943E-5</c:v>
                </c:pt>
                <c:pt idx="9">
                  <c:v>1.1868340593074943E-5</c:v>
                </c:pt>
                <c:pt idx="10">
                  <c:v>1.1868340593074943E-5</c:v>
                </c:pt>
                <c:pt idx="11">
                  <c:v>1.1868340593074943E-5</c:v>
                </c:pt>
                <c:pt idx="12">
                  <c:v>1.1868340593074943E-5</c:v>
                </c:pt>
                <c:pt idx="13">
                  <c:v>1.1868340593074943E-5</c:v>
                </c:pt>
                <c:pt idx="14">
                  <c:v>1.1868340593074943E-5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09-46FE-80AC-AC1BE35DB3A5}"/>
            </c:ext>
          </c:extLst>
        </c:ser>
        <c:ser>
          <c:idx val="3"/>
          <c:order val="6"/>
          <c:tx>
            <c:strRef>
              <c:f>TotalRounds!$AG$168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TotalRounds!$AI$114:$AI$128</c:f>
              <c:numCache>
                <c:formatCode>General</c:formatCode>
                <c:ptCount val="15"/>
                <c:pt idx="0">
                  <c:v>1.5184658834014239E-6</c:v>
                </c:pt>
                <c:pt idx="1">
                  <c:v>1.5184658834014239E-6</c:v>
                </c:pt>
                <c:pt idx="2">
                  <c:v>1.5184658834014239E-6</c:v>
                </c:pt>
                <c:pt idx="3">
                  <c:v>1.5184658834014239E-6</c:v>
                </c:pt>
                <c:pt idx="4">
                  <c:v>1.5184658834014239E-6</c:v>
                </c:pt>
                <c:pt idx="5">
                  <c:v>1.5184658834014239E-6</c:v>
                </c:pt>
                <c:pt idx="6">
                  <c:v>1.5184658834014239E-6</c:v>
                </c:pt>
                <c:pt idx="7">
                  <c:v>1.5184658834014239E-6</c:v>
                </c:pt>
                <c:pt idx="8">
                  <c:v>1.5184658834014239E-6</c:v>
                </c:pt>
                <c:pt idx="9">
                  <c:v>1.5184658834014239E-6</c:v>
                </c:pt>
                <c:pt idx="10">
                  <c:v>1.5184658834014239E-6</c:v>
                </c:pt>
                <c:pt idx="11">
                  <c:v>1.5184658834014239E-6</c:v>
                </c:pt>
                <c:pt idx="12">
                  <c:v>1.5184658834014239E-6</c:v>
                </c:pt>
                <c:pt idx="13">
                  <c:v>1.5184658834014239E-6</c:v>
                </c:pt>
                <c:pt idx="14">
                  <c:v>1.5184658834014239E-6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09-46FE-80AC-AC1BE35DB3A5}"/>
            </c:ext>
          </c:extLst>
        </c:ser>
        <c:ser>
          <c:idx val="5"/>
          <c:order val="7"/>
          <c:tx>
            <c:strRef>
              <c:f>TotalRounds!$AG$168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TotalRounds!$AK$114:$AK$128</c:f>
              <c:numCache>
                <c:formatCode>General</c:formatCode>
                <c:ptCount val="15"/>
                <c:pt idx="0">
                  <c:v>5.4667161910638634E-7</c:v>
                </c:pt>
                <c:pt idx="1">
                  <c:v>5.4667161910638634E-7</c:v>
                </c:pt>
                <c:pt idx="2">
                  <c:v>5.4667161910638634E-7</c:v>
                </c:pt>
                <c:pt idx="3">
                  <c:v>5.4667161910638634E-7</c:v>
                </c:pt>
                <c:pt idx="4">
                  <c:v>5.4667161910638634E-7</c:v>
                </c:pt>
                <c:pt idx="5">
                  <c:v>5.4667161910638634E-7</c:v>
                </c:pt>
                <c:pt idx="6">
                  <c:v>5.4667161910638634E-7</c:v>
                </c:pt>
                <c:pt idx="7">
                  <c:v>5.4667161910638634E-7</c:v>
                </c:pt>
                <c:pt idx="8">
                  <c:v>5.4667161910638634E-7</c:v>
                </c:pt>
                <c:pt idx="9">
                  <c:v>5.4667161910638634E-7</c:v>
                </c:pt>
                <c:pt idx="10">
                  <c:v>5.4667161910638634E-7</c:v>
                </c:pt>
                <c:pt idx="11">
                  <c:v>5.4667161910638634E-7</c:v>
                </c:pt>
                <c:pt idx="12">
                  <c:v>5.4667161910638634E-7</c:v>
                </c:pt>
                <c:pt idx="13">
                  <c:v>5.4667161910638634E-7</c:v>
                </c:pt>
                <c:pt idx="14">
                  <c:v>5.4667161910638634E-7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609-46FE-80AC-AC1BE35DB3A5}"/>
            </c:ext>
          </c:extLst>
        </c:ser>
        <c:ser>
          <c:idx val="7"/>
          <c:order val="8"/>
          <c:tx>
            <c:strRef>
              <c:f>TotalRounds!$AG$168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FF00FF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TotalRounds!$AM$114:$AM$128</c:f>
              <c:numCache>
                <c:formatCode>General</c:formatCode>
                <c:ptCount val="15"/>
                <c:pt idx="0">
                  <c:v>1.9861691251857274E-7</c:v>
                </c:pt>
                <c:pt idx="1">
                  <c:v>1.9861691251857274E-7</c:v>
                </c:pt>
                <c:pt idx="2">
                  <c:v>1.9861691251857274E-7</c:v>
                </c:pt>
                <c:pt idx="3">
                  <c:v>1.9861691251857274E-7</c:v>
                </c:pt>
                <c:pt idx="4">
                  <c:v>1.9861691251857274E-7</c:v>
                </c:pt>
                <c:pt idx="5">
                  <c:v>1.9861691251857274E-7</c:v>
                </c:pt>
                <c:pt idx="6">
                  <c:v>1.9861691251857274E-7</c:v>
                </c:pt>
                <c:pt idx="7">
                  <c:v>1.9861691251857274E-7</c:v>
                </c:pt>
                <c:pt idx="8">
                  <c:v>1.9861691251857274E-7</c:v>
                </c:pt>
                <c:pt idx="9">
                  <c:v>1.9861691251857274E-7</c:v>
                </c:pt>
                <c:pt idx="10">
                  <c:v>1.9861691251857274E-7</c:v>
                </c:pt>
                <c:pt idx="11">
                  <c:v>1.9861691251857274E-7</c:v>
                </c:pt>
                <c:pt idx="12">
                  <c:v>1.9861691251857274E-7</c:v>
                </c:pt>
                <c:pt idx="13">
                  <c:v>1.9861691251857274E-7</c:v>
                </c:pt>
                <c:pt idx="14">
                  <c:v>1.9861691251857274E-7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609-46FE-80AC-AC1BE35DB3A5}"/>
            </c:ext>
          </c:extLst>
        </c:ser>
        <c:ser>
          <c:idx val="9"/>
          <c:order val="9"/>
          <c:tx>
            <c:strRef>
              <c:f>TotalRounds!$AG$168</c:f>
              <c:strCache>
                <c:ptCount val="1"/>
                <c:pt idx="0">
                  <c:v>AVERAGE</c:v>
                </c:pt>
              </c:strCache>
              <c:extLst xmlns:c15="http://schemas.microsoft.com/office/drawing/2012/chart"/>
            </c:strRef>
          </c:tx>
          <c:spPr>
            <a:ln w="9525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TotalRounds!$AO$114:$AO$128</c:f>
              <c:numCache>
                <c:formatCode>General</c:formatCode>
                <c:ptCount val="15"/>
                <c:pt idx="0">
                  <c:v>2.9847255921639584E-8</c:v>
                </c:pt>
                <c:pt idx="1">
                  <c:v>2.9847255921639584E-8</c:v>
                </c:pt>
                <c:pt idx="2">
                  <c:v>2.9847255921639584E-8</c:v>
                </c:pt>
                <c:pt idx="3">
                  <c:v>2.9847255921639584E-8</c:v>
                </c:pt>
                <c:pt idx="4">
                  <c:v>2.9847255921639584E-8</c:v>
                </c:pt>
                <c:pt idx="5">
                  <c:v>2.9847255921639584E-8</c:v>
                </c:pt>
                <c:pt idx="6">
                  <c:v>2.9847255921639584E-8</c:v>
                </c:pt>
                <c:pt idx="7">
                  <c:v>2.9847255921639584E-8</c:v>
                </c:pt>
                <c:pt idx="8">
                  <c:v>2.9847255921639584E-8</c:v>
                </c:pt>
                <c:pt idx="9">
                  <c:v>2.9847255921639584E-8</c:v>
                </c:pt>
                <c:pt idx="10">
                  <c:v>2.9847255921639584E-8</c:v>
                </c:pt>
                <c:pt idx="11">
                  <c:v>2.9847255921639584E-8</c:v>
                </c:pt>
                <c:pt idx="12">
                  <c:v>2.9847255921639584E-8</c:v>
                </c:pt>
                <c:pt idx="13">
                  <c:v>2.9847255921639584E-8</c:v>
                </c:pt>
                <c:pt idx="14">
                  <c:v>2.9847255921639584E-8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2609-46FE-80AC-AC1BE35DB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443984"/>
        <c:axId val="832445624"/>
        <c:extLst/>
      </c:lineChart>
      <c:catAx>
        <c:axId val="83244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5624"/>
        <c:crosses val="autoZero"/>
        <c:auto val="1"/>
        <c:lblAlgn val="ctr"/>
        <c:lblOffset val="100"/>
        <c:noMultiLvlLbl val="0"/>
      </c:catAx>
      <c:valAx>
        <c:axId val="83244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SPV-HPV collision probability per flight hour (AVERAGE)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TotalRounds!$AG$169</c:f>
              <c:strCache>
                <c:ptCount val="1"/>
                <c:pt idx="0">
                  <c:v>Without Layers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Round1!$AB$6:$AC$6</c:f>
              <c:strCache>
                <c:ptCount val="2"/>
                <c:pt idx="0">
                  <c:v>air taxi</c:v>
                </c:pt>
                <c:pt idx="1">
                  <c:v>all</c:v>
                </c:pt>
              </c:strCache>
            </c:strRef>
          </c:cat>
          <c:val>
            <c:numRef>
              <c:f>TotalRounds!$AG$114</c:f>
              <c:numCache>
                <c:formatCode>General</c:formatCode>
                <c:ptCount val="1"/>
                <c:pt idx="0">
                  <c:v>1.1868340593074943E-5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17-44D7-8137-E0BAE04AF691}"/>
            </c:ext>
          </c:extLst>
        </c:ser>
        <c:ser>
          <c:idx val="1"/>
          <c:order val="1"/>
          <c:tx>
            <c:strRef>
              <c:f>TotalRounds!$AI$169</c:f>
              <c:strCache>
                <c:ptCount val="1"/>
                <c:pt idx="0">
                  <c:v>With Layers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Round1!$AB$6:$AC$6</c:f>
              <c:strCache>
                <c:ptCount val="2"/>
                <c:pt idx="0">
                  <c:v>air taxi</c:v>
                </c:pt>
                <c:pt idx="1">
                  <c:v>all</c:v>
                </c:pt>
              </c:strCache>
            </c:strRef>
          </c:cat>
          <c:val>
            <c:numRef>
              <c:f>TotalRounds!$AI$114</c:f>
              <c:numCache>
                <c:formatCode>General</c:formatCode>
                <c:ptCount val="1"/>
                <c:pt idx="0">
                  <c:v>1.5184658834014239E-6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17-44D7-8137-E0BAE04AF691}"/>
            </c:ext>
          </c:extLst>
        </c:ser>
        <c:ser>
          <c:idx val="2"/>
          <c:order val="2"/>
          <c:tx>
            <c:strRef>
              <c:f>TotalRounds!$AK$169</c:f>
              <c:strCache>
                <c:ptCount val="1"/>
                <c:pt idx="0">
                  <c:v>With buffer=5m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Round1!$AB$6:$AC$6</c:f>
              <c:strCache>
                <c:ptCount val="2"/>
                <c:pt idx="0">
                  <c:v>air taxi</c:v>
                </c:pt>
                <c:pt idx="1">
                  <c:v>all</c:v>
                </c:pt>
              </c:strCache>
            </c:strRef>
          </c:cat>
          <c:val>
            <c:numRef>
              <c:f>TotalRounds!$AK$114</c:f>
              <c:numCache>
                <c:formatCode>General</c:formatCode>
                <c:ptCount val="1"/>
                <c:pt idx="0">
                  <c:v>5.4667161910638634E-7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17-44D7-8137-E0BAE04AF691}"/>
            </c:ext>
          </c:extLst>
        </c:ser>
        <c:ser>
          <c:idx val="3"/>
          <c:order val="3"/>
          <c:tx>
            <c:strRef>
              <c:f>TotalRounds!$AM$169</c:f>
              <c:strCache>
                <c:ptCount val="1"/>
                <c:pt idx="0">
                  <c:v>With buffer=10m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val>
            <c:numRef>
              <c:f>TotalRounds!$AM$114</c:f>
              <c:numCache>
                <c:formatCode>General</c:formatCode>
                <c:ptCount val="1"/>
                <c:pt idx="0">
                  <c:v>1.9861691251857274E-7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17-44D7-8137-E0BAE04AF691}"/>
            </c:ext>
          </c:extLst>
        </c:ser>
        <c:ser>
          <c:idx val="4"/>
          <c:order val="4"/>
          <c:tx>
            <c:strRef>
              <c:f>TotalRounds!$AO$169</c:f>
              <c:strCache>
                <c:ptCount val="1"/>
                <c:pt idx="0">
                  <c:v>With buffer=20m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TotalRounds!$AO$114</c:f>
              <c:numCache>
                <c:formatCode>General</c:formatCode>
                <c:ptCount val="1"/>
                <c:pt idx="0">
                  <c:v>2.9847255921639584E-8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17-44D7-8137-E0BAE04AF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5594704"/>
        <c:axId val="835601920"/>
      </c:barChart>
      <c:catAx>
        <c:axId val="83559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5601920"/>
        <c:crosses val="autoZero"/>
        <c:auto val="1"/>
        <c:lblAlgn val="ctr"/>
        <c:lblOffset val="100"/>
        <c:noMultiLvlLbl val="0"/>
      </c:catAx>
      <c:valAx>
        <c:axId val="8356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559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SPV-HPV </a:t>
            </a:r>
            <a:r>
              <a:rPr lang="en-US" b="1" u="sng"/>
              <a:t>collisions'</a:t>
            </a:r>
            <a:r>
              <a:rPr lang="en-US" b="1" u="sng" baseline="0"/>
              <a:t> number</a:t>
            </a:r>
            <a:endParaRPr lang="en-US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TotalRounds!$B$78</c:f>
              <c:strCache>
                <c:ptCount val="1"/>
                <c:pt idx="0">
                  <c:v>t_choque&lt;5s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TotalRounds!$C$74:$G$75</c:f>
              <c:strCache>
                <c:ptCount val="5"/>
                <c:pt idx="0">
                  <c:v>Without Layers</c:v>
                </c:pt>
                <c:pt idx="1">
                  <c:v>With Layers</c:v>
                </c:pt>
                <c:pt idx="2">
                  <c:v>With buffer=5m</c:v>
                </c:pt>
                <c:pt idx="3">
                  <c:v>With buffer=10m</c:v>
                </c:pt>
                <c:pt idx="4">
                  <c:v>With buffer=20m</c:v>
                </c:pt>
              </c:strCache>
            </c:strRef>
          </c:cat>
          <c:val>
            <c:numRef>
              <c:f>TotalRounds!$C$78:$G$78</c:f>
              <c:numCache>
                <c:formatCode>General</c:formatCode>
                <c:ptCount val="5"/>
                <c:pt idx="0">
                  <c:v>281</c:v>
                </c:pt>
                <c:pt idx="1">
                  <c:v>25</c:v>
                </c:pt>
                <c:pt idx="2">
                  <c:v>13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D-4EA1-98AE-1C14D0660D66}"/>
            </c:ext>
          </c:extLst>
        </c:ser>
        <c:ser>
          <c:idx val="1"/>
          <c:order val="1"/>
          <c:tx>
            <c:strRef>
              <c:f>TotalRounds!$B$80</c:f>
              <c:strCache>
                <c:ptCount val="1"/>
                <c:pt idx="0">
                  <c:v>5&lt;t_choque&lt;10s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TotalRounds!$C$74:$G$75</c:f>
              <c:strCache>
                <c:ptCount val="5"/>
                <c:pt idx="0">
                  <c:v>Without Layers</c:v>
                </c:pt>
                <c:pt idx="1">
                  <c:v>With Layers</c:v>
                </c:pt>
                <c:pt idx="2">
                  <c:v>With buffer=5m</c:v>
                </c:pt>
                <c:pt idx="3">
                  <c:v>With buffer=10m</c:v>
                </c:pt>
                <c:pt idx="4">
                  <c:v>With buffer=20m</c:v>
                </c:pt>
              </c:strCache>
            </c:strRef>
          </c:cat>
          <c:val>
            <c:numRef>
              <c:f>TotalRounds!$C$80:$G$80</c:f>
              <c:numCache>
                <c:formatCode>General</c:formatCode>
                <c:ptCount val="5"/>
                <c:pt idx="0">
                  <c:v>199</c:v>
                </c:pt>
                <c:pt idx="1">
                  <c:v>27</c:v>
                </c:pt>
                <c:pt idx="2">
                  <c:v>10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D-4EA1-98AE-1C14D0660D66}"/>
            </c:ext>
          </c:extLst>
        </c:ser>
        <c:ser>
          <c:idx val="2"/>
          <c:order val="2"/>
          <c:tx>
            <c:strRef>
              <c:f>TotalRounds!$B$81</c:f>
              <c:strCache>
                <c:ptCount val="1"/>
                <c:pt idx="0">
                  <c:v>10&lt;t_choque&lt;20s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TotalRounds!$C$74:$G$75</c:f>
              <c:strCache>
                <c:ptCount val="5"/>
                <c:pt idx="0">
                  <c:v>Without Layers</c:v>
                </c:pt>
                <c:pt idx="1">
                  <c:v>With Layers</c:v>
                </c:pt>
                <c:pt idx="2">
                  <c:v>With buffer=5m</c:v>
                </c:pt>
                <c:pt idx="3">
                  <c:v>With buffer=10m</c:v>
                </c:pt>
                <c:pt idx="4">
                  <c:v>With buffer=20m</c:v>
                </c:pt>
              </c:strCache>
            </c:strRef>
          </c:cat>
          <c:val>
            <c:numRef>
              <c:f>TotalRounds!$C$81:$G$81</c:f>
              <c:numCache>
                <c:formatCode>General</c:formatCode>
                <c:ptCount val="5"/>
                <c:pt idx="0">
                  <c:v>270</c:v>
                </c:pt>
                <c:pt idx="1">
                  <c:v>51</c:v>
                </c:pt>
                <c:pt idx="2">
                  <c:v>11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8D-4EA1-98AE-1C14D0660D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5594704"/>
        <c:axId val="835601920"/>
      </c:barChart>
      <c:catAx>
        <c:axId val="83559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5601920"/>
        <c:crosses val="autoZero"/>
        <c:auto val="1"/>
        <c:lblAlgn val="ctr"/>
        <c:lblOffset val="100"/>
        <c:noMultiLvlLbl val="0"/>
      </c:catAx>
      <c:valAx>
        <c:axId val="8356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559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SPV-HPV </a:t>
            </a:r>
            <a:r>
              <a:rPr lang="en-US" b="1" u="sng"/>
              <a:t>collisions'</a:t>
            </a:r>
            <a:r>
              <a:rPr lang="en-US" b="1" u="sng" baseline="0"/>
              <a:t> number RATIO COMPARED TO "WITHOUT LAYERS"</a:t>
            </a:r>
            <a:endParaRPr lang="en-US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TotalRounds!$B$78</c:f>
              <c:strCache>
                <c:ptCount val="1"/>
                <c:pt idx="0">
                  <c:v>t_choque&lt;5s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TotalRounds!$C$74:$G$75</c:f>
              <c:strCache>
                <c:ptCount val="5"/>
                <c:pt idx="0">
                  <c:v>Without Layers</c:v>
                </c:pt>
                <c:pt idx="1">
                  <c:v>With Layers</c:v>
                </c:pt>
                <c:pt idx="2">
                  <c:v>With buffer=5m</c:v>
                </c:pt>
                <c:pt idx="3">
                  <c:v>With buffer=10m</c:v>
                </c:pt>
                <c:pt idx="4">
                  <c:v>With buffer=20m</c:v>
                </c:pt>
              </c:strCache>
            </c:strRef>
          </c:cat>
          <c:val>
            <c:numRef>
              <c:f>TotalRounds!$H$78:$K$78</c:f>
              <c:numCache>
                <c:formatCode>General</c:formatCode>
                <c:ptCount val="4"/>
                <c:pt idx="0">
                  <c:v>8.8967971530249115E-2</c:v>
                </c:pt>
                <c:pt idx="1">
                  <c:v>4.6263345195729534E-2</c:v>
                </c:pt>
                <c:pt idx="2">
                  <c:v>1.7793594306049824E-2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2-45D1-8126-43A5B2A3F9E6}"/>
            </c:ext>
          </c:extLst>
        </c:ser>
        <c:ser>
          <c:idx val="1"/>
          <c:order val="1"/>
          <c:tx>
            <c:strRef>
              <c:f>TotalRounds!$B$80</c:f>
              <c:strCache>
                <c:ptCount val="1"/>
                <c:pt idx="0">
                  <c:v>5&lt;t_choque&lt;10s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TotalRounds!$C$74:$G$75</c:f>
              <c:strCache>
                <c:ptCount val="5"/>
                <c:pt idx="0">
                  <c:v>Without Layers</c:v>
                </c:pt>
                <c:pt idx="1">
                  <c:v>With Layers</c:v>
                </c:pt>
                <c:pt idx="2">
                  <c:v>With buffer=5m</c:v>
                </c:pt>
                <c:pt idx="3">
                  <c:v>With buffer=10m</c:v>
                </c:pt>
                <c:pt idx="4">
                  <c:v>With buffer=20m</c:v>
                </c:pt>
              </c:strCache>
            </c:strRef>
          </c:cat>
          <c:val>
            <c:numRef>
              <c:f>TotalRounds!$H$80:$K$80</c:f>
              <c:numCache>
                <c:formatCode>General</c:formatCode>
                <c:ptCount val="4"/>
                <c:pt idx="0">
                  <c:v>0.135678391959799</c:v>
                </c:pt>
                <c:pt idx="1">
                  <c:v>5.0251256281407038E-2</c:v>
                </c:pt>
                <c:pt idx="2">
                  <c:v>2.0100502512562814E-2</c:v>
                </c:pt>
                <c:pt idx="3">
                  <c:v>1.0050251256281407E-2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2-45D1-8126-43A5B2A3F9E6}"/>
            </c:ext>
          </c:extLst>
        </c:ser>
        <c:ser>
          <c:idx val="2"/>
          <c:order val="2"/>
          <c:tx>
            <c:strRef>
              <c:f>TotalRounds!$B$81</c:f>
              <c:strCache>
                <c:ptCount val="1"/>
                <c:pt idx="0">
                  <c:v>10&lt;t_choque&lt;20s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TotalRounds!$C$74:$G$75</c:f>
              <c:strCache>
                <c:ptCount val="5"/>
                <c:pt idx="0">
                  <c:v>Without Layers</c:v>
                </c:pt>
                <c:pt idx="1">
                  <c:v>With Layers</c:v>
                </c:pt>
                <c:pt idx="2">
                  <c:v>With buffer=5m</c:v>
                </c:pt>
                <c:pt idx="3">
                  <c:v>With buffer=10m</c:v>
                </c:pt>
                <c:pt idx="4">
                  <c:v>With buffer=20m</c:v>
                </c:pt>
              </c:strCache>
            </c:strRef>
          </c:cat>
          <c:val>
            <c:numRef>
              <c:f>TotalRounds!$H$81:$K$81</c:f>
              <c:numCache>
                <c:formatCode>General</c:formatCode>
                <c:ptCount val="4"/>
                <c:pt idx="0">
                  <c:v>0.18888888888888888</c:v>
                </c:pt>
                <c:pt idx="1">
                  <c:v>4.0740740740740744E-2</c:v>
                </c:pt>
                <c:pt idx="2">
                  <c:v>1.8518518518518517E-2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B2-45D1-8126-43A5B2A3F9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5594704"/>
        <c:axId val="835601920"/>
      </c:barChart>
      <c:catAx>
        <c:axId val="83559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5601920"/>
        <c:crosses val="autoZero"/>
        <c:auto val="1"/>
        <c:lblAlgn val="ctr"/>
        <c:lblOffset val="100"/>
        <c:noMultiLvlLbl val="0"/>
      </c:catAx>
      <c:valAx>
        <c:axId val="8356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559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SPV-HPV collision probability per flight hour (TOTAL), </a:t>
            </a:r>
            <a:r>
              <a:rPr lang="en-US" baseline="0">
                <a:solidFill>
                  <a:srgbClr val="FF0000"/>
                </a:solidFill>
              </a:rPr>
              <a:t>for HPV</a:t>
            </a:r>
            <a:endParaRPr lang="en-US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TotalRounds!$G$5</c:f>
              <c:strCache>
                <c:ptCount val="1"/>
                <c:pt idx="0">
                  <c:v>Without Layers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Round1!$AB$6:$AC$6</c:f>
              <c:strCache>
                <c:ptCount val="2"/>
                <c:pt idx="0">
                  <c:v>air taxi</c:v>
                </c:pt>
                <c:pt idx="1">
                  <c:v>all</c:v>
                </c:pt>
              </c:strCache>
            </c:strRef>
          </c:cat>
          <c:val>
            <c:numRef>
              <c:f>TotalRounds!$H$22</c:f>
              <c:numCache>
                <c:formatCode>0.0000E+00</c:formatCode>
                <c:ptCount val="1"/>
                <c:pt idx="0">
                  <c:v>6.9913708715320432E-5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2-4E09-945D-0E829B60784E}"/>
            </c:ext>
          </c:extLst>
        </c:ser>
        <c:ser>
          <c:idx val="1"/>
          <c:order val="1"/>
          <c:tx>
            <c:strRef>
              <c:f>TotalRounds!$J$5</c:f>
              <c:strCache>
                <c:ptCount val="1"/>
                <c:pt idx="0">
                  <c:v>With Layers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Round1!$AB$6:$AC$6</c:f>
              <c:strCache>
                <c:ptCount val="2"/>
                <c:pt idx="0">
                  <c:v>air taxi</c:v>
                </c:pt>
                <c:pt idx="1">
                  <c:v>all</c:v>
                </c:pt>
              </c:strCache>
            </c:strRef>
          </c:cat>
          <c:val>
            <c:numRef>
              <c:f>TotalRounds!$K$22</c:f>
              <c:numCache>
                <c:formatCode>0.0000E+00</c:formatCode>
                <c:ptCount val="1"/>
                <c:pt idx="0">
                  <c:v>9.2151455054921163E-6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F2-4E09-945D-0E829B60784E}"/>
            </c:ext>
          </c:extLst>
        </c:ser>
        <c:ser>
          <c:idx val="2"/>
          <c:order val="2"/>
          <c:tx>
            <c:strRef>
              <c:f>TotalRounds!$M$5</c:f>
              <c:strCache>
                <c:ptCount val="1"/>
                <c:pt idx="0">
                  <c:v>With buffer=5m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Round1!$AB$6:$AC$6</c:f>
              <c:strCache>
                <c:ptCount val="2"/>
                <c:pt idx="0">
                  <c:v>air taxi</c:v>
                </c:pt>
                <c:pt idx="1">
                  <c:v>all</c:v>
                </c:pt>
              </c:strCache>
            </c:strRef>
          </c:cat>
          <c:val>
            <c:numRef>
              <c:f>TotalRounds!$N$22</c:f>
              <c:numCache>
                <c:formatCode>0.0000E+00</c:formatCode>
                <c:ptCount val="1"/>
                <c:pt idx="0">
                  <c:v>3.0901086725003504E-6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F2-4E09-945D-0E829B60784E}"/>
            </c:ext>
          </c:extLst>
        </c:ser>
        <c:ser>
          <c:idx val="3"/>
          <c:order val="3"/>
          <c:tx>
            <c:strRef>
              <c:f>TotalRounds!$P$5</c:f>
              <c:strCache>
                <c:ptCount val="1"/>
                <c:pt idx="0">
                  <c:v>With buffer=10m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Round1!$AB$6:$AC$6</c:f>
              <c:strCache>
                <c:ptCount val="2"/>
                <c:pt idx="0">
                  <c:v>air taxi</c:v>
                </c:pt>
                <c:pt idx="1">
                  <c:v>all</c:v>
                </c:pt>
              </c:strCache>
            </c:strRef>
          </c:cat>
          <c:val>
            <c:numRef>
              <c:f>TotalRounds!$Q$22</c:f>
              <c:numCache>
                <c:formatCode>0.0000E+00</c:formatCode>
                <c:ptCount val="1"/>
                <c:pt idx="0">
                  <c:v>1.3795128002233708E-6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F2-4E09-945D-0E829B60784E}"/>
            </c:ext>
          </c:extLst>
        </c:ser>
        <c:ser>
          <c:idx val="4"/>
          <c:order val="4"/>
          <c:tx>
            <c:strRef>
              <c:f>TotalRounds!$S$5</c:f>
              <c:strCache>
                <c:ptCount val="1"/>
                <c:pt idx="0">
                  <c:v>With buffer=20m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Round1!$AB$6:$AC$6</c:f>
              <c:strCache>
                <c:ptCount val="2"/>
                <c:pt idx="0">
                  <c:v>air taxi</c:v>
                </c:pt>
                <c:pt idx="1">
                  <c:v>all</c:v>
                </c:pt>
              </c:strCache>
            </c:strRef>
          </c:cat>
          <c:val>
            <c:numRef>
              <c:f>TotalRounds!$T$22</c:f>
              <c:numCache>
                <c:formatCode>General</c:formatCode>
                <c:ptCount val="1"/>
                <c:pt idx="0">
                  <c:v>1.1036102401786965E-7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01F2-4E09-945D-0E829B6078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5594704"/>
        <c:axId val="835601920"/>
        <c:extLst/>
      </c:barChart>
      <c:catAx>
        <c:axId val="83559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5601920"/>
        <c:crosses val="autoZero"/>
        <c:auto val="1"/>
        <c:lblAlgn val="ctr"/>
        <c:lblOffset val="100"/>
        <c:noMultiLvlLbl val="0"/>
      </c:catAx>
      <c:valAx>
        <c:axId val="8356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559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SPV-HPV collision probability per flight hour, for HPV  (AVERAGE)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TotalRounds!$AB$5</c:f>
              <c:strCache>
                <c:ptCount val="1"/>
                <c:pt idx="0">
                  <c:v>Without Layers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Round1!$AB$6:$AC$6</c15:sqref>
                  </c15:fullRef>
                </c:ext>
              </c:extLst>
              <c:f>Round1!$AB$6</c:f>
              <c:strCache>
                <c:ptCount val="1"/>
                <c:pt idx="0">
                  <c:v>air taxi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TotalRounds!$AB$7:$AC$7</c15:sqref>
                  </c15:fullRef>
                </c:ext>
              </c:extLst>
              <c:f>TotalRounds!$AB$7</c:f>
              <c:numCache>
                <c:formatCode>General</c:formatCode>
                <c:ptCount val="1"/>
                <c:pt idx="0">
                  <c:v>7.1500799306829278E-5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6D-4C85-ABD5-B5922ADF0F80}"/>
            </c:ext>
          </c:extLst>
        </c:ser>
        <c:ser>
          <c:idx val="1"/>
          <c:order val="1"/>
          <c:tx>
            <c:strRef>
              <c:f>TotalRounds!$AD$5</c:f>
              <c:strCache>
                <c:ptCount val="1"/>
                <c:pt idx="0">
                  <c:v>With Layers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Round1!$AB$6:$AC$6</c15:sqref>
                  </c15:fullRef>
                </c:ext>
              </c:extLst>
              <c:f>Round1!$AB$6</c:f>
              <c:strCache>
                <c:ptCount val="1"/>
                <c:pt idx="0">
                  <c:v>air taxi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TotalRounds!$AD$7:$AE$7</c15:sqref>
                  </c15:fullRef>
                </c:ext>
              </c:extLst>
              <c:f>TotalRounds!$AD$7</c:f>
              <c:numCache>
                <c:formatCode>General</c:formatCode>
                <c:ptCount val="1"/>
                <c:pt idx="0">
                  <c:v>8.8913819498670439E-6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6D-4C85-ABD5-B5922ADF0F80}"/>
            </c:ext>
          </c:extLst>
        </c:ser>
        <c:ser>
          <c:idx val="2"/>
          <c:order val="2"/>
          <c:tx>
            <c:strRef>
              <c:f>TotalRounds!$AF$5</c:f>
              <c:strCache>
                <c:ptCount val="1"/>
                <c:pt idx="0">
                  <c:v>With buffer=5m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Round1!$AB$6:$AC$6</c15:sqref>
                  </c15:fullRef>
                </c:ext>
              </c:extLst>
              <c:f>Round1!$AB$6</c:f>
              <c:strCache>
                <c:ptCount val="1"/>
                <c:pt idx="0">
                  <c:v>air taxi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TotalRounds!$AF$7:$AG$7</c15:sqref>
                  </c15:fullRef>
                </c:ext>
              </c:extLst>
              <c:f>TotalRounds!$AF$7</c:f>
              <c:numCache>
                <c:formatCode>General</c:formatCode>
                <c:ptCount val="1"/>
                <c:pt idx="0">
                  <c:v>3.1965908869451873E-6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6D-4C85-ABD5-B5922ADF0F80}"/>
            </c:ext>
          </c:extLst>
        </c:ser>
        <c:ser>
          <c:idx val="3"/>
          <c:order val="3"/>
          <c:tx>
            <c:strRef>
              <c:f>TotalRounds!$AH$5</c:f>
              <c:strCache>
                <c:ptCount val="1"/>
                <c:pt idx="0">
                  <c:v>With buffer=10m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air taxi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TotalRounds!$AH$7:$AI$7</c15:sqref>
                  </c15:fullRef>
                </c:ext>
              </c:extLst>
              <c:f>TotalRounds!$AH$7</c:f>
              <c:numCache>
                <c:formatCode>General</c:formatCode>
                <c:ptCount val="1"/>
                <c:pt idx="0">
                  <c:v>1.3249558998664969E-6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6D-4C85-ABD5-B5922ADF0F80}"/>
            </c:ext>
          </c:extLst>
        </c:ser>
        <c:ser>
          <c:idx val="4"/>
          <c:order val="4"/>
          <c:tx>
            <c:strRef>
              <c:f>TotalRounds!$AJ$5</c:f>
              <c:strCache>
                <c:ptCount val="1"/>
                <c:pt idx="0">
                  <c:v>With buffer=20m</c:v>
                </c:pt>
              </c:strCache>
              <c:extLst xmlns:c15="http://schemas.microsoft.com/office/drawing/2012/chart"/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air taxi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TotalRounds!$AJ$7:$AK$7</c15:sqref>
                  </c15:fullRef>
                </c:ext>
              </c:extLst>
              <c:f>TotalRounds!$AJ$7</c:f>
              <c:numCache>
                <c:formatCode>General</c:formatCode>
                <c:ptCount val="1"/>
                <c:pt idx="0">
                  <c:v>1.0745012131790249E-7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C26D-4C85-ABD5-B5922ADF0F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5594704"/>
        <c:axId val="835601920"/>
        <c:extLst/>
      </c:barChart>
      <c:catAx>
        <c:axId val="83559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5601920"/>
        <c:crosses val="autoZero"/>
        <c:auto val="1"/>
        <c:lblAlgn val="ctr"/>
        <c:lblOffset val="100"/>
        <c:noMultiLvlLbl val="0"/>
      </c:catAx>
      <c:valAx>
        <c:axId val="8356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559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SPV-HPV collision probability per flight</a:t>
            </a:r>
            <a:r>
              <a:rPr lang="en-US" baseline="0"/>
              <a:t> hour, </a:t>
            </a:r>
            <a:r>
              <a:rPr lang="en-US" baseline="0">
                <a:solidFill>
                  <a:srgbClr val="FF0000"/>
                </a:solidFill>
              </a:rPr>
              <a:t>for HPV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error: NSE+FTE</a:t>
            </a:r>
          </a:p>
          <a:p>
            <a:pPr>
              <a:defRPr/>
            </a:pPr>
            <a:r>
              <a:rPr lang="en-US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ROUND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Round1!$G$5</c:f>
              <c:strCache>
                <c:ptCount val="1"/>
                <c:pt idx="0">
                  <c:v>Without Layers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Round1!$C$7:$C$21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Round1!$H$7:$H$21</c:f>
              <c:numCache>
                <c:formatCode>General</c:formatCode>
                <c:ptCount val="15"/>
                <c:pt idx="0">
                  <c:v>3.6304504027530931E-5</c:v>
                </c:pt>
                <c:pt idx="1">
                  <c:v>1.3597806697635475E-4</c:v>
                </c:pt>
                <c:pt idx="2">
                  <c:v>2.0653310094534764E-5</c:v>
                </c:pt>
                <c:pt idx="3">
                  <c:v>5.5262279739077131E-5</c:v>
                </c:pt>
                <c:pt idx="4">
                  <c:v>3.1685322500473652E-5</c:v>
                </c:pt>
                <c:pt idx="5">
                  <c:v>8.5692066985488817E-5</c:v>
                </c:pt>
                <c:pt idx="6">
                  <c:v>2.4456384077030645E-5</c:v>
                </c:pt>
                <c:pt idx="7">
                  <c:v>1.0879324783437627E-4</c:v>
                </c:pt>
                <c:pt idx="8">
                  <c:v>1.3422478475564418E-4</c:v>
                </c:pt>
                <c:pt idx="9">
                  <c:v>1.4205900901644207E-4</c:v>
                </c:pt>
                <c:pt idx="10">
                  <c:v>4.4896149593970368E-5</c:v>
                </c:pt>
                <c:pt idx="11">
                  <c:v>4.1392927190531105E-5</c:v>
                </c:pt>
                <c:pt idx="12">
                  <c:v>2.1985946582944153E-5</c:v>
                </c:pt>
                <c:pt idx="13">
                  <c:v>5.1443977897796378E-5</c:v>
                </c:pt>
                <c:pt idx="14">
                  <c:v>9.8433175454240015E-5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01-40EC-929C-E9B8CC541822}"/>
            </c:ext>
          </c:extLst>
        </c:ser>
        <c:ser>
          <c:idx val="1"/>
          <c:order val="1"/>
          <c:tx>
            <c:strRef>
              <c:f>Round1!$J$5</c:f>
              <c:strCache>
                <c:ptCount val="1"/>
                <c:pt idx="0">
                  <c:v>With Layers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Round1!$C$7:$C$21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Round1!$K$7:$K$21</c:f>
              <c:numCache>
                <c:formatCode>General</c:formatCode>
                <c:ptCount val="15"/>
                <c:pt idx="0">
                  <c:v>4.5380630034413664E-6</c:v>
                </c:pt>
                <c:pt idx="1">
                  <c:v>0</c:v>
                </c:pt>
                <c:pt idx="2">
                  <c:v>0</c:v>
                </c:pt>
                <c:pt idx="3">
                  <c:v>1.7003778381254505E-5</c:v>
                </c:pt>
                <c:pt idx="4">
                  <c:v>3.1685322500473652E-5</c:v>
                </c:pt>
                <c:pt idx="5">
                  <c:v>1.2853810047823322E-5</c:v>
                </c:pt>
                <c:pt idx="6">
                  <c:v>1.3975076615446083E-5</c:v>
                </c:pt>
                <c:pt idx="7">
                  <c:v>5.2381934142477468E-5</c:v>
                </c:pt>
                <c:pt idx="8">
                  <c:v>4.4741594918548062E-6</c:v>
                </c:pt>
                <c:pt idx="9">
                  <c:v>1.2914455365131097E-5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1.1580373582851766E-5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01-40EC-929C-E9B8CC541822}"/>
            </c:ext>
          </c:extLst>
        </c:ser>
        <c:ser>
          <c:idx val="4"/>
          <c:order val="2"/>
          <c:tx>
            <c:strRef>
              <c:f>Round1!$M$5</c:f>
              <c:strCache>
                <c:ptCount val="1"/>
                <c:pt idx="0">
                  <c:v>With buffer=5m</c:v>
                </c:pt>
              </c:strCache>
              <c:extLst xmlns:c15="http://schemas.microsoft.com/office/drawing/2012/chart"/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Round1!$C$7:$C$21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  <c:extLst xmlns:c15="http://schemas.microsoft.com/office/drawing/2012/chart"/>
            </c:strRef>
          </c:cat>
          <c:val>
            <c:numRef>
              <c:f>Round1!$N$7:$N$21</c:f>
              <c:numCache>
                <c:formatCode>General</c:formatCode>
                <c:ptCount val="15"/>
                <c:pt idx="0">
                  <c:v>1.8152252013765466E-5</c:v>
                </c:pt>
                <c:pt idx="1">
                  <c:v>3.5783701835882833E-6</c:v>
                </c:pt>
                <c:pt idx="2">
                  <c:v>3.4422183490891272E-6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8.0587590988426863E-6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4.1392927190531105E-6</c:v>
                </c:pt>
                <c:pt idx="12">
                  <c:v>0</c:v>
                </c:pt>
                <c:pt idx="13">
                  <c:v>0</c:v>
                </c:pt>
                <c:pt idx="14">
                  <c:v>5.7901867914258832E-6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0D90-456C-815F-5181AEEF7A4F}"/>
            </c:ext>
          </c:extLst>
        </c:ser>
        <c:ser>
          <c:idx val="6"/>
          <c:order val="3"/>
          <c:tx>
            <c:strRef>
              <c:f>Round1!$P$5</c:f>
              <c:strCache>
                <c:ptCount val="1"/>
                <c:pt idx="0">
                  <c:v>With buffer=10m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val>
            <c:numRef>
              <c:f>Round1!$Q$7:$Q$21</c:f>
              <c:numCache>
                <c:formatCode>General</c:formatCode>
                <c:ptCount val="15"/>
                <c:pt idx="0">
                  <c:v>0</c:v>
                </c:pt>
                <c:pt idx="1">
                  <c:v>1.4313480734353133E-5</c:v>
                </c:pt>
                <c:pt idx="2">
                  <c:v>3.4422183490891272E-6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4.6767252634360351E-6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4-4842-B879-8FC95A0BB41D}"/>
            </c:ext>
          </c:extLst>
        </c:ser>
        <c:ser>
          <c:idx val="8"/>
          <c:order val="4"/>
          <c:tx>
            <c:strRef>
              <c:f>Round1!$S$5</c:f>
              <c:strCache>
                <c:ptCount val="1"/>
                <c:pt idx="0">
                  <c:v>With buffer=20m</c:v>
                </c:pt>
              </c:strCache>
              <c:extLst xmlns:c15="http://schemas.microsoft.com/office/drawing/2012/chart"/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Round1!$T$7:$T$21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FCAC-4607-AED4-EE350004D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2443984"/>
        <c:axId val="832445624"/>
        <c:extLst/>
      </c:barChart>
      <c:lineChart>
        <c:grouping val="standard"/>
        <c:varyColors val="0"/>
        <c:ser>
          <c:idx val="2"/>
          <c:order val="5"/>
          <c:tx>
            <c:strRef>
              <c:f>Round1!$AB$4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Round1!$AB$7:$AB$21</c:f>
              <c:numCache>
                <c:formatCode>General</c:formatCode>
                <c:ptCount val="15"/>
                <c:pt idx="0">
                  <c:v>6.8884076848429014E-5</c:v>
                </c:pt>
                <c:pt idx="1">
                  <c:v>6.8884076848429014E-5</c:v>
                </c:pt>
                <c:pt idx="2">
                  <c:v>6.8884076848429014E-5</c:v>
                </c:pt>
                <c:pt idx="3">
                  <c:v>6.8884076848429014E-5</c:v>
                </c:pt>
                <c:pt idx="4">
                  <c:v>6.8884076848429014E-5</c:v>
                </c:pt>
                <c:pt idx="5">
                  <c:v>6.8884076848429014E-5</c:v>
                </c:pt>
                <c:pt idx="6">
                  <c:v>6.8884076848429014E-5</c:v>
                </c:pt>
                <c:pt idx="7">
                  <c:v>6.8884076848429014E-5</c:v>
                </c:pt>
                <c:pt idx="8">
                  <c:v>6.8884076848429014E-5</c:v>
                </c:pt>
                <c:pt idx="9">
                  <c:v>6.8884076848429014E-5</c:v>
                </c:pt>
                <c:pt idx="10">
                  <c:v>6.8884076848429014E-5</c:v>
                </c:pt>
                <c:pt idx="11">
                  <c:v>6.8884076848429014E-5</c:v>
                </c:pt>
                <c:pt idx="12">
                  <c:v>6.8884076848429014E-5</c:v>
                </c:pt>
                <c:pt idx="13">
                  <c:v>6.8884076848429014E-5</c:v>
                </c:pt>
                <c:pt idx="14">
                  <c:v>6.8884076848429014E-5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01-40EC-929C-E9B8CC541822}"/>
            </c:ext>
          </c:extLst>
        </c:ser>
        <c:ser>
          <c:idx val="3"/>
          <c:order val="6"/>
          <c:tx>
            <c:strRef>
              <c:f>Round1!$AB$4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Round1!$AD$7:$AD$21</c:f>
              <c:numCache>
                <c:formatCode>General</c:formatCode>
                <c:ptCount val="15"/>
                <c:pt idx="0">
                  <c:v>1.0760464875383605E-5</c:v>
                </c:pt>
                <c:pt idx="1">
                  <c:v>1.0760464875383605E-5</c:v>
                </c:pt>
                <c:pt idx="2">
                  <c:v>1.0760464875383605E-5</c:v>
                </c:pt>
                <c:pt idx="3">
                  <c:v>1.0760464875383605E-5</c:v>
                </c:pt>
                <c:pt idx="4">
                  <c:v>1.0760464875383605E-5</c:v>
                </c:pt>
                <c:pt idx="5">
                  <c:v>1.0760464875383605E-5</c:v>
                </c:pt>
                <c:pt idx="6">
                  <c:v>1.0760464875383605E-5</c:v>
                </c:pt>
                <c:pt idx="7">
                  <c:v>1.0760464875383605E-5</c:v>
                </c:pt>
                <c:pt idx="8">
                  <c:v>1.0760464875383605E-5</c:v>
                </c:pt>
                <c:pt idx="9">
                  <c:v>1.0760464875383605E-5</c:v>
                </c:pt>
                <c:pt idx="10">
                  <c:v>1.0760464875383605E-5</c:v>
                </c:pt>
                <c:pt idx="11">
                  <c:v>1.0760464875383605E-5</c:v>
                </c:pt>
                <c:pt idx="12">
                  <c:v>1.0760464875383605E-5</c:v>
                </c:pt>
                <c:pt idx="13">
                  <c:v>1.0760464875383605E-5</c:v>
                </c:pt>
                <c:pt idx="14">
                  <c:v>1.0760464875383605E-5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01-40EC-929C-E9B8CC541822}"/>
            </c:ext>
          </c:extLst>
        </c:ser>
        <c:ser>
          <c:idx val="5"/>
          <c:order val="7"/>
          <c:tx>
            <c:strRef>
              <c:f>Round1!$AB$4</c:f>
              <c:strCache>
                <c:ptCount val="1"/>
                <c:pt idx="0">
                  <c:v>AVERAGE</c:v>
                </c:pt>
              </c:strCache>
              <c:extLst xmlns:c15="http://schemas.microsoft.com/office/drawing/2012/chart"/>
            </c:strRef>
          </c:tx>
          <c:spPr>
            <a:ln w="952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Round1!$AF$7:$AF$21</c:f>
              <c:numCache>
                <c:formatCode>General</c:formatCode>
                <c:ptCount val="15"/>
                <c:pt idx="0">
                  <c:v>2.8774052770509708E-6</c:v>
                </c:pt>
                <c:pt idx="1">
                  <c:v>2.8774052770509708E-6</c:v>
                </c:pt>
                <c:pt idx="2">
                  <c:v>2.8774052770509708E-6</c:v>
                </c:pt>
                <c:pt idx="3">
                  <c:v>2.8774052770509708E-6</c:v>
                </c:pt>
                <c:pt idx="4">
                  <c:v>2.8774052770509708E-6</c:v>
                </c:pt>
                <c:pt idx="5">
                  <c:v>2.8774052770509708E-6</c:v>
                </c:pt>
                <c:pt idx="6">
                  <c:v>2.8774052770509708E-6</c:v>
                </c:pt>
                <c:pt idx="7">
                  <c:v>2.8774052770509708E-6</c:v>
                </c:pt>
                <c:pt idx="8">
                  <c:v>2.8774052770509708E-6</c:v>
                </c:pt>
                <c:pt idx="9">
                  <c:v>2.8774052770509708E-6</c:v>
                </c:pt>
                <c:pt idx="10">
                  <c:v>2.8774052770509708E-6</c:v>
                </c:pt>
                <c:pt idx="11">
                  <c:v>2.8774052770509708E-6</c:v>
                </c:pt>
                <c:pt idx="12">
                  <c:v>2.8774052770509708E-6</c:v>
                </c:pt>
                <c:pt idx="13">
                  <c:v>2.8774052770509708E-6</c:v>
                </c:pt>
                <c:pt idx="14">
                  <c:v>2.8774052770509708E-6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4245-4C21-B305-C82A111365E2}"/>
            </c:ext>
          </c:extLst>
        </c:ser>
        <c:ser>
          <c:idx val="7"/>
          <c:order val="8"/>
          <c:tx>
            <c:strRef>
              <c:f>Round1!$AB$4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FF00FF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Round1!$AH$7:$AH$21</c:f>
              <c:numCache>
                <c:formatCode>General</c:formatCode>
                <c:ptCount val="15"/>
                <c:pt idx="0">
                  <c:v>1.495494956458553E-6</c:v>
                </c:pt>
                <c:pt idx="1">
                  <c:v>1.495494956458553E-6</c:v>
                </c:pt>
                <c:pt idx="2">
                  <c:v>1.495494956458553E-6</c:v>
                </c:pt>
                <c:pt idx="3">
                  <c:v>1.495494956458553E-6</c:v>
                </c:pt>
                <c:pt idx="4">
                  <c:v>1.495494956458553E-6</c:v>
                </c:pt>
                <c:pt idx="5">
                  <c:v>1.495494956458553E-6</c:v>
                </c:pt>
                <c:pt idx="6">
                  <c:v>1.495494956458553E-6</c:v>
                </c:pt>
                <c:pt idx="7">
                  <c:v>1.495494956458553E-6</c:v>
                </c:pt>
                <c:pt idx="8">
                  <c:v>1.495494956458553E-6</c:v>
                </c:pt>
                <c:pt idx="9">
                  <c:v>1.495494956458553E-6</c:v>
                </c:pt>
                <c:pt idx="10">
                  <c:v>1.495494956458553E-6</c:v>
                </c:pt>
                <c:pt idx="11">
                  <c:v>1.495494956458553E-6</c:v>
                </c:pt>
                <c:pt idx="12">
                  <c:v>1.495494956458553E-6</c:v>
                </c:pt>
                <c:pt idx="13">
                  <c:v>1.495494956458553E-6</c:v>
                </c:pt>
                <c:pt idx="14">
                  <c:v>1.495494956458553E-6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F4-4842-B879-8FC95A0BB41D}"/>
            </c:ext>
          </c:extLst>
        </c:ser>
        <c:ser>
          <c:idx val="9"/>
          <c:order val="9"/>
          <c:tx>
            <c:strRef>
              <c:f>Round1!$AB$4</c:f>
              <c:strCache>
                <c:ptCount val="1"/>
                <c:pt idx="0">
                  <c:v>AVERAGE</c:v>
                </c:pt>
              </c:strCache>
              <c:extLst xmlns:c15="http://schemas.microsoft.com/office/drawing/2012/chart"/>
            </c:strRef>
          </c:tx>
          <c:spPr>
            <a:ln w="9525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Round1!$AJ$7:$AJ$21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FCAC-4607-AED4-EE350004D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443984"/>
        <c:axId val="832445624"/>
        <c:extLst/>
      </c:lineChart>
      <c:catAx>
        <c:axId val="83244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5624"/>
        <c:crosses val="autoZero"/>
        <c:auto val="1"/>
        <c:lblAlgn val="ctr"/>
        <c:lblOffset val="100"/>
        <c:noMultiLvlLbl val="0"/>
      </c:catAx>
      <c:valAx>
        <c:axId val="83244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SPV-HPV collision probability per flight</a:t>
            </a:r>
            <a:r>
              <a:rPr lang="en-US" baseline="0"/>
              <a:t> hour, for all 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error: NSE+FTE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Round1!$G$5</c:f>
              <c:strCache>
                <c:ptCount val="1"/>
                <c:pt idx="0">
                  <c:v>Without Layers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Round1!$C$7:$C$21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Round1!$I$7:$I$21</c:f>
              <c:numCache>
                <c:formatCode>General</c:formatCode>
                <c:ptCount val="15"/>
                <c:pt idx="0">
                  <c:v>1.671376408069336E-6</c:v>
                </c:pt>
                <c:pt idx="1">
                  <c:v>3.8024390111297053E-6</c:v>
                </c:pt>
                <c:pt idx="2">
                  <c:v>8.6949475471251059E-7</c:v>
                </c:pt>
                <c:pt idx="3">
                  <c:v>2.3493628452663551E-6</c:v>
                </c:pt>
                <c:pt idx="4">
                  <c:v>1.3465330225161081E-6</c:v>
                </c:pt>
                <c:pt idx="5">
                  <c:v>3.4441375526544041E-6</c:v>
                </c:pt>
                <c:pt idx="6">
                  <c:v>1.0589390071554272E-6</c:v>
                </c:pt>
                <c:pt idx="7">
                  <c:v>3.1083663426169181E-6</c:v>
                </c:pt>
                <c:pt idx="8">
                  <c:v>4.0085459527348346E-6</c:v>
                </c:pt>
                <c:pt idx="9">
                  <c:v>3.5470454490815711E-6</c:v>
                </c:pt>
                <c:pt idx="10">
                  <c:v>2.000892787245598E-6</c:v>
                </c:pt>
                <c:pt idx="11">
                  <c:v>1.6022216619193734E-6</c:v>
                </c:pt>
                <c:pt idx="12">
                  <c:v>8.2546686342127961E-7</c:v>
                </c:pt>
                <c:pt idx="13">
                  <c:v>1.9329788211125339E-6</c:v>
                </c:pt>
                <c:pt idx="14">
                  <c:v>3.0051525107533646E-6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26-4F81-AF2F-60BC86147307}"/>
            </c:ext>
          </c:extLst>
        </c:ser>
        <c:ser>
          <c:idx val="1"/>
          <c:order val="1"/>
          <c:tx>
            <c:strRef>
              <c:f>Round1!$J$5</c:f>
              <c:strCache>
                <c:ptCount val="1"/>
                <c:pt idx="0">
                  <c:v>With Layers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Round1!$C$7:$C$21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Round1!$L$7:$L$21</c:f>
              <c:numCache>
                <c:formatCode>General</c:formatCode>
                <c:ptCount val="15"/>
                <c:pt idx="0">
                  <c:v>2.08922051008667E-7</c:v>
                </c:pt>
                <c:pt idx="1">
                  <c:v>0</c:v>
                </c:pt>
                <c:pt idx="2">
                  <c:v>0</c:v>
                </c:pt>
                <c:pt idx="3">
                  <c:v>7.2288087546657081E-7</c:v>
                </c:pt>
                <c:pt idx="4">
                  <c:v>1.3465330225161081E-6</c:v>
                </c:pt>
                <c:pt idx="5">
                  <c:v>5.1662063289816064E-7</c:v>
                </c:pt>
                <c:pt idx="6">
                  <c:v>6.051080040888156E-7</c:v>
                </c:pt>
                <c:pt idx="7">
                  <c:v>1.4966208316303681E-6</c:v>
                </c:pt>
                <c:pt idx="8">
                  <c:v>1.3361819842449448E-7</c:v>
                </c:pt>
                <c:pt idx="9">
                  <c:v>3.2245867718923373E-7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3.5354735420627817E-7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26-4F81-AF2F-60BC86147307}"/>
            </c:ext>
          </c:extLst>
        </c:ser>
        <c:ser>
          <c:idx val="4"/>
          <c:order val="2"/>
          <c:tx>
            <c:strRef>
              <c:f>Round1!$M$5</c:f>
              <c:strCache>
                <c:ptCount val="1"/>
                <c:pt idx="0">
                  <c:v>With buffer=5m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Round1!$C$7:$C$21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Round1!$O$7:$O$21</c:f>
              <c:numCache>
                <c:formatCode>General</c:formatCode>
                <c:ptCount val="15"/>
                <c:pt idx="0">
                  <c:v>8.3568820403466798E-7</c:v>
                </c:pt>
                <c:pt idx="1">
                  <c:v>1.0006418450341329E-7</c:v>
                </c:pt>
                <c:pt idx="2">
                  <c:v>1.4491579245208511E-7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2.302493587123643E-7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1.6022216619193733E-7</c:v>
                </c:pt>
                <c:pt idx="12">
                  <c:v>0</c:v>
                </c:pt>
                <c:pt idx="13">
                  <c:v>0</c:v>
                </c:pt>
                <c:pt idx="14">
                  <c:v>1.7677367710313908E-7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5D-40EF-A7D5-A651EE93D5A4}"/>
            </c:ext>
          </c:extLst>
        </c:ser>
        <c:ser>
          <c:idx val="6"/>
          <c:order val="3"/>
          <c:tx>
            <c:strRef>
              <c:f>Round1!$P$5</c:f>
              <c:strCache>
                <c:ptCount val="1"/>
                <c:pt idx="0">
                  <c:v>With buffer=10m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val>
            <c:numRef>
              <c:f>Round1!$R$7:$R$21</c:f>
              <c:numCache>
                <c:formatCode>General</c:formatCode>
                <c:ptCount val="15"/>
                <c:pt idx="0">
                  <c:v>0</c:v>
                </c:pt>
                <c:pt idx="1">
                  <c:v>4.0025673801365315E-7</c:v>
                </c:pt>
                <c:pt idx="2">
                  <c:v>1.4491579245208511E-7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1.7572534737386672E-7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B-4339-AF09-DA6CD65DBB10}"/>
            </c:ext>
          </c:extLst>
        </c:ser>
        <c:ser>
          <c:idx val="8"/>
          <c:order val="4"/>
          <c:tx>
            <c:strRef>
              <c:f>Round1!$S$5</c:f>
              <c:strCache>
                <c:ptCount val="1"/>
                <c:pt idx="0">
                  <c:v>With buffer=20m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Round1!$U$7:$U$21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52-4AE0-9769-0FB27A12B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2443984"/>
        <c:axId val="832445624"/>
      </c:barChart>
      <c:lineChart>
        <c:grouping val="standard"/>
        <c:varyColors val="0"/>
        <c:ser>
          <c:idx val="2"/>
          <c:order val="5"/>
          <c:tx>
            <c:strRef>
              <c:f>Round1!$AB$4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Round1!$AC$7:$AC$21</c:f>
              <c:numCache>
                <c:formatCode>General</c:formatCode>
                <c:ptCount val="15"/>
                <c:pt idx="0">
                  <c:v>2.304863532692621E-6</c:v>
                </c:pt>
                <c:pt idx="1">
                  <c:v>2.304863532692621E-6</c:v>
                </c:pt>
                <c:pt idx="2">
                  <c:v>2.304863532692621E-6</c:v>
                </c:pt>
                <c:pt idx="3">
                  <c:v>2.304863532692621E-6</c:v>
                </c:pt>
                <c:pt idx="4">
                  <c:v>2.304863532692621E-6</c:v>
                </c:pt>
                <c:pt idx="5">
                  <c:v>2.304863532692621E-6</c:v>
                </c:pt>
                <c:pt idx="6">
                  <c:v>2.304863532692621E-6</c:v>
                </c:pt>
                <c:pt idx="7">
                  <c:v>2.304863532692621E-6</c:v>
                </c:pt>
                <c:pt idx="8">
                  <c:v>2.304863532692621E-6</c:v>
                </c:pt>
                <c:pt idx="9">
                  <c:v>2.304863532692621E-6</c:v>
                </c:pt>
                <c:pt idx="10">
                  <c:v>2.304863532692621E-6</c:v>
                </c:pt>
                <c:pt idx="11">
                  <c:v>2.304863532692621E-6</c:v>
                </c:pt>
                <c:pt idx="12">
                  <c:v>2.304863532692621E-6</c:v>
                </c:pt>
                <c:pt idx="13">
                  <c:v>2.304863532692621E-6</c:v>
                </c:pt>
                <c:pt idx="14">
                  <c:v>2.304863532692621E-6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26-4F81-AF2F-60BC86147307}"/>
            </c:ext>
          </c:extLst>
        </c:ser>
        <c:ser>
          <c:idx val="3"/>
          <c:order val="6"/>
          <c:tx>
            <c:strRef>
              <c:f>Round1!$AB$4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Round1!$AE$7:$AE$21</c:f>
              <c:numCache>
                <c:formatCode>General</c:formatCode>
                <c:ptCount val="15"/>
                <c:pt idx="0">
                  <c:v>3.8042064316191317E-7</c:v>
                </c:pt>
                <c:pt idx="1">
                  <c:v>3.8042064316191317E-7</c:v>
                </c:pt>
                <c:pt idx="2">
                  <c:v>3.8042064316191317E-7</c:v>
                </c:pt>
                <c:pt idx="3">
                  <c:v>3.8042064316191317E-7</c:v>
                </c:pt>
                <c:pt idx="4">
                  <c:v>3.8042064316191317E-7</c:v>
                </c:pt>
                <c:pt idx="5">
                  <c:v>3.8042064316191317E-7</c:v>
                </c:pt>
                <c:pt idx="6">
                  <c:v>3.8042064316191317E-7</c:v>
                </c:pt>
                <c:pt idx="7">
                  <c:v>3.8042064316191317E-7</c:v>
                </c:pt>
                <c:pt idx="8">
                  <c:v>3.8042064316191317E-7</c:v>
                </c:pt>
                <c:pt idx="9">
                  <c:v>3.8042064316191317E-7</c:v>
                </c:pt>
                <c:pt idx="10">
                  <c:v>3.8042064316191317E-7</c:v>
                </c:pt>
                <c:pt idx="11">
                  <c:v>3.8042064316191317E-7</c:v>
                </c:pt>
                <c:pt idx="12">
                  <c:v>3.8042064316191317E-7</c:v>
                </c:pt>
                <c:pt idx="13">
                  <c:v>3.8042064316191317E-7</c:v>
                </c:pt>
                <c:pt idx="14">
                  <c:v>3.8042064316191317E-7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26-4F81-AF2F-60BC86147307}"/>
            </c:ext>
          </c:extLst>
        </c:ser>
        <c:ser>
          <c:idx val="5"/>
          <c:order val="7"/>
          <c:tx>
            <c:strRef>
              <c:f>Round1!$AB$4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Round1!$AG$7:$AG$21</c:f>
              <c:numCache>
                <c:formatCode>General</c:formatCode>
                <c:ptCount val="15"/>
                <c:pt idx="0">
                  <c:v>1.0986089219984047E-7</c:v>
                </c:pt>
                <c:pt idx="1">
                  <c:v>1.0986089219984047E-7</c:v>
                </c:pt>
                <c:pt idx="2">
                  <c:v>1.0986089219984047E-7</c:v>
                </c:pt>
                <c:pt idx="3">
                  <c:v>1.0986089219984047E-7</c:v>
                </c:pt>
                <c:pt idx="4">
                  <c:v>1.0986089219984047E-7</c:v>
                </c:pt>
                <c:pt idx="5">
                  <c:v>1.0986089219984047E-7</c:v>
                </c:pt>
                <c:pt idx="6">
                  <c:v>1.0986089219984047E-7</c:v>
                </c:pt>
                <c:pt idx="7">
                  <c:v>1.0986089219984047E-7</c:v>
                </c:pt>
                <c:pt idx="8">
                  <c:v>1.0986089219984047E-7</c:v>
                </c:pt>
                <c:pt idx="9">
                  <c:v>1.0986089219984047E-7</c:v>
                </c:pt>
                <c:pt idx="10">
                  <c:v>1.0986089219984047E-7</c:v>
                </c:pt>
                <c:pt idx="11">
                  <c:v>1.0986089219984047E-7</c:v>
                </c:pt>
                <c:pt idx="12">
                  <c:v>1.0986089219984047E-7</c:v>
                </c:pt>
                <c:pt idx="13">
                  <c:v>1.0986089219984047E-7</c:v>
                </c:pt>
                <c:pt idx="14">
                  <c:v>1.0986089219984047E-7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BC-49CD-AF33-182785F26675}"/>
            </c:ext>
          </c:extLst>
        </c:ser>
        <c:ser>
          <c:idx val="7"/>
          <c:order val="8"/>
          <c:tx>
            <c:strRef>
              <c:f>Round1!$AB$4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FF00FF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Round1!$AI$7:$AI$21</c:f>
              <c:numCache>
                <c:formatCode>General</c:formatCode>
                <c:ptCount val="15"/>
                <c:pt idx="0">
                  <c:v>4.8059858522640335E-8</c:v>
                </c:pt>
                <c:pt idx="1">
                  <c:v>4.8059858522640335E-8</c:v>
                </c:pt>
                <c:pt idx="2">
                  <c:v>4.8059858522640335E-8</c:v>
                </c:pt>
                <c:pt idx="3">
                  <c:v>4.8059858522640335E-8</c:v>
                </c:pt>
                <c:pt idx="4">
                  <c:v>4.8059858522640335E-8</c:v>
                </c:pt>
                <c:pt idx="5">
                  <c:v>4.8059858522640335E-8</c:v>
                </c:pt>
                <c:pt idx="6">
                  <c:v>4.8059858522640335E-8</c:v>
                </c:pt>
                <c:pt idx="7">
                  <c:v>4.8059858522640335E-8</c:v>
                </c:pt>
                <c:pt idx="8">
                  <c:v>4.8059858522640335E-8</c:v>
                </c:pt>
                <c:pt idx="9">
                  <c:v>4.8059858522640335E-8</c:v>
                </c:pt>
                <c:pt idx="10">
                  <c:v>4.8059858522640335E-8</c:v>
                </c:pt>
                <c:pt idx="11">
                  <c:v>4.8059858522640335E-8</c:v>
                </c:pt>
                <c:pt idx="12">
                  <c:v>4.8059858522640335E-8</c:v>
                </c:pt>
                <c:pt idx="13">
                  <c:v>4.8059858522640335E-8</c:v>
                </c:pt>
                <c:pt idx="14">
                  <c:v>4.8059858522640335E-8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EB-4339-AF09-DA6CD65DBB10}"/>
            </c:ext>
          </c:extLst>
        </c:ser>
        <c:ser>
          <c:idx val="9"/>
          <c:order val="9"/>
          <c:tx>
            <c:strRef>
              <c:f>Round1!$AB$4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Round1!$AK$7:$AK$21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52-4AE0-9769-0FB27A12B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443984"/>
        <c:axId val="832445624"/>
      </c:lineChart>
      <c:catAx>
        <c:axId val="83244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5624"/>
        <c:crosses val="autoZero"/>
        <c:auto val="1"/>
        <c:lblAlgn val="ctr"/>
        <c:lblOffset val="100"/>
        <c:noMultiLvlLbl val="0"/>
      </c:catAx>
      <c:valAx>
        <c:axId val="83244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SPV-HPV</a:t>
            </a:r>
            <a:r>
              <a:rPr lang="en-US" baseline="0"/>
              <a:t> collision probability per flight hour (AVERAGE)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Round1!$AB$5</c:f>
              <c:strCache>
                <c:ptCount val="1"/>
                <c:pt idx="0">
                  <c:v>Without Layers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Round1!$AB$6:$AC$6</c:f>
              <c:strCache>
                <c:ptCount val="2"/>
                <c:pt idx="0">
                  <c:v>air taxi</c:v>
                </c:pt>
                <c:pt idx="1">
                  <c:v>all</c:v>
                </c:pt>
              </c:strCache>
            </c:strRef>
          </c:cat>
          <c:val>
            <c:numRef>
              <c:f>Round1!$AB$7:$AC$7</c:f>
              <c:numCache>
                <c:formatCode>General</c:formatCode>
                <c:ptCount val="2"/>
                <c:pt idx="0">
                  <c:v>6.8884076848429014E-5</c:v>
                </c:pt>
                <c:pt idx="1">
                  <c:v>2.304863532692621E-6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75-4545-9DCC-2DC2881F2963}"/>
            </c:ext>
          </c:extLst>
        </c:ser>
        <c:ser>
          <c:idx val="1"/>
          <c:order val="1"/>
          <c:tx>
            <c:strRef>
              <c:f>Round1!$AD$5</c:f>
              <c:strCache>
                <c:ptCount val="1"/>
                <c:pt idx="0">
                  <c:v>With Layers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Round1!$AB$6:$AC$6</c:f>
              <c:strCache>
                <c:ptCount val="2"/>
                <c:pt idx="0">
                  <c:v>air taxi</c:v>
                </c:pt>
                <c:pt idx="1">
                  <c:v>all</c:v>
                </c:pt>
              </c:strCache>
            </c:strRef>
          </c:cat>
          <c:val>
            <c:numRef>
              <c:f>Round1!$AD$7:$AE$7</c:f>
              <c:numCache>
                <c:formatCode>General</c:formatCode>
                <c:ptCount val="2"/>
                <c:pt idx="0">
                  <c:v>1.0760464875383605E-5</c:v>
                </c:pt>
                <c:pt idx="1">
                  <c:v>3.8042064316191317E-7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75-4545-9DCC-2DC2881F2963}"/>
            </c:ext>
          </c:extLst>
        </c:ser>
        <c:ser>
          <c:idx val="2"/>
          <c:order val="2"/>
          <c:tx>
            <c:strRef>
              <c:f>Round1!$AF$5</c:f>
              <c:strCache>
                <c:ptCount val="1"/>
                <c:pt idx="0">
                  <c:v>With buffer=5m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Round1!$AB$6:$AC$6</c:f>
              <c:strCache>
                <c:ptCount val="2"/>
                <c:pt idx="0">
                  <c:v>air taxi</c:v>
                </c:pt>
                <c:pt idx="1">
                  <c:v>all</c:v>
                </c:pt>
              </c:strCache>
            </c:strRef>
          </c:cat>
          <c:val>
            <c:numRef>
              <c:f>Round1!$AF$7:$AG$7</c:f>
              <c:numCache>
                <c:formatCode>General</c:formatCode>
                <c:ptCount val="2"/>
                <c:pt idx="0">
                  <c:v>2.8774052770509708E-6</c:v>
                </c:pt>
                <c:pt idx="1">
                  <c:v>1.0986089219984047E-7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75-4545-9DCC-2DC2881F2963}"/>
            </c:ext>
          </c:extLst>
        </c:ser>
        <c:ser>
          <c:idx val="3"/>
          <c:order val="3"/>
          <c:tx>
            <c:strRef>
              <c:f>Round1!$AH$5</c:f>
              <c:strCache>
                <c:ptCount val="1"/>
                <c:pt idx="0">
                  <c:v>With buffer=10m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val>
            <c:numRef>
              <c:f>Round1!$AH$7:$AI$7</c:f>
              <c:numCache>
                <c:formatCode>General</c:formatCode>
                <c:ptCount val="2"/>
                <c:pt idx="0">
                  <c:v>1.495494956458553E-6</c:v>
                </c:pt>
                <c:pt idx="1">
                  <c:v>4.8059858522640335E-8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C-45AB-B350-99032FD8C418}"/>
            </c:ext>
          </c:extLst>
        </c:ser>
        <c:ser>
          <c:idx val="4"/>
          <c:order val="4"/>
          <c:tx>
            <c:strRef>
              <c:f>Round1!$AJ$5</c:f>
              <c:strCache>
                <c:ptCount val="1"/>
                <c:pt idx="0">
                  <c:v>With buffer=20m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Round1!$AJ$7:$AK$7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3D-472D-9F4E-C198D623D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5594704"/>
        <c:axId val="835601920"/>
      </c:barChart>
      <c:catAx>
        <c:axId val="83559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5601920"/>
        <c:crosses val="autoZero"/>
        <c:auto val="1"/>
        <c:lblAlgn val="ctr"/>
        <c:lblOffset val="100"/>
        <c:noMultiLvlLbl val="0"/>
      </c:catAx>
      <c:valAx>
        <c:axId val="8356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559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SPV-HPV collision probability per flight</a:t>
            </a:r>
            <a:r>
              <a:rPr lang="en-US" baseline="0"/>
              <a:t> hour, </a:t>
            </a:r>
            <a:r>
              <a:rPr lang="en-US" baseline="0">
                <a:solidFill>
                  <a:srgbClr val="FF0000"/>
                </a:solidFill>
              </a:rPr>
              <a:t>for HPV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error: NSE+FTE</a:t>
            </a:r>
          </a:p>
          <a:p>
            <a:pPr>
              <a:defRPr/>
            </a:pPr>
            <a:r>
              <a:rPr lang="en-US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ROUND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Round1!$G$5</c:f>
              <c:strCache>
                <c:ptCount val="1"/>
                <c:pt idx="0">
                  <c:v>Without Layers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Round1!$C$7:$C$21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Round1!$I$100:$I$114</c:f>
              <c:numCache>
                <c:formatCode>General</c:formatCode>
                <c:ptCount val="15"/>
                <c:pt idx="0">
                  <c:v>1.8152252013765466E-5</c:v>
                </c:pt>
                <c:pt idx="1">
                  <c:v>2.14702211015297E-5</c:v>
                </c:pt>
                <c:pt idx="2">
                  <c:v>3.4422183490891272E-6</c:v>
                </c:pt>
                <c:pt idx="3">
                  <c:v>1.7003778381254505E-5</c:v>
                </c:pt>
                <c:pt idx="4">
                  <c:v>1.5842661250236826E-5</c:v>
                </c:pt>
                <c:pt idx="5">
                  <c:v>3.8561430143469968E-5</c:v>
                </c:pt>
                <c:pt idx="6">
                  <c:v>6.9875383077230415E-6</c:v>
                </c:pt>
                <c:pt idx="7">
                  <c:v>5.2381934142477468E-5</c:v>
                </c:pt>
                <c:pt idx="8">
                  <c:v>4.921575441040287E-5</c:v>
                </c:pt>
                <c:pt idx="9">
                  <c:v>4.304818455043699E-5</c:v>
                </c:pt>
                <c:pt idx="10">
                  <c:v>1.1224037398492592E-5</c:v>
                </c:pt>
                <c:pt idx="11">
                  <c:v>1.6557170876212442E-5</c:v>
                </c:pt>
                <c:pt idx="12">
                  <c:v>0</c:v>
                </c:pt>
                <c:pt idx="13">
                  <c:v>1.870690105374414E-5</c:v>
                </c:pt>
                <c:pt idx="14">
                  <c:v>3.4741120748555304E-5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7D-4DF4-95A2-5768A55FC159}"/>
            </c:ext>
          </c:extLst>
        </c:ser>
        <c:ser>
          <c:idx val="1"/>
          <c:order val="1"/>
          <c:tx>
            <c:strRef>
              <c:f>Round1!$J$5</c:f>
              <c:strCache>
                <c:ptCount val="1"/>
                <c:pt idx="0">
                  <c:v>With Layers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Round1!$C$7:$C$21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Round1!$M$100:$M$114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1.2752833785940877E-5</c:v>
                </c:pt>
                <c:pt idx="4">
                  <c:v>7.921330625118413E-6</c:v>
                </c:pt>
                <c:pt idx="5">
                  <c:v>0</c:v>
                </c:pt>
                <c:pt idx="6">
                  <c:v>3.4937691538615207E-6</c:v>
                </c:pt>
                <c:pt idx="7">
                  <c:v>3.2235036395370745E-5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7D-4DF4-95A2-5768A55FC159}"/>
            </c:ext>
          </c:extLst>
        </c:ser>
        <c:ser>
          <c:idx val="4"/>
          <c:order val="2"/>
          <c:tx>
            <c:strRef>
              <c:f>Round1!$M$5</c:f>
              <c:strCache>
                <c:ptCount val="1"/>
                <c:pt idx="0">
                  <c:v>With buffer=5m</c:v>
                </c:pt>
              </c:strCache>
              <c:extLst xmlns:c15="http://schemas.microsoft.com/office/drawing/2012/chart"/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Round1!$C$7:$C$21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  <c:extLst xmlns:c15="http://schemas.microsoft.com/office/drawing/2012/chart"/>
            </c:strRef>
          </c:cat>
          <c:val>
            <c:numRef>
              <c:f>Round1!$Q$100:$Q$114</c:f>
              <c:numCache>
                <c:formatCode>General</c:formatCode>
                <c:ptCount val="15"/>
                <c:pt idx="0">
                  <c:v>4.5380630034413664E-6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4.0293795494213431E-6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4.1392927190531105E-6</c:v>
                </c:pt>
                <c:pt idx="12">
                  <c:v>0</c:v>
                </c:pt>
                <c:pt idx="13">
                  <c:v>0</c:v>
                </c:pt>
                <c:pt idx="14">
                  <c:v>5.7901867914258832E-6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F77D-4DF4-95A2-5768A55FC159}"/>
            </c:ext>
          </c:extLst>
        </c:ser>
        <c:ser>
          <c:idx val="6"/>
          <c:order val="3"/>
          <c:tx>
            <c:strRef>
              <c:f>Round1!$P$5</c:f>
              <c:strCache>
                <c:ptCount val="1"/>
                <c:pt idx="0">
                  <c:v>With buffer=10m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val>
            <c:numRef>
              <c:f>Round1!$U$100:$U$114</c:f>
              <c:numCache>
                <c:formatCode>General</c:formatCode>
                <c:ptCount val="15"/>
                <c:pt idx="0">
                  <c:v>0</c:v>
                </c:pt>
                <c:pt idx="1">
                  <c:v>3.5783701835882833E-6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7D-4DF4-95A2-5768A55FC159}"/>
            </c:ext>
          </c:extLst>
        </c:ser>
        <c:ser>
          <c:idx val="8"/>
          <c:order val="4"/>
          <c:tx>
            <c:strRef>
              <c:f>Round1!$W$98</c:f>
              <c:strCache>
                <c:ptCount val="1"/>
                <c:pt idx="0">
                  <c:v>With buffer=20m</c:v>
                </c:pt>
              </c:strCache>
              <c:extLst xmlns:c15="http://schemas.microsoft.com/office/drawing/2012/chart"/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Round1!$Y$100:$Y$114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C50C-4143-A8C0-72121095F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2443984"/>
        <c:axId val="832445624"/>
        <c:extLst/>
      </c:barChart>
      <c:lineChart>
        <c:grouping val="standard"/>
        <c:varyColors val="0"/>
        <c:ser>
          <c:idx val="2"/>
          <c:order val="5"/>
          <c:tx>
            <c:strRef>
              <c:f>Round1!$AG$97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Round1!$AG$100:$AG$114</c:f>
              <c:numCache>
                <c:formatCode>General</c:formatCode>
                <c:ptCount val="15"/>
                <c:pt idx="0">
                  <c:v>2.3155680181826032E-5</c:v>
                </c:pt>
                <c:pt idx="1">
                  <c:v>2.3155680181826032E-5</c:v>
                </c:pt>
                <c:pt idx="2">
                  <c:v>2.3155680181826032E-5</c:v>
                </c:pt>
                <c:pt idx="3">
                  <c:v>2.3155680181826032E-5</c:v>
                </c:pt>
                <c:pt idx="4">
                  <c:v>2.3155680181826032E-5</c:v>
                </c:pt>
                <c:pt idx="5">
                  <c:v>2.3155680181826032E-5</c:v>
                </c:pt>
                <c:pt idx="6">
                  <c:v>2.3155680181826032E-5</c:v>
                </c:pt>
                <c:pt idx="7">
                  <c:v>2.3155680181826032E-5</c:v>
                </c:pt>
                <c:pt idx="8">
                  <c:v>2.3155680181826032E-5</c:v>
                </c:pt>
                <c:pt idx="9">
                  <c:v>2.3155680181826032E-5</c:v>
                </c:pt>
                <c:pt idx="10">
                  <c:v>2.3155680181826032E-5</c:v>
                </c:pt>
                <c:pt idx="11">
                  <c:v>2.3155680181826032E-5</c:v>
                </c:pt>
                <c:pt idx="12">
                  <c:v>2.3155680181826032E-5</c:v>
                </c:pt>
                <c:pt idx="13">
                  <c:v>2.3155680181826032E-5</c:v>
                </c:pt>
                <c:pt idx="14">
                  <c:v>2.3155680181826032E-5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7D-4DF4-95A2-5768A55FC159}"/>
            </c:ext>
          </c:extLst>
        </c:ser>
        <c:ser>
          <c:idx val="3"/>
          <c:order val="6"/>
          <c:tx>
            <c:strRef>
              <c:f>Round1!$AB$4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Round1!$AI$100:$AI$114</c:f>
              <c:numCache>
                <c:formatCode>General</c:formatCode>
                <c:ptCount val="15"/>
                <c:pt idx="0">
                  <c:v>3.7601979973527704E-6</c:v>
                </c:pt>
                <c:pt idx="1">
                  <c:v>3.7601979973527704E-6</c:v>
                </c:pt>
                <c:pt idx="2">
                  <c:v>3.7601979973527704E-6</c:v>
                </c:pt>
                <c:pt idx="3">
                  <c:v>3.7601979973527704E-6</c:v>
                </c:pt>
                <c:pt idx="4">
                  <c:v>3.7601979973527704E-6</c:v>
                </c:pt>
                <c:pt idx="5">
                  <c:v>3.7601979973527704E-6</c:v>
                </c:pt>
                <c:pt idx="6">
                  <c:v>3.7601979973527704E-6</c:v>
                </c:pt>
                <c:pt idx="7">
                  <c:v>3.7601979973527704E-6</c:v>
                </c:pt>
                <c:pt idx="8">
                  <c:v>3.7601979973527704E-6</c:v>
                </c:pt>
                <c:pt idx="9">
                  <c:v>3.7601979973527704E-6</c:v>
                </c:pt>
                <c:pt idx="10">
                  <c:v>3.7601979973527704E-6</c:v>
                </c:pt>
                <c:pt idx="11">
                  <c:v>3.7601979973527704E-6</c:v>
                </c:pt>
                <c:pt idx="12">
                  <c:v>3.7601979973527704E-6</c:v>
                </c:pt>
                <c:pt idx="13">
                  <c:v>3.7601979973527704E-6</c:v>
                </c:pt>
                <c:pt idx="14">
                  <c:v>3.7601979973527704E-6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7D-4DF4-95A2-5768A55FC159}"/>
            </c:ext>
          </c:extLst>
        </c:ser>
        <c:ser>
          <c:idx val="5"/>
          <c:order val="7"/>
          <c:tx>
            <c:strRef>
              <c:f>Round1!$AB$4</c:f>
              <c:strCache>
                <c:ptCount val="1"/>
                <c:pt idx="0">
                  <c:v>AVERAGE</c:v>
                </c:pt>
              </c:strCache>
              <c:extLst xmlns:c15="http://schemas.microsoft.com/office/drawing/2012/chart"/>
            </c:strRef>
          </c:tx>
          <c:spPr>
            <a:ln w="952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Round1!$AK$100:$AK$114</c:f>
              <c:numCache>
                <c:formatCode>General</c:formatCode>
                <c:ptCount val="15"/>
                <c:pt idx="0">
                  <c:v>1.2331281375561135E-6</c:v>
                </c:pt>
                <c:pt idx="1">
                  <c:v>1.2331281375561135E-6</c:v>
                </c:pt>
                <c:pt idx="2">
                  <c:v>1.2331281375561135E-6</c:v>
                </c:pt>
                <c:pt idx="3">
                  <c:v>1.2331281375561135E-6</c:v>
                </c:pt>
                <c:pt idx="4">
                  <c:v>1.2331281375561135E-6</c:v>
                </c:pt>
                <c:pt idx="5">
                  <c:v>1.2331281375561135E-6</c:v>
                </c:pt>
                <c:pt idx="6">
                  <c:v>1.2331281375561135E-6</c:v>
                </c:pt>
                <c:pt idx="7">
                  <c:v>1.2331281375561135E-6</c:v>
                </c:pt>
                <c:pt idx="8">
                  <c:v>1.2331281375561135E-6</c:v>
                </c:pt>
                <c:pt idx="9">
                  <c:v>1.2331281375561135E-6</c:v>
                </c:pt>
                <c:pt idx="10">
                  <c:v>1.2331281375561135E-6</c:v>
                </c:pt>
                <c:pt idx="11">
                  <c:v>1.2331281375561135E-6</c:v>
                </c:pt>
                <c:pt idx="12">
                  <c:v>1.2331281375561135E-6</c:v>
                </c:pt>
                <c:pt idx="13">
                  <c:v>1.2331281375561135E-6</c:v>
                </c:pt>
                <c:pt idx="14">
                  <c:v>1.2331281375561135E-6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F77D-4DF4-95A2-5768A55FC159}"/>
            </c:ext>
          </c:extLst>
        </c:ser>
        <c:ser>
          <c:idx val="7"/>
          <c:order val="8"/>
          <c:tx>
            <c:strRef>
              <c:f>Round1!$AB$4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FF00FF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Round1!$AM$100:$AM$114</c:f>
              <c:numCache>
                <c:formatCode>General</c:formatCode>
                <c:ptCount val="15"/>
                <c:pt idx="0">
                  <c:v>2.3855801223921886E-7</c:v>
                </c:pt>
                <c:pt idx="1">
                  <c:v>2.3855801223921886E-7</c:v>
                </c:pt>
                <c:pt idx="2">
                  <c:v>2.3855801223921886E-7</c:v>
                </c:pt>
                <c:pt idx="3">
                  <c:v>2.3855801223921886E-7</c:v>
                </c:pt>
                <c:pt idx="4">
                  <c:v>2.3855801223921886E-7</c:v>
                </c:pt>
                <c:pt idx="5">
                  <c:v>2.3855801223921886E-7</c:v>
                </c:pt>
                <c:pt idx="6">
                  <c:v>2.3855801223921886E-7</c:v>
                </c:pt>
                <c:pt idx="7">
                  <c:v>2.3855801223921886E-7</c:v>
                </c:pt>
                <c:pt idx="8">
                  <c:v>2.3855801223921886E-7</c:v>
                </c:pt>
                <c:pt idx="9">
                  <c:v>2.3855801223921886E-7</c:v>
                </c:pt>
                <c:pt idx="10">
                  <c:v>2.3855801223921886E-7</c:v>
                </c:pt>
                <c:pt idx="11">
                  <c:v>2.3855801223921886E-7</c:v>
                </c:pt>
                <c:pt idx="12">
                  <c:v>2.3855801223921886E-7</c:v>
                </c:pt>
                <c:pt idx="13">
                  <c:v>2.3855801223921886E-7</c:v>
                </c:pt>
                <c:pt idx="14">
                  <c:v>2.3855801223921886E-7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77D-4DF4-95A2-5768A55FC159}"/>
            </c:ext>
          </c:extLst>
        </c:ser>
        <c:ser>
          <c:idx val="9"/>
          <c:order val="9"/>
          <c:tx>
            <c:strRef>
              <c:f>Round1!$AG$97</c:f>
              <c:strCache>
                <c:ptCount val="1"/>
                <c:pt idx="0">
                  <c:v>AVERAGE</c:v>
                </c:pt>
              </c:strCache>
              <c:extLst xmlns:c15="http://schemas.microsoft.com/office/drawing/2012/chart"/>
            </c:strRef>
          </c:tx>
          <c:spPr>
            <a:ln w="9525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Round1!$AO$100:$AO$114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50C-4143-A8C0-72121095F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443984"/>
        <c:axId val="832445624"/>
        <c:extLst/>
      </c:lineChart>
      <c:catAx>
        <c:axId val="83244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5624"/>
        <c:crosses val="autoZero"/>
        <c:auto val="1"/>
        <c:lblAlgn val="ctr"/>
        <c:lblOffset val="100"/>
        <c:noMultiLvlLbl val="0"/>
      </c:catAx>
      <c:valAx>
        <c:axId val="83244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SPV-HPV</a:t>
            </a:r>
            <a:r>
              <a:rPr lang="en-US" baseline="0"/>
              <a:t> </a:t>
            </a:r>
            <a:r>
              <a:rPr lang="en-US"/>
              <a:t>collision probability per flight</a:t>
            </a:r>
            <a:r>
              <a:rPr lang="en-US" baseline="0"/>
              <a:t> hour, </a:t>
            </a:r>
            <a:r>
              <a:rPr lang="en-US" baseline="0">
                <a:solidFill>
                  <a:srgbClr val="FF0000"/>
                </a:solidFill>
              </a:rPr>
              <a:t>for HPV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error: NSE+FTE</a:t>
            </a:r>
          </a:p>
          <a:p>
            <a:pPr>
              <a:defRPr/>
            </a:pPr>
            <a:r>
              <a:rPr lang="en-US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ROUND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Round1!$G$5</c:f>
              <c:strCache>
                <c:ptCount val="1"/>
                <c:pt idx="0">
                  <c:v>Without Layers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Round1!$C$7:$C$21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Round1!$I$153:$I$167</c:f>
              <c:numCache>
                <c:formatCode>General</c:formatCode>
                <c:ptCount val="15"/>
                <c:pt idx="0">
                  <c:v>9.0761260068827328E-6</c:v>
                </c:pt>
                <c:pt idx="1">
                  <c:v>1.4313480734353133E-5</c:v>
                </c:pt>
                <c:pt idx="2">
                  <c:v>0</c:v>
                </c:pt>
                <c:pt idx="3">
                  <c:v>1.2752833785940877E-5</c:v>
                </c:pt>
                <c:pt idx="4">
                  <c:v>1.5842661250236826E-5</c:v>
                </c:pt>
                <c:pt idx="5">
                  <c:v>3.8561430143469968E-5</c:v>
                </c:pt>
                <c:pt idx="6">
                  <c:v>6.9875383077230415E-6</c:v>
                </c:pt>
                <c:pt idx="7">
                  <c:v>2.4176277296528059E-5</c:v>
                </c:pt>
                <c:pt idx="8">
                  <c:v>2.2370797459274032E-5</c:v>
                </c:pt>
                <c:pt idx="9">
                  <c:v>1.2914455365131097E-5</c:v>
                </c:pt>
                <c:pt idx="10">
                  <c:v>7.4826915989950619E-6</c:v>
                </c:pt>
                <c:pt idx="11">
                  <c:v>8.278585438106221E-6</c:v>
                </c:pt>
                <c:pt idx="12">
                  <c:v>0</c:v>
                </c:pt>
                <c:pt idx="13">
                  <c:v>9.3534505268720702E-6</c:v>
                </c:pt>
                <c:pt idx="14">
                  <c:v>1.7370560374277652E-5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8D-4BB7-BDB7-1A5ED97FBE3B}"/>
            </c:ext>
          </c:extLst>
        </c:ser>
        <c:ser>
          <c:idx val="1"/>
          <c:order val="1"/>
          <c:tx>
            <c:strRef>
              <c:f>Round1!$J$5</c:f>
              <c:strCache>
                <c:ptCount val="1"/>
                <c:pt idx="0">
                  <c:v>With Layers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Round1!$C$7:$C$21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</c:strRef>
          </c:cat>
          <c:val>
            <c:numRef>
              <c:f>Round1!$M$153:$M$167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1.2752833785940877E-5</c:v>
                </c:pt>
                <c:pt idx="4">
                  <c:v>0</c:v>
                </c:pt>
                <c:pt idx="5">
                  <c:v>0</c:v>
                </c:pt>
                <c:pt idx="6">
                  <c:v>3.4937691538615207E-6</c:v>
                </c:pt>
                <c:pt idx="7">
                  <c:v>2.0146897747106716E-5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8D-4BB7-BDB7-1A5ED97FBE3B}"/>
            </c:ext>
          </c:extLst>
        </c:ser>
        <c:ser>
          <c:idx val="4"/>
          <c:order val="2"/>
          <c:tx>
            <c:strRef>
              <c:f>Round1!$M$5</c:f>
              <c:strCache>
                <c:ptCount val="1"/>
                <c:pt idx="0">
                  <c:v>With buffer=5m</c:v>
                </c:pt>
              </c:strCache>
              <c:extLst xmlns:c15="http://schemas.microsoft.com/office/drawing/2012/chart"/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Round1!$C$7:$C$21</c:f>
              <c:strCache>
                <c:ptCount val="15"/>
                <c:pt idx="0">
                  <c:v>07:00:00 - 08:00:00</c:v>
                </c:pt>
                <c:pt idx="1">
                  <c:v>08:00:00 - 09:00:00</c:v>
                </c:pt>
                <c:pt idx="2">
                  <c:v>09:00:00 - 10:00:00</c:v>
                </c:pt>
                <c:pt idx="3">
                  <c:v>10:00:00 - 11:00:00</c:v>
                </c:pt>
                <c:pt idx="4">
                  <c:v>11:00:00 - 12:00:00</c:v>
                </c:pt>
                <c:pt idx="5">
                  <c:v>12:00:00 - 13:00:00</c:v>
                </c:pt>
                <c:pt idx="6">
                  <c:v>13:00:00 - 14:00:00</c:v>
                </c:pt>
                <c:pt idx="7">
                  <c:v>14:00:00 - 15:00:00</c:v>
                </c:pt>
                <c:pt idx="8">
                  <c:v>15:00:00 - 16:00:00</c:v>
                </c:pt>
                <c:pt idx="9">
                  <c:v>16:00:00 - 17:00:00</c:v>
                </c:pt>
                <c:pt idx="10">
                  <c:v>17:00:00 - 18:00:00</c:v>
                </c:pt>
                <c:pt idx="11">
                  <c:v>18:00:00 - 19:00:00</c:v>
                </c:pt>
                <c:pt idx="12">
                  <c:v>19:00:00 - 20:00:00</c:v>
                </c:pt>
                <c:pt idx="13">
                  <c:v>20:00:00 - 21:00:00</c:v>
                </c:pt>
                <c:pt idx="14">
                  <c:v>21:00:00 - 22:00:00</c:v>
                </c:pt>
              </c:strCache>
              <c:extLst xmlns:c15="http://schemas.microsoft.com/office/drawing/2012/chart"/>
            </c:strRef>
          </c:cat>
          <c:val>
            <c:numRef>
              <c:f>Round1!$Q$153:$Q$167</c:f>
              <c:numCache>
                <c:formatCode>General</c:formatCode>
                <c:ptCount val="15"/>
                <c:pt idx="0">
                  <c:v>4.5380630034413664E-6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4.0293795494213431E-6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5.7901867914258832E-6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198D-4BB7-BDB7-1A5ED97FBE3B}"/>
            </c:ext>
          </c:extLst>
        </c:ser>
        <c:ser>
          <c:idx val="6"/>
          <c:order val="3"/>
          <c:tx>
            <c:strRef>
              <c:f>Round1!$P$5</c:f>
              <c:strCache>
                <c:ptCount val="1"/>
                <c:pt idx="0">
                  <c:v>With buffer=10m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val>
            <c:numRef>
              <c:f>Round1!$U$153:$U$167</c:f>
              <c:numCache>
                <c:formatCode>General</c:formatCode>
                <c:ptCount val="15"/>
                <c:pt idx="0">
                  <c:v>0</c:v>
                </c:pt>
                <c:pt idx="1">
                  <c:v>3.5783701835882833E-6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8D-4BB7-BDB7-1A5ED97FBE3B}"/>
            </c:ext>
          </c:extLst>
        </c:ser>
        <c:ser>
          <c:idx val="8"/>
          <c:order val="4"/>
          <c:tx>
            <c:strRef>
              <c:f>Round1!$W$98</c:f>
              <c:strCache>
                <c:ptCount val="1"/>
                <c:pt idx="0">
                  <c:v>With buffer=20m</c:v>
                </c:pt>
              </c:strCache>
              <c:extLst xmlns:c15="http://schemas.microsoft.com/office/drawing/2012/chart"/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Round1!$Y$153:$Y$167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198D-4BB7-BDB7-1A5ED97FB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2443984"/>
        <c:axId val="832445624"/>
        <c:extLst/>
      </c:barChart>
      <c:lineChart>
        <c:grouping val="standard"/>
        <c:varyColors val="0"/>
        <c:ser>
          <c:idx val="2"/>
          <c:order val="5"/>
          <c:tx>
            <c:strRef>
              <c:f>Round1!$AG$97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Round1!$AG$153:$AG$167</c:f>
              <c:numCache>
                <c:formatCode>General</c:formatCode>
                <c:ptCount val="15"/>
                <c:pt idx="0">
                  <c:v>1.3298725885852717E-5</c:v>
                </c:pt>
                <c:pt idx="1">
                  <c:v>1.3298725885852717E-5</c:v>
                </c:pt>
                <c:pt idx="2">
                  <c:v>1.3298725885852717E-5</c:v>
                </c:pt>
                <c:pt idx="3">
                  <c:v>1.3298725885852717E-5</c:v>
                </c:pt>
                <c:pt idx="4">
                  <c:v>1.3298725885852717E-5</c:v>
                </c:pt>
                <c:pt idx="5">
                  <c:v>1.3298725885852717E-5</c:v>
                </c:pt>
                <c:pt idx="6">
                  <c:v>1.3298725885852717E-5</c:v>
                </c:pt>
                <c:pt idx="7">
                  <c:v>1.3298725885852717E-5</c:v>
                </c:pt>
                <c:pt idx="8">
                  <c:v>1.3298725885852717E-5</c:v>
                </c:pt>
                <c:pt idx="9">
                  <c:v>1.3298725885852717E-5</c:v>
                </c:pt>
                <c:pt idx="10">
                  <c:v>1.3298725885852717E-5</c:v>
                </c:pt>
                <c:pt idx="11">
                  <c:v>1.3298725885852717E-5</c:v>
                </c:pt>
                <c:pt idx="12">
                  <c:v>1.3298725885852717E-5</c:v>
                </c:pt>
                <c:pt idx="13">
                  <c:v>1.3298725885852717E-5</c:v>
                </c:pt>
                <c:pt idx="14">
                  <c:v>1.3298725885852717E-5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8D-4BB7-BDB7-1A5ED97FBE3B}"/>
            </c:ext>
          </c:extLst>
        </c:ser>
        <c:ser>
          <c:idx val="3"/>
          <c:order val="6"/>
          <c:tx>
            <c:strRef>
              <c:f>Round1!$AB$4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Round1!$AD$153:$AD$168</c:f>
              <c:numCache>
                <c:formatCode>General</c:formatCode>
                <c:ptCount val="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8D-4BB7-BDB7-1A5ED97FBE3B}"/>
            </c:ext>
          </c:extLst>
        </c:ser>
        <c:ser>
          <c:idx val="5"/>
          <c:order val="7"/>
          <c:tx>
            <c:strRef>
              <c:f>Round1!$AB$4</c:f>
              <c:strCache>
                <c:ptCount val="1"/>
                <c:pt idx="0">
                  <c:v>AVERAGE</c:v>
                </c:pt>
              </c:strCache>
              <c:extLst xmlns:c15="http://schemas.microsoft.com/office/drawing/2012/chart"/>
            </c:strRef>
          </c:tx>
          <c:spPr>
            <a:ln w="952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Round1!$AK$153:$AK$167</c:f>
              <c:numCache>
                <c:formatCode>General</c:formatCode>
                <c:ptCount val="15"/>
                <c:pt idx="0">
                  <c:v>9.5717528961923949E-7</c:v>
                </c:pt>
                <c:pt idx="1">
                  <c:v>9.5717528961923949E-7</c:v>
                </c:pt>
                <c:pt idx="2">
                  <c:v>9.5717528961923949E-7</c:v>
                </c:pt>
                <c:pt idx="3">
                  <c:v>9.5717528961923949E-7</c:v>
                </c:pt>
                <c:pt idx="4">
                  <c:v>9.5717528961923949E-7</c:v>
                </c:pt>
                <c:pt idx="5">
                  <c:v>9.5717528961923949E-7</c:v>
                </c:pt>
                <c:pt idx="6">
                  <c:v>9.5717528961923949E-7</c:v>
                </c:pt>
                <c:pt idx="7">
                  <c:v>9.5717528961923949E-7</c:v>
                </c:pt>
                <c:pt idx="8">
                  <c:v>9.5717528961923949E-7</c:v>
                </c:pt>
                <c:pt idx="9">
                  <c:v>9.5717528961923949E-7</c:v>
                </c:pt>
                <c:pt idx="10">
                  <c:v>9.5717528961923949E-7</c:v>
                </c:pt>
                <c:pt idx="11">
                  <c:v>9.5717528961923949E-7</c:v>
                </c:pt>
                <c:pt idx="12">
                  <c:v>9.5717528961923949E-7</c:v>
                </c:pt>
                <c:pt idx="13">
                  <c:v>9.5717528961923949E-7</c:v>
                </c:pt>
                <c:pt idx="14">
                  <c:v>9.5717528961923949E-7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198D-4BB7-BDB7-1A5ED97FBE3B}"/>
            </c:ext>
          </c:extLst>
        </c:ser>
        <c:ser>
          <c:idx val="7"/>
          <c:order val="8"/>
          <c:tx>
            <c:strRef>
              <c:f>Round1!$AB$4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rgbClr val="FF00FF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Round1!$AM$153:$AM$167</c:f>
              <c:numCache>
                <c:formatCode>General</c:formatCode>
                <c:ptCount val="15"/>
                <c:pt idx="0">
                  <c:v>2.3855801223921886E-7</c:v>
                </c:pt>
                <c:pt idx="1">
                  <c:v>2.3855801223921886E-7</c:v>
                </c:pt>
                <c:pt idx="2">
                  <c:v>2.3855801223921886E-7</c:v>
                </c:pt>
                <c:pt idx="3">
                  <c:v>2.3855801223921886E-7</c:v>
                </c:pt>
                <c:pt idx="4">
                  <c:v>2.3855801223921886E-7</c:v>
                </c:pt>
                <c:pt idx="5">
                  <c:v>2.3855801223921886E-7</c:v>
                </c:pt>
                <c:pt idx="6">
                  <c:v>2.3855801223921886E-7</c:v>
                </c:pt>
                <c:pt idx="7">
                  <c:v>2.3855801223921886E-7</c:v>
                </c:pt>
                <c:pt idx="8">
                  <c:v>2.3855801223921886E-7</c:v>
                </c:pt>
                <c:pt idx="9">
                  <c:v>2.3855801223921886E-7</c:v>
                </c:pt>
                <c:pt idx="10">
                  <c:v>2.3855801223921886E-7</c:v>
                </c:pt>
                <c:pt idx="11">
                  <c:v>2.3855801223921886E-7</c:v>
                </c:pt>
                <c:pt idx="12">
                  <c:v>2.3855801223921886E-7</c:v>
                </c:pt>
                <c:pt idx="13">
                  <c:v>2.3855801223921886E-7</c:v>
                </c:pt>
                <c:pt idx="14">
                  <c:v>2.3855801223921886E-7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98D-4BB7-BDB7-1A5ED97FBE3B}"/>
            </c:ext>
          </c:extLst>
        </c:ser>
        <c:ser>
          <c:idx val="9"/>
          <c:order val="9"/>
          <c:tx>
            <c:strRef>
              <c:f>Round1!$AG$97</c:f>
              <c:strCache>
                <c:ptCount val="1"/>
                <c:pt idx="0">
                  <c:v>AVERAGE</c:v>
                </c:pt>
              </c:strCache>
              <c:extLst xmlns:c15="http://schemas.microsoft.com/office/drawing/2012/chart"/>
            </c:strRef>
          </c:tx>
          <c:spPr>
            <a:ln w="9525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Round1!$AO$153:$AO$167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198D-4BB7-BDB7-1A5ED97FB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443984"/>
        <c:axId val="832445624"/>
        <c:extLst/>
      </c:lineChart>
      <c:catAx>
        <c:axId val="83244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5624"/>
        <c:crosses val="autoZero"/>
        <c:auto val="1"/>
        <c:lblAlgn val="ctr"/>
        <c:lblOffset val="100"/>
        <c:noMultiLvlLbl val="0"/>
      </c:catAx>
      <c:valAx>
        <c:axId val="83244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4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4" Type="http://schemas.openxmlformats.org/officeDocument/2006/relationships/chart" Target="../charts/chart3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4" Type="http://schemas.openxmlformats.org/officeDocument/2006/relationships/chart" Target="../charts/chart34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2.xml"/><Relationship Id="rId13" Type="http://schemas.openxmlformats.org/officeDocument/2006/relationships/chart" Target="../charts/chart47.xml"/><Relationship Id="rId3" Type="http://schemas.openxmlformats.org/officeDocument/2006/relationships/chart" Target="../charts/chart37.xml"/><Relationship Id="rId7" Type="http://schemas.openxmlformats.org/officeDocument/2006/relationships/chart" Target="../charts/chart41.xml"/><Relationship Id="rId12" Type="http://schemas.openxmlformats.org/officeDocument/2006/relationships/chart" Target="../charts/chart46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6" Type="http://schemas.openxmlformats.org/officeDocument/2006/relationships/chart" Target="../charts/chart40.xml"/><Relationship Id="rId11" Type="http://schemas.openxmlformats.org/officeDocument/2006/relationships/chart" Target="../charts/chart45.xml"/><Relationship Id="rId5" Type="http://schemas.openxmlformats.org/officeDocument/2006/relationships/chart" Target="../charts/chart39.xml"/><Relationship Id="rId10" Type="http://schemas.openxmlformats.org/officeDocument/2006/relationships/chart" Target="../charts/chart44.xml"/><Relationship Id="rId4" Type="http://schemas.openxmlformats.org/officeDocument/2006/relationships/chart" Target="../charts/chart38.xml"/><Relationship Id="rId9" Type="http://schemas.openxmlformats.org/officeDocument/2006/relationships/chart" Target="../charts/chart43.xml"/><Relationship Id="rId14" Type="http://schemas.openxmlformats.org/officeDocument/2006/relationships/chart" Target="../charts/chart4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0</xdr:rowOff>
    </xdr:from>
    <xdr:to>
      <xdr:col>24</xdr:col>
      <xdr:colOff>348943</xdr:colOff>
      <xdr:row>66</xdr:row>
      <xdr:rowOff>43457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A4FE55-6654-4A50-920F-311D58C172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22076</xdr:colOff>
      <xdr:row>96</xdr:row>
      <xdr:rowOff>44002</xdr:rowOff>
    </xdr:from>
    <xdr:to>
      <xdr:col>17</xdr:col>
      <xdr:colOff>134799</xdr:colOff>
      <xdr:row>116</xdr:row>
      <xdr:rowOff>20360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2F13C7-3F69-4C0D-B0E2-89E7731B07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116</xdr:row>
      <xdr:rowOff>94315</xdr:rowOff>
    </xdr:from>
    <xdr:to>
      <xdr:col>17</xdr:col>
      <xdr:colOff>112723</xdr:colOff>
      <xdr:row>136</xdr:row>
      <xdr:rowOff>72144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F2D77C-588F-4DC0-9F7E-C920BD6649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66</xdr:row>
      <xdr:rowOff>156882</xdr:rowOff>
    </xdr:from>
    <xdr:to>
      <xdr:col>24</xdr:col>
      <xdr:colOff>456519</xdr:colOff>
      <xdr:row>94</xdr:row>
      <xdr:rowOff>117863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7091F8-62DE-46F4-99EB-95C151C94A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29</xdr:col>
      <xdr:colOff>24983</xdr:colOff>
      <xdr:row>4</xdr:row>
      <xdr:rowOff>24984</xdr:rowOff>
    </xdr:from>
    <xdr:to>
      <xdr:col>41</xdr:col>
      <xdr:colOff>403612</xdr:colOff>
      <xdr:row>31</xdr:row>
      <xdr:rowOff>175327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D70BD36-8C22-B402-4EE0-CD3AF72A3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775835" y="774492"/>
          <a:ext cx="7723809" cy="52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8</xdr:col>
      <xdr:colOff>271611</xdr:colOff>
      <xdr:row>27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0961178-26C7-B455-BDF9-3506CADEA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124262"/>
          <a:ext cx="5855447" cy="3934918"/>
        </a:xfrm>
        <a:prstGeom prst="rect">
          <a:avLst/>
        </a:prstGeom>
      </xdr:spPr>
    </xdr:pic>
    <xdr:clientData/>
  </xdr:twoCellAnchor>
  <xdr:twoCellAnchor editAs="oneCell">
    <xdr:from>
      <xdr:col>9</xdr:col>
      <xdr:colOff>37476</xdr:colOff>
      <xdr:row>6</xdr:row>
      <xdr:rowOff>0</xdr:rowOff>
    </xdr:from>
    <xdr:to>
      <xdr:col>18</xdr:col>
      <xdr:colOff>495265</xdr:colOff>
      <xdr:row>27</xdr:row>
      <xdr:rowOff>62460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9A67B4F-9FD0-18FD-D0F5-60E4DF0C7F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233410" y="1124262"/>
          <a:ext cx="5966675" cy="39973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220578</xdr:colOff>
      <xdr:row>23</xdr:row>
      <xdr:rowOff>42108</xdr:rowOff>
    </xdr:from>
    <xdr:to>
      <xdr:col>10</xdr:col>
      <xdr:colOff>544025</xdr:colOff>
      <xdr:row>51</xdr:row>
      <xdr:rowOff>28845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CBE74C6-1AE5-41F6-BB4E-41C39593A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20052</xdr:colOff>
      <xdr:row>43</xdr:row>
      <xdr:rowOff>140370</xdr:rowOff>
    </xdr:from>
    <xdr:to>
      <xdr:col>20</xdr:col>
      <xdr:colOff>870858</xdr:colOff>
      <xdr:row>63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CD06890-0FB7-477E-85AF-CD690A337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601580</xdr:colOff>
      <xdr:row>23</xdr:row>
      <xdr:rowOff>22057</xdr:rowOff>
    </xdr:from>
    <xdr:to>
      <xdr:col>20</xdr:col>
      <xdr:colOff>594554</xdr:colOff>
      <xdr:row>43</xdr:row>
      <xdr:rowOff>12584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455CF1-0695-4DFF-A5D1-65D995D94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116</xdr:row>
      <xdr:rowOff>0</xdr:rowOff>
    </xdr:from>
    <xdr:to>
      <xdr:col>10</xdr:col>
      <xdr:colOff>323447</xdr:colOff>
      <xdr:row>143</xdr:row>
      <xdr:rowOff>164537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422610-71DD-482F-AF45-F6477149C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169</xdr:row>
      <xdr:rowOff>0</xdr:rowOff>
    </xdr:from>
    <xdr:to>
      <xdr:col>10</xdr:col>
      <xdr:colOff>323447</xdr:colOff>
      <xdr:row>196</xdr:row>
      <xdr:rowOff>164537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781253-6011-4E1C-ABC3-2D4F60DD20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12028</xdr:rowOff>
    </xdr:from>
    <xdr:to>
      <xdr:col>13</xdr:col>
      <xdr:colOff>425143</xdr:colOff>
      <xdr:row>50</xdr:row>
      <xdr:rowOff>55485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F99917-581B-4B38-9FDA-D4D4C25CE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745786</xdr:colOff>
      <xdr:row>43</xdr:row>
      <xdr:rowOff>54429</xdr:rowOff>
    </xdr:from>
    <xdr:to>
      <xdr:col>23</xdr:col>
      <xdr:colOff>576943</xdr:colOff>
      <xdr:row>62</xdr:row>
      <xdr:rowOff>34604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FB79CA-7A1D-49F0-8FCA-699F1BAB83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758850</xdr:colOff>
      <xdr:row>23</xdr:row>
      <xdr:rowOff>67035</xdr:rowOff>
    </xdr:from>
    <xdr:to>
      <xdr:col>23</xdr:col>
      <xdr:colOff>576793</xdr:colOff>
      <xdr:row>42</xdr:row>
      <xdr:rowOff>150949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127DE0-255A-4AEE-9BB0-134509B8E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116</xdr:row>
      <xdr:rowOff>0</xdr:rowOff>
    </xdr:from>
    <xdr:to>
      <xdr:col>13</xdr:col>
      <xdr:colOff>425143</xdr:colOff>
      <xdr:row>143</xdr:row>
      <xdr:rowOff>43457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1C3959-04EB-4FB6-9ACF-5A8025190F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170</xdr:row>
      <xdr:rowOff>0</xdr:rowOff>
    </xdr:from>
    <xdr:to>
      <xdr:col>13</xdr:col>
      <xdr:colOff>425143</xdr:colOff>
      <xdr:row>197</xdr:row>
      <xdr:rowOff>43457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A411C4-041D-40C4-87A7-3D828F2943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12028</xdr:rowOff>
    </xdr:from>
    <xdr:to>
      <xdr:col>13</xdr:col>
      <xdr:colOff>425143</xdr:colOff>
      <xdr:row>50</xdr:row>
      <xdr:rowOff>55485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C486E4-133C-4DD9-BBCA-DB61B7B13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745786</xdr:colOff>
      <xdr:row>43</xdr:row>
      <xdr:rowOff>54429</xdr:rowOff>
    </xdr:from>
    <xdr:to>
      <xdr:col>23</xdr:col>
      <xdr:colOff>576943</xdr:colOff>
      <xdr:row>62</xdr:row>
      <xdr:rowOff>34604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B201A5-86D8-4269-AFBC-645F13049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758850</xdr:colOff>
      <xdr:row>23</xdr:row>
      <xdr:rowOff>67035</xdr:rowOff>
    </xdr:from>
    <xdr:to>
      <xdr:col>23</xdr:col>
      <xdr:colOff>576793</xdr:colOff>
      <xdr:row>42</xdr:row>
      <xdr:rowOff>150949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261F7A-FF6A-4F95-A9BE-2E6DCD92A9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116</xdr:row>
      <xdr:rowOff>0</xdr:rowOff>
    </xdr:from>
    <xdr:to>
      <xdr:col>13</xdr:col>
      <xdr:colOff>425143</xdr:colOff>
      <xdr:row>143</xdr:row>
      <xdr:rowOff>43457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11F28A-05BA-429A-BDF7-DEDF8BF4C7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12028</xdr:rowOff>
    </xdr:from>
    <xdr:to>
      <xdr:col>13</xdr:col>
      <xdr:colOff>425143</xdr:colOff>
      <xdr:row>50</xdr:row>
      <xdr:rowOff>55485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A7E42D-F1D5-4AC9-B1CA-1FBC070BE0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745786</xdr:colOff>
      <xdr:row>43</xdr:row>
      <xdr:rowOff>54429</xdr:rowOff>
    </xdr:from>
    <xdr:to>
      <xdr:col>23</xdr:col>
      <xdr:colOff>576943</xdr:colOff>
      <xdr:row>62</xdr:row>
      <xdr:rowOff>34604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2EF6C5-5F10-4911-9234-694768282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758850</xdr:colOff>
      <xdr:row>23</xdr:row>
      <xdr:rowOff>67035</xdr:rowOff>
    </xdr:from>
    <xdr:to>
      <xdr:col>23</xdr:col>
      <xdr:colOff>576793</xdr:colOff>
      <xdr:row>42</xdr:row>
      <xdr:rowOff>150949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91369D-BD2E-486A-8E74-68BA4D8CD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116</xdr:row>
      <xdr:rowOff>0</xdr:rowOff>
    </xdr:from>
    <xdr:to>
      <xdr:col>13</xdr:col>
      <xdr:colOff>425143</xdr:colOff>
      <xdr:row>143</xdr:row>
      <xdr:rowOff>43457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28DA2A-6374-4743-8E10-378BB13831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12028</xdr:rowOff>
    </xdr:from>
    <xdr:to>
      <xdr:col>13</xdr:col>
      <xdr:colOff>425143</xdr:colOff>
      <xdr:row>50</xdr:row>
      <xdr:rowOff>55485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3E677B-1377-4BA6-BADB-25223A2CF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745786</xdr:colOff>
      <xdr:row>43</xdr:row>
      <xdr:rowOff>54429</xdr:rowOff>
    </xdr:from>
    <xdr:to>
      <xdr:col>23</xdr:col>
      <xdr:colOff>576943</xdr:colOff>
      <xdr:row>62</xdr:row>
      <xdr:rowOff>34604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9FECD2-4BF0-45F3-A1FF-CA6E6C3373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758850</xdr:colOff>
      <xdr:row>23</xdr:row>
      <xdr:rowOff>67035</xdr:rowOff>
    </xdr:from>
    <xdr:to>
      <xdr:col>23</xdr:col>
      <xdr:colOff>576793</xdr:colOff>
      <xdr:row>42</xdr:row>
      <xdr:rowOff>150949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555BF0-7CB3-403F-9A7B-83140E964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116</xdr:row>
      <xdr:rowOff>0</xdr:rowOff>
    </xdr:from>
    <xdr:to>
      <xdr:col>13</xdr:col>
      <xdr:colOff>425143</xdr:colOff>
      <xdr:row>143</xdr:row>
      <xdr:rowOff>43457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52361B-FD32-497A-A333-85384C21D3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12028</xdr:rowOff>
    </xdr:from>
    <xdr:to>
      <xdr:col>13</xdr:col>
      <xdr:colOff>425143</xdr:colOff>
      <xdr:row>50</xdr:row>
      <xdr:rowOff>55485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98BFA7-B3FB-4788-9525-19036D7361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745786</xdr:colOff>
      <xdr:row>43</xdr:row>
      <xdr:rowOff>54429</xdr:rowOff>
    </xdr:from>
    <xdr:to>
      <xdr:col>23</xdr:col>
      <xdr:colOff>576943</xdr:colOff>
      <xdr:row>64</xdr:row>
      <xdr:rowOff>34604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71CD48-5499-4A42-AA23-36442349F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758850</xdr:colOff>
      <xdr:row>23</xdr:row>
      <xdr:rowOff>67035</xdr:rowOff>
    </xdr:from>
    <xdr:to>
      <xdr:col>23</xdr:col>
      <xdr:colOff>576793</xdr:colOff>
      <xdr:row>42</xdr:row>
      <xdr:rowOff>150949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88BDEB-93A4-41E4-8459-05AB1DAC7B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116</xdr:row>
      <xdr:rowOff>0</xdr:rowOff>
    </xdr:from>
    <xdr:to>
      <xdr:col>13</xdr:col>
      <xdr:colOff>425143</xdr:colOff>
      <xdr:row>143</xdr:row>
      <xdr:rowOff>43457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FE0F4B-A188-4F47-A138-C6CEF3D5B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12028</xdr:rowOff>
    </xdr:from>
    <xdr:to>
      <xdr:col>13</xdr:col>
      <xdr:colOff>425143</xdr:colOff>
      <xdr:row>50</xdr:row>
      <xdr:rowOff>55485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D84AC8-CA1F-4FAA-B940-8EEB13F9B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745786</xdr:colOff>
      <xdr:row>43</xdr:row>
      <xdr:rowOff>54429</xdr:rowOff>
    </xdr:from>
    <xdr:to>
      <xdr:col>23</xdr:col>
      <xdr:colOff>576943</xdr:colOff>
      <xdr:row>62</xdr:row>
      <xdr:rowOff>34604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C1F394-2961-4000-B7E3-9B08B26293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758850</xdr:colOff>
      <xdr:row>23</xdr:row>
      <xdr:rowOff>67035</xdr:rowOff>
    </xdr:from>
    <xdr:to>
      <xdr:col>23</xdr:col>
      <xdr:colOff>576793</xdr:colOff>
      <xdr:row>42</xdr:row>
      <xdr:rowOff>150949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814767-0844-4FEE-8FBD-9EF2380778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91</xdr:row>
      <xdr:rowOff>0</xdr:rowOff>
    </xdr:from>
    <xdr:to>
      <xdr:col>13</xdr:col>
      <xdr:colOff>425143</xdr:colOff>
      <xdr:row>118</xdr:row>
      <xdr:rowOff>43457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BFB5CE-81FC-490A-8376-DC94E7B050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12028</xdr:rowOff>
    </xdr:from>
    <xdr:to>
      <xdr:col>13</xdr:col>
      <xdr:colOff>425143</xdr:colOff>
      <xdr:row>50</xdr:row>
      <xdr:rowOff>55485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4323CB-A46B-4C02-ACF1-0344FC7E22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745786</xdr:colOff>
      <xdr:row>43</xdr:row>
      <xdr:rowOff>54429</xdr:rowOff>
    </xdr:from>
    <xdr:to>
      <xdr:col>23</xdr:col>
      <xdr:colOff>576943</xdr:colOff>
      <xdr:row>62</xdr:row>
      <xdr:rowOff>34604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B573CA-9F45-49B2-B685-C9F8B7F43A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758850</xdr:colOff>
      <xdr:row>23</xdr:row>
      <xdr:rowOff>67035</xdr:rowOff>
    </xdr:from>
    <xdr:to>
      <xdr:col>23</xdr:col>
      <xdr:colOff>576793</xdr:colOff>
      <xdr:row>42</xdr:row>
      <xdr:rowOff>150949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39DC54-F81D-4F74-BBFF-63787CBF9C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187</xdr:row>
      <xdr:rowOff>0</xdr:rowOff>
    </xdr:from>
    <xdr:to>
      <xdr:col>13</xdr:col>
      <xdr:colOff>425143</xdr:colOff>
      <xdr:row>214</xdr:row>
      <xdr:rowOff>43457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2C5FB9D-B196-4693-9FE2-8001402DDE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746449</xdr:colOff>
      <xdr:row>186</xdr:row>
      <xdr:rowOff>155510</xdr:rowOff>
    </xdr:from>
    <xdr:to>
      <xdr:col>23</xdr:col>
      <xdr:colOff>196539</xdr:colOff>
      <xdr:row>206</xdr:row>
      <xdr:rowOff>52812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214673-D47F-4C29-BBD9-1E46A1186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245</xdr:row>
      <xdr:rowOff>0</xdr:rowOff>
    </xdr:from>
    <xdr:to>
      <xdr:col>13</xdr:col>
      <xdr:colOff>425143</xdr:colOff>
      <xdr:row>272</xdr:row>
      <xdr:rowOff>43457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40D4814-02E4-4BA0-A20F-397464C1D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245</xdr:row>
      <xdr:rowOff>0</xdr:rowOff>
    </xdr:from>
    <xdr:to>
      <xdr:col>24</xdr:col>
      <xdr:colOff>663069</xdr:colOff>
      <xdr:row>264</xdr:row>
      <xdr:rowOff>83915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33843EA-4B4E-4062-A69D-A7C080A437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141204</xdr:colOff>
      <xdr:row>187</xdr:row>
      <xdr:rowOff>79310</xdr:rowOff>
    </xdr:from>
    <xdr:to>
      <xdr:col>46</xdr:col>
      <xdr:colOff>284251</xdr:colOff>
      <xdr:row>214</xdr:row>
      <xdr:rowOff>121212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607B888-756B-4274-81BB-C47104F598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335280</xdr:colOff>
      <xdr:row>130</xdr:row>
      <xdr:rowOff>30480</xdr:rowOff>
    </xdr:from>
    <xdr:to>
      <xdr:col>17</xdr:col>
      <xdr:colOff>74623</xdr:colOff>
      <xdr:row>157</xdr:row>
      <xdr:rowOff>73937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02FCC36-47F5-487D-BF14-C41984CA0C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0</xdr:colOff>
      <xdr:row>130</xdr:row>
      <xdr:rowOff>0</xdr:rowOff>
    </xdr:from>
    <xdr:to>
      <xdr:col>28</xdr:col>
      <xdr:colOff>334010</xdr:colOff>
      <xdr:row>149</xdr:row>
      <xdr:rowOff>80182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C14C8D8-59E2-42CB-9404-AB86250A5C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373379</xdr:colOff>
      <xdr:row>69</xdr:row>
      <xdr:rowOff>165100</xdr:rowOff>
    </xdr:from>
    <xdr:to>
      <xdr:col>22</xdr:col>
      <xdr:colOff>303222</xdr:colOff>
      <xdr:row>89</xdr:row>
      <xdr:rowOff>71214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4DFEABF-4C90-4447-BBE1-11D4EA77E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10</xdr:col>
      <xdr:colOff>285443</xdr:colOff>
      <xdr:row>103</xdr:row>
      <xdr:rowOff>83914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49B85D-8624-413B-B494-EED548E3BD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8</xdr:col>
      <xdr:colOff>272421</xdr:colOff>
      <xdr:row>70</xdr:row>
      <xdr:rowOff>83914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id="{CF001EC9-B26E-4C13-8B5B-46C1AB150B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25</xdr:col>
      <xdr:colOff>0</xdr:colOff>
      <xdr:row>23</xdr:row>
      <xdr:rowOff>0</xdr:rowOff>
    </xdr:from>
    <xdr:to>
      <xdr:col>34</xdr:col>
      <xdr:colOff>130363</xdr:colOff>
      <xdr:row>42</xdr:row>
      <xdr:rowOff>82009</xdr:rowOff>
    </xdr:to>
    <xdr:graphicFrame macro="">
      <xdr:nvGraphicFramePr>
        <xdr:cNvPr id="15" name="Chart 3">
          <a:extLst>
            <a:ext uri="{FF2B5EF4-FFF2-40B4-BE49-F238E27FC236}">
              <a16:creationId xmlns:a16="http://schemas.microsoft.com/office/drawing/2014/main" id="{682C8935-C2B4-46F9-9EF6-E30F3BE6FE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7DDCC-2352-4336-A247-61D707030838}">
  <dimension ref="A1:AD38"/>
  <sheetViews>
    <sheetView zoomScale="61" zoomScaleNormal="70" workbookViewId="0">
      <selection activeCell="Y23" sqref="Y23"/>
    </sheetView>
  </sheetViews>
  <sheetFormatPr baseColWidth="10" defaultColWidth="9.140625" defaultRowHeight="15" x14ac:dyDescent="0.25"/>
  <cols>
    <col min="2" max="3" width="12.28515625" bestFit="1" customWidth="1"/>
    <col min="4" max="4" width="12.140625" bestFit="1" customWidth="1"/>
  </cols>
  <sheetData>
    <row r="1" spans="1:30" x14ac:dyDescent="0.25">
      <c r="A1" t="s">
        <v>68</v>
      </c>
      <c r="AD1" t="s">
        <v>65</v>
      </c>
    </row>
    <row r="2" spans="1:30" x14ac:dyDescent="0.25">
      <c r="B2" s="1" t="s">
        <v>60</v>
      </c>
      <c r="C2" s="1" t="s">
        <v>61</v>
      </c>
      <c r="D2" s="1" t="s">
        <v>62</v>
      </c>
      <c r="AD2" t="s">
        <v>67</v>
      </c>
    </row>
    <row r="3" spans="1:30" x14ac:dyDescent="0.25">
      <c r="A3" s="1" t="s">
        <v>63</v>
      </c>
      <c r="B3">
        <v>3.133</v>
      </c>
      <c r="C3">
        <v>3.133</v>
      </c>
      <c r="D3">
        <v>5.55</v>
      </c>
      <c r="AD3" t="s">
        <v>66</v>
      </c>
    </row>
    <row r="4" spans="1:30" x14ac:dyDescent="0.25">
      <c r="A4" s="1" t="s">
        <v>55</v>
      </c>
      <c r="B4">
        <v>7.52</v>
      </c>
      <c r="C4">
        <v>7.52</v>
      </c>
      <c r="D4">
        <v>8.1</v>
      </c>
    </row>
    <row r="38" spans="1:1" x14ac:dyDescent="0.25">
      <c r="A38" t="s">
        <v>64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DEECE-A3FF-4F3B-9175-CD130FBCE59A}">
  <sheetPr codeName="Sheet2"/>
  <dimension ref="A1:AP167"/>
  <sheetViews>
    <sheetView topLeftCell="F1" zoomScaleNormal="100" workbookViewId="0">
      <selection activeCell="I3" sqref="I3"/>
    </sheetView>
  </sheetViews>
  <sheetFormatPr baseColWidth="10" defaultColWidth="9.140625" defaultRowHeight="15" x14ac:dyDescent="0.25"/>
  <cols>
    <col min="1" max="1" width="10.140625" customWidth="1"/>
    <col min="2" max="2" width="11.5703125" bestFit="1" customWidth="1"/>
    <col min="3" max="3" width="18.7109375" bestFit="1" customWidth="1"/>
    <col min="4" max="4" width="21.28515625" customWidth="1"/>
    <col min="5" max="5" width="13.7109375" bestFit="1" customWidth="1"/>
    <col min="6" max="6" width="12.28515625" bestFit="1" customWidth="1"/>
    <col min="7" max="7" width="20.140625" bestFit="1" customWidth="1"/>
    <col min="8" max="8" width="12.28515625" customWidth="1"/>
    <col min="9" max="9" width="14.28515625" bestFit="1" customWidth="1"/>
    <col min="10" max="10" width="20.140625" bestFit="1" customWidth="1"/>
    <col min="11" max="12" width="8.85546875" customWidth="1"/>
    <col min="13" max="13" width="20.140625" bestFit="1" customWidth="1"/>
    <col min="14" max="19" width="8.85546875" customWidth="1"/>
    <col min="20" max="21" width="14.28515625" bestFit="1" customWidth="1"/>
    <col min="22" max="22" width="14.140625" bestFit="1" customWidth="1"/>
    <col min="23" max="24" width="13" bestFit="1" customWidth="1"/>
    <col min="25" max="27" width="14.140625" bestFit="1" customWidth="1"/>
    <col min="28" max="28" width="14" bestFit="1" customWidth="1"/>
    <col min="29" max="30" width="12.28515625" bestFit="1" customWidth="1"/>
    <col min="31" max="31" width="11.28515625" bestFit="1" customWidth="1"/>
    <col min="32" max="34" width="13.140625" bestFit="1" customWidth="1"/>
    <col min="35" max="35" width="12.28515625" bestFit="1" customWidth="1"/>
    <col min="36" max="37" width="13.140625" bestFit="1" customWidth="1"/>
  </cols>
  <sheetData>
    <row r="1" spans="1:37" x14ac:dyDescent="0.25">
      <c r="A1" t="s">
        <v>11</v>
      </c>
    </row>
    <row r="2" spans="1:37" x14ac:dyDescent="0.25">
      <c r="A2" t="s">
        <v>50</v>
      </c>
      <c r="B2">
        <v>60</v>
      </c>
      <c r="C2" t="s">
        <v>51</v>
      </c>
      <c r="D2">
        <v>3600</v>
      </c>
      <c r="E2" t="s">
        <v>52</v>
      </c>
      <c r="F2">
        <f>D2/B2</f>
        <v>60</v>
      </c>
    </row>
    <row r="4" spans="1:37" ht="14.45" customHeight="1" x14ac:dyDescent="0.25">
      <c r="A4" s="64" t="s">
        <v>0</v>
      </c>
      <c r="B4" s="64" t="s">
        <v>1</v>
      </c>
      <c r="C4" s="64" t="s">
        <v>2</v>
      </c>
      <c r="D4" s="64" t="s">
        <v>7</v>
      </c>
      <c r="E4" s="67" t="s">
        <v>13</v>
      </c>
      <c r="F4" s="68"/>
      <c r="G4" s="61" t="s">
        <v>6</v>
      </c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3"/>
      <c r="AB4" s="58" t="s">
        <v>5</v>
      </c>
      <c r="AC4" s="60"/>
      <c r="AD4" s="60"/>
      <c r="AE4" s="60"/>
      <c r="AF4" s="60"/>
      <c r="AG4" s="60"/>
      <c r="AH4" s="60"/>
      <c r="AI4" s="60"/>
      <c r="AJ4" s="60"/>
      <c r="AK4" s="59"/>
    </row>
    <row r="5" spans="1:37" x14ac:dyDescent="0.25">
      <c r="A5" s="65"/>
      <c r="B5" s="65"/>
      <c r="C5" s="65"/>
      <c r="D5" s="65"/>
      <c r="E5" s="69"/>
      <c r="F5" s="70"/>
      <c r="G5" s="61" t="s">
        <v>3</v>
      </c>
      <c r="H5" s="62"/>
      <c r="I5" s="63"/>
      <c r="J5" s="61" t="s">
        <v>4</v>
      </c>
      <c r="K5" s="62"/>
      <c r="L5" s="63"/>
      <c r="M5" s="61" t="s">
        <v>12</v>
      </c>
      <c r="N5" s="62"/>
      <c r="O5" s="63"/>
      <c r="P5" s="61" t="s">
        <v>30</v>
      </c>
      <c r="Q5" s="62"/>
      <c r="R5" s="63"/>
      <c r="S5" s="61" t="s">
        <v>33</v>
      </c>
      <c r="T5" s="62"/>
      <c r="U5" s="63"/>
      <c r="AB5" s="58" t="str">
        <f>G5</f>
        <v>Without Layers</v>
      </c>
      <c r="AC5" s="59"/>
      <c r="AD5" s="58" t="str">
        <f>J5</f>
        <v>With Layers</v>
      </c>
      <c r="AE5" s="59"/>
      <c r="AF5" s="58" t="str">
        <f>M5</f>
        <v>With buffer=5m</v>
      </c>
      <c r="AG5" s="59"/>
      <c r="AH5" s="58" t="str">
        <f>P5</f>
        <v>With buffer=10m</v>
      </c>
      <c r="AI5" s="59"/>
      <c r="AJ5" s="58" t="str">
        <f>S5</f>
        <v>With buffer=20m</v>
      </c>
      <c r="AK5" s="59"/>
    </row>
    <row r="6" spans="1:37" x14ac:dyDescent="0.25">
      <c r="A6" s="66"/>
      <c r="B6" s="66"/>
      <c r="C6" s="66"/>
      <c r="D6" s="66"/>
      <c r="E6" s="1" t="s">
        <v>8</v>
      </c>
      <c r="F6" s="1" t="s">
        <v>9</v>
      </c>
      <c r="G6" s="1" t="s">
        <v>10</v>
      </c>
      <c r="H6" s="1" t="s">
        <v>8</v>
      </c>
      <c r="I6" s="1" t="s">
        <v>9</v>
      </c>
      <c r="J6" s="1" t="s">
        <v>10</v>
      </c>
      <c r="K6" s="1" t="s">
        <v>8</v>
      </c>
      <c r="L6" s="1" t="s">
        <v>9</v>
      </c>
      <c r="M6" s="29" t="s">
        <v>10</v>
      </c>
      <c r="N6" s="29" t="s">
        <v>8</v>
      </c>
      <c r="O6" s="29" t="s">
        <v>9</v>
      </c>
      <c r="P6" s="29" t="s">
        <v>10</v>
      </c>
      <c r="Q6" s="29" t="s">
        <v>8</v>
      </c>
      <c r="R6" s="29" t="s">
        <v>9</v>
      </c>
      <c r="S6" s="29" t="s">
        <v>10</v>
      </c>
      <c r="T6" s="29" t="s">
        <v>8</v>
      </c>
      <c r="U6" s="29" t="s">
        <v>9</v>
      </c>
      <c r="AB6" s="7" t="s">
        <v>8</v>
      </c>
      <c r="AC6" s="7" t="s">
        <v>9</v>
      </c>
      <c r="AD6" s="7" t="s">
        <v>8</v>
      </c>
      <c r="AE6" s="7" t="s">
        <v>9</v>
      </c>
      <c r="AF6" s="7" t="s">
        <v>8</v>
      </c>
      <c r="AG6" s="7" t="s">
        <v>9</v>
      </c>
      <c r="AH6" s="7" t="str">
        <f>Q6</f>
        <v>air taxi</v>
      </c>
      <c r="AI6" s="7" t="str">
        <f>R6</f>
        <v>all</v>
      </c>
      <c r="AJ6" s="7" t="str">
        <f>T6</f>
        <v>air taxi</v>
      </c>
      <c r="AK6" s="7" t="str">
        <f>U6</f>
        <v>all</v>
      </c>
    </row>
    <row r="7" spans="1:37" s="12" customFormat="1" x14ac:dyDescent="0.25">
      <c r="A7" s="22">
        <v>1</v>
      </c>
      <c r="B7" s="16" t="s">
        <v>14</v>
      </c>
      <c r="C7" s="16" t="s">
        <v>21</v>
      </c>
      <c r="D7" s="16">
        <v>1000</v>
      </c>
      <c r="E7" s="22">
        <v>3.6726388888888879</v>
      </c>
      <c r="F7" s="23">
        <v>79.774569444444438</v>
      </c>
      <c r="G7" s="20">
        <v>8</v>
      </c>
      <c r="H7" s="15">
        <f>G7/($E7*$D7*$F$2)</f>
        <v>3.6304504027530931E-5</v>
      </c>
      <c r="I7" s="21">
        <f>G7/($F7*$D7*$F$2)</f>
        <v>1.671376408069336E-6</v>
      </c>
      <c r="J7" s="20">
        <v>1</v>
      </c>
      <c r="K7" s="15">
        <f>J7/($E7*$D7*$F$2)</f>
        <v>4.5380630034413664E-6</v>
      </c>
      <c r="L7" s="21">
        <f>J7/($F7*$D7*$F$2)</f>
        <v>2.08922051008667E-7</v>
      </c>
      <c r="M7" s="20">
        <v>4</v>
      </c>
      <c r="N7" s="15">
        <f>M7/($E7*$D7*$F$2)</f>
        <v>1.8152252013765466E-5</v>
      </c>
      <c r="O7" s="21">
        <f>M7/($F7*$D7*$F$2)</f>
        <v>8.3568820403466798E-7</v>
      </c>
      <c r="P7" s="20">
        <v>0</v>
      </c>
      <c r="Q7" s="15">
        <f>P7/($E7*$D7*$F$2)</f>
        <v>0</v>
      </c>
      <c r="R7" s="21">
        <f>P7/($F7*$D7*$F$2)</f>
        <v>0</v>
      </c>
      <c r="S7" s="34">
        <v>0</v>
      </c>
      <c r="T7" s="15">
        <f>S7/($E7*$D7*$F$2)</f>
        <v>0</v>
      </c>
      <c r="U7" s="21">
        <f>S7/($F7*$D7*$F$2)</f>
        <v>0</v>
      </c>
      <c r="AB7" s="18">
        <f>AVERAGE($H$7:$H$21)</f>
        <v>6.8884076848429014E-5</v>
      </c>
      <c r="AC7" s="13">
        <f>AVERAGE($I$7:$I$21)</f>
        <v>2.304863532692621E-6</v>
      </c>
      <c r="AD7" s="18">
        <f>AVERAGE($K$7:$K$21)</f>
        <v>1.0760464875383605E-5</v>
      </c>
      <c r="AE7" s="13">
        <f>AVERAGE($L$7:$L$21)</f>
        <v>3.8042064316191317E-7</v>
      </c>
      <c r="AF7" s="18">
        <f>AVERAGE($N$7:$N$21)</f>
        <v>2.8774052770509708E-6</v>
      </c>
      <c r="AG7" s="13">
        <f>AVERAGE($O$7:$O$21)</f>
        <v>1.0986089219984047E-7</v>
      </c>
      <c r="AH7" s="18">
        <f>AVERAGE($Q$7:$Q$21)</f>
        <v>1.495494956458553E-6</v>
      </c>
      <c r="AI7" s="13">
        <f>AVERAGE($R$7:$R$21)</f>
        <v>4.8059858522640335E-8</v>
      </c>
      <c r="AJ7" s="18">
        <f>AVERAGE($T$7:$T$21)</f>
        <v>0</v>
      </c>
      <c r="AK7" s="13">
        <f>AVERAGE($U$7:$U$21)</f>
        <v>0</v>
      </c>
    </row>
    <row r="8" spans="1:37" s="12" customFormat="1" x14ac:dyDescent="0.25">
      <c r="A8" s="22">
        <f t="shared" ref="A8:A21" si="0">A7+1</f>
        <v>2</v>
      </c>
      <c r="B8" s="16" t="s">
        <v>14</v>
      </c>
      <c r="C8" s="16" t="s">
        <v>22</v>
      </c>
      <c r="D8" s="16">
        <v>1000</v>
      </c>
      <c r="E8" s="22">
        <v>4.6576138888888874</v>
      </c>
      <c r="F8" s="23">
        <v>166.55976111111113</v>
      </c>
      <c r="G8" s="22">
        <v>38</v>
      </c>
      <c r="H8" s="16">
        <f>G8/($E8*$D8*$F$2)</f>
        <v>1.3597806697635475E-4</v>
      </c>
      <c r="I8" s="23">
        <f>G8/($F8*$D8*$F$2)</f>
        <v>3.8024390111297053E-6</v>
      </c>
      <c r="J8" s="22">
        <v>0</v>
      </c>
      <c r="K8" s="16">
        <f>J8/($E8*$D8*$F$2)</f>
        <v>0</v>
      </c>
      <c r="L8" s="23">
        <f>J8/($F8*$D8*$F$2)</f>
        <v>0</v>
      </c>
      <c r="M8" s="22">
        <v>1</v>
      </c>
      <c r="N8" s="16">
        <f>M8/($E8*$D8*$F$2)</f>
        <v>3.5783701835882833E-6</v>
      </c>
      <c r="O8" s="23">
        <f>M8/($F8*$D8*$F$2)</f>
        <v>1.0006418450341329E-7</v>
      </c>
      <c r="P8" s="22">
        <v>4</v>
      </c>
      <c r="Q8" s="16">
        <f>P8/($E8*$D8*$F$2)</f>
        <v>1.4313480734353133E-5</v>
      </c>
      <c r="R8" s="23">
        <f>P8/($F8*$D8*$F$2)</f>
        <v>4.0025673801365315E-7</v>
      </c>
      <c r="S8" s="30">
        <v>0</v>
      </c>
      <c r="T8" s="16">
        <f>S8/($E8*$D8*$F$2)</f>
        <v>0</v>
      </c>
      <c r="U8" s="23">
        <f>S8/($F8*$D8*$F$2)</f>
        <v>0</v>
      </c>
      <c r="AB8" s="14">
        <f>$AB$7</f>
        <v>6.8884076848429014E-5</v>
      </c>
      <c r="AC8" s="10">
        <f>$AC$7</f>
        <v>2.304863532692621E-6</v>
      </c>
      <c r="AD8" s="14">
        <f>$AD$7</f>
        <v>1.0760464875383605E-5</v>
      </c>
      <c r="AE8" s="10">
        <f>$AE$7</f>
        <v>3.8042064316191317E-7</v>
      </c>
      <c r="AF8" s="14">
        <f t="shared" ref="AF8:AF21" si="1">$AF$7</f>
        <v>2.8774052770509708E-6</v>
      </c>
      <c r="AG8" s="10">
        <f t="shared" ref="AG8:AG21" si="2">$AG$7</f>
        <v>1.0986089219984047E-7</v>
      </c>
      <c r="AH8" s="14">
        <f>$AH$7</f>
        <v>1.495494956458553E-6</v>
      </c>
      <c r="AI8" s="10">
        <f>$AI$7</f>
        <v>4.8059858522640335E-8</v>
      </c>
      <c r="AJ8" s="14">
        <f>$AJ$7</f>
        <v>0</v>
      </c>
      <c r="AK8" s="10">
        <f>$AK$7</f>
        <v>0</v>
      </c>
    </row>
    <row r="9" spans="1:37" s="12" customFormat="1" x14ac:dyDescent="0.25">
      <c r="A9" s="22">
        <f t="shared" si="0"/>
        <v>3</v>
      </c>
      <c r="B9" s="16" t="s">
        <v>14</v>
      </c>
      <c r="C9" s="17" t="s">
        <v>23</v>
      </c>
      <c r="D9" s="16">
        <v>1000</v>
      </c>
      <c r="E9" s="22">
        <v>4.8418388888888959</v>
      </c>
      <c r="F9" s="23">
        <v>115.00931944444446</v>
      </c>
      <c r="G9" s="22">
        <v>6</v>
      </c>
      <c r="H9" s="16">
        <f t="shared" ref="H9:H19" si="3">G9/($E9*$D9*$F$2)</f>
        <v>2.0653310094534764E-5</v>
      </c>
      <c r="I9" s="23">
        <f t="shared" ref="I9:I20" si="4">G9/($F9*$D9*$F$2)</f>
        <v>8.6949475471251059E-7</v>
      </c>
      <c r="J9" s="22">
        <v>0</v>
      </c>
      <c r="K9" s="16">
        <f t="shared" ref="K9:K19" si="5">J9/($E9*$D9*$F$2)</f>
        <v>0</v>
      </c>
      <c r="L9" s="23">
        <f>J9/($F9*$D9*$F$2)</f>
        <v>0</v>
      </c>
      <c r="M9" s="22">
        <v>1</v>
      </c>
      <c r="N9" s="16">
        <f t="shared" ref="N9:N19" si="6">M9/($E9*$D9*$F$2)</f>
        <v>3.4422183490891272E-6</v>
      </c>
      <c r="O9" s="23">
        <f t="shared" ref="O9:O20" si="7">M9/($F9*$D9*$F$2)</f>
        <v>1.4491579245208511E-7</v>
      </c>
      <c r="P9" s="22">
        <v>1</v>
      </c>
      <c r="Q9" s="16">
        <f t="shared" ref="Q9:Q19" si="8">P9/($E9*$D9*$F$2)</f>
        <v>3.4422183490891272E-6</v>
      </c>
      <c r="R9" s="23">
        <f t="shared" ref="R9:R10" si="9">P9/($F9*$D9*$F$2)</f>
        <v>1.4491579245208511E-7</v>
      </c>
      <c r="S9" s="30">
        <v>0</v>
      </c>
      <c r="T9" s="16">
        <f t="shared" ref="T9:T19" si="10">S9/($E9*$D9*$F$2)</f>
        <v>0</v>
      </c>
      <c r="U9" s="23">
        <f t="shared" ref="U9:U10" si="11">S9/($F9*$D9*$F$2)</f>
        <v>0</v>
      </c>
      <c r="AB9" s="14">
        <f t="shared" ref="AB9:AE21" si="12">AB$7</f>
        <v>6.8884076848429014E-5</v>
      </c>
      <c r="AC9" s="10">
        <f t="shared" si="12"/>
        <v>2.304863532692621E-6</v>
      </c>
      <c r="AD9" s="14">
        <f t="shared" si="12"/>
        <v>1.0760464875383605E-5</v>
      </c>
      <c r="AE9" s="10">
        <f t="shared" si="12"/>
        <v>3.8042064316191317E-7</v>
      </c>
      <c r="AF9" s="14">
        <f t="shared" si="1"/>
        <v>2.8774052770509708E-6</v>
      </c>
      <c r="AG9" s="10">
        <f t="shared" si="2"/>
        <v>1.0986089219984047E-7</v>
      </c>
      <c r="AH9" s="14">
        <f t="shared" ref="AH9:AI21" si="13">AH$7</f>
        <v>1.495494956458553E-6</v>
      </c>
      <c r="AI9" s="10">
        <f t="shared" si="13"/>
        <v>4.8059858522640335E-8</v>
      </c>
      <c r="AJ9" s="14">
        <f t="shared" ref="AJ9:AJ21" si="14">$AJ$7</f>
        <v>0</v>
      </c>
      <c r="AK9" s="10">
        <f t="shared" ref="AK9:AK21" si="15">$AK$7</f>
        <v>0</v>
      </c>
    </row>
    <row r="10" spans="1:37" s="12" customFormat="1" x14ac:dyDescent="0.25">
      <c r="A10" s="22">
        <f t="shared" si="0"/>
        <v>4</v>
      </c>
      <c r="B10" s="16" t="s">
        <v>14</v>
      </c>
      <c r="C10" s="16" t="s">
        <v>15</v>
      </c>
      <c r="D10" s="16">
        <v>1000</v>
      </c>
      <c r="E10" s="22">
        <v>3.9206972222222145</v>
      </c>
      <c r="F10" s="23">
        <v>92.223586111111089</v>
      </c>
      <c r="G10" s="22">
        <v>13</v>
      </c>
      <c r="H10" s="16">
        <f t="shared" si="3"/>
        <v>5.5262279739077131E-5</v>
      </c>
      <c r="I10" s="23">
        <f t="shared" si="4"/>
        <v>2.3493628452663551E-6</v>
      </c>
      <c r="J10" s="22">
        <v>4</v>
      </c>
      <c r="K10" s="16">
        <f t="shared" si="5"/>
        <v>1.7003778381254505E-5</v>
      </c>
      <c r="L10" s="23">
        <f t="shared" ref="L10:L20" si="16">J10/($F10*$D10*$F$2)</f>
        <v>7.2288087546657081E-7</v>
      </c>
      <c r="M10" s="22">
        <v>0</v>
      </c>
      <c r="N10" s="16">
        <f t="shared" si="6"/>
        <v>0</v>
      </c>
      <c r="O10" s="23">
        <f t="shared" si="7"/>
        <v>0</v>
      </c>
      <c r="P10" s="22">
        <v>0</v>
      </c>
      <c r="Q10" s="16">
        <f t="shared" si="8"/>
        <v>0</v>
      </c>
      <c r="R10" s="23">
        <f t="shared" si="9"/>
        <v>0</v>
      </c>
      <c r="S10" s="30">
        <v>0</v>
      </c>
      <c r="T10" s="16">
        <f t="shared" si="10"/>
        <v>0</v>
      </c>
      <c r="U10" s="23">
        <f t="shared" si="11"/>
        <v>0</v>
      </c>
      <c r="AB10" s="14">
        <f t="shared" si="12"/>
        <v>6.8884076848429014E-5</v>
      </c>
      <c r="AC10" s="10">
        <f t="shared" si="12"/>
        <v>2.304863532692621E-6</v>
      </c>
      <c r="AD10" s="14">
        <f t="shared" si="12"/>
        <v>1.0760464875383605E-5</v>
      </c>
      <c r="AE10" s="10">
        <f t="shared" si="12"/>
        <v>3.8042064316191317E-7</v>
      </c>
      <c r="AF10" s="14">
        <f t="shared" si="1"/>
        <v>2.8774052770509708E-6</v>
      </c>
      <c r="AG10" s="10">
        <f t="shared" si="2"/>
        <v>1.0986089219984047E-7</v>
      </c>
      <c r="AH10" s="14">
        <f t="shared" si="13"/>
        <v>1.495494956458553E-6</v>
      </c>
      <c r="AI10" s="10">
        <f t="shared" si="13"/>
        <v>4.8059858522640335E-8</v>
      </c>
      <c r="AJ10" s="14">
        <f t="shared" si="14"/>
        <v>0</v>
      </c>
      <c r="AK10" s="10">
        <f t="shared" si="15"/>
        <v>0</v>
      </c>
    </row>
    <row r="11" spans="1:37" s="12" customFormat="1" x14ac:dyDescent="0.25">
      <c r="A11" s="22">
        <f t="shared" si="0"/>
        <v>5</v>
      </c>
      <c r="B11" s="16" t="s">
        <v>14</v>
      </c>
      <c r="C11" s="16" t="s">
        <v>16</v>
      </c>
      <c r="D11" s="16">
        <v>1000</v>
      </c>
      <c r="E11" s="22">
        <v>4.2080472222222189</v>
      </c>
      <c r="F11" s="23">
        <v>99.019727777777774</v>
      </c>
      <c r="G11" s="22">
        <v>8</v>
      </c>
      <c r="H11" s="16">
        <f t="shared" si="3"/>
        <v>3.1685322500473652E-5</v>
      </c>
      <c r="I11" s="23">
        <f t="shared" si="4"/>
        <v>1.3465330225161081E-6</v>
      </c>
      <c r="J11" s="22">
        <v>8</v>
      </c>
      <c r="K11" s="16">
        <f t="shared" si="5"/>
        <v>3.1685322500473652E-5</v>
      </c>
      <c r="L11" s="23">
        <f t="shared" si="16"/>
        <v>1.3465330225161081E-6</v>
      </c>
      <c r="M11" s="22">
        <v>0</v>
      </c>
      <c r="N11" s="16">
        <f>M11/($E11*$D11*$F$2)</f>
        <v>0</v>
      </c>
      <c r="O11" s="23">
        <f>M11/($F11*$D11*$F$2)</f>
        <v>0</v>
      </c>
      <c r="P11" s="22">
        <v>0</v>
      </c>
      <c r="Q11" s="16">
        <f>P11/($E11*$D11*$F$2)</f>
        <v>0</v>
      </c>
      <c r="R11" s="23">
        <f>P11/($F11*$D11*$F$2)</f>
        <v>0</v>
      </c>
      <c r="S11" s="30">
        <v>0</v>
      </c>
      <c r="T11" s="16">
        <f>S11/($E11*$D11*$F$2)</f>
        <v>0</v>
      </c>
      <c r="U11" s="23">
        <f>S11/($F11*$D11*$F$2)</f>
        <v>0</v>
      </c>
      <c r="AB11" s="14">
        <f t="shared" si="12"/>
        <v>6.8884076848429014E-5</v>
      </c>
      <c r="AC11" s="10">
        <f t="shared" si="12"/>
        <v>2.304863532692621E-6</v>
      </c>
      <c r="AD11" s="14">
        <f t="shared" si="12"/>
        <v>1.0760464875383605E-5</v>
      </c>
      <c r="AE11" s="10">
        <f t="shared" si="12"/>
        <v>3.8042064316191317E-7</v>
      </c>
      <c r="AF11" s="14">
        <f t="shared" si="1"/>
        <v>2.8774052770509708E-6</v>
      </c>
      <c r="AG11" s="10">
        <f t="shared" si="2"/>
        <v>1.0986089219984047E-7</v>
      </c>
      <c r="AH11" s="14">
        <f t="shared" si="13"/>
        <v>1.495494956458553E-6</v>
      </c>
      <c r="AI11" s="10">
        <f t="shared" si="13"/>
        <v>4.8059858522640335E-8</v>
      </c>
      <c r="AJ11" s="14">
        <f t="shared" si="14"/>
        <v>0</v>
      </c>
      <c r="AK11" s="10">
        <f t="shared" si="15"/>
        <v>0</v>
      </c>
    </row>
    <row r="12" spans="1:37" s="12" customFormat="1" x14ac:dyDescent="0.25">
      <c r="A12" s="22">
        <f t="shared" si="0"/>
        <v>6</v>
      </c>
      <c r="B12" s="16" t="s">
        <v>14</v>
      </c>
      <c r="C12" s="16" t="s">
        <v>17</v>
      </c>
      <c r="D12" s="16">
        <v>1000</v>
      </c>
      <c r="E12" s="22">
        <v>3.8898972222222201</v>
      </c>
      <c r="F12" s="23">
        <v>96.78281666666669</v>
      </c>
      <c r="G12" s="22">
        <v>20</v>
      </c>
      <c r="H12" s="16">
        <f t="shared" si="3"/>
        <v>8.5692066985488817E-5</v>
      </c>
      <c r="I12" s="23">
        <f t="shared" si="4"/>
        <v>3.4441375526544041E-6</v>
      </c>
      <c r="J12" s="22">
        <v>3</v>
      </c>
      <c r="K12" s="16">
        <f t="shared" si="5"/>
        <v>1.2853810047823322E-5</v>
      </c>
      <c r="L12" s="23">
        <f t="shared" si="16"/>
        <v>5.1662063289816064E-7</v>
      </c>
      <c r="M12" s="22">
        <v>0</v>
      </c>
      <c r="N12" s="16">
        <f t="shared" si="6"/>
        <v>0</v>
      </c>
      <c r="O12" s="23">
        <f t="shared" si="7"/>
        <v>0</v>
      </c>
      <c r="P12" s="30">
        <v>0</v>
      </c>
      <c r="Q12" s="16">
        <f t="shared" si="8"/>
        <v>0</v>
      </c>
      <c r="R12" s="23">
        <f t="shared" ref="R12:R20" si="17">P12/($F12*$D12*$F$2)</f>
        <v>0</v>
      </c>
      <c r="S12" s="30">
        <v>0</v>
      </c>
      <c r="T12" s="16">
        <f t="shared" si="10"/>
        <v>0</v>
      </c>
      <c r="U12" s="23">
        <f t="shared" ref="U12:U20" si="18">S12/($F12*$D12*$F$2)</f>
        <v>0</v>
      </c>
      <c r="AB12" s="14">
        <f t="shared" si="12"/>
        <v>6.8884076848429014E-5</v>
      </c>
      <c r="AC12" s="10">
        <f t="shared" si="12"/>
        <v>2.304863532692621E-6</v>
      </c>
      <c r="AD12" s="14">
        <f t="shared" si="12"/>
        <v>1.0760464875383605E-5</v>
      </c>
      <c r="AE12" s="10">
        <f t="shared" si="12"/>
        <v>3.8042064316191317E-7</v>
      </c>
      <c r="AF12" s="14">
        <f t="shared" si="1"/>
        <v>2.8774052770509708E-6</v>
      </c>
      <c r="AG12" s="10">
        <f t="shared" si="2"/>
        <v>1.0986089219984047E-7</v>
      </c>
      <c r="AH12" s="14">
        <f t="shared" si="13"/>
        <v>1.495494956458553E-6</v>
      </c>
      <c r="AI12" s="10">
        <f t="shared" si="13"/>
        <v>4.8059858522640335E-8</v>
      </c>
      <c r="AJ12" s="14">
        <f t="shared" si="14"/>
        <v>0</v>
      </c>
      <c r="AK12" s="10">
        <f t="shared" si="15"/>
        <v>0</v>
      </c>
    </row>
    <row r="13" spans="1:37" s="12" customFormat="1" x14ac:dyDescent="0.25">
      <c r="A13" s="22">
        <f t="shared" si="0"/>
        <v>7</v>
      </c>
      <c r="B13" s="16" t="s">
        <v>14</v>
      </c>
      <c r="C13" s="16" t="s">
        <v>24</v>
      </c>
      <c r="D13" s="16">
        <v>1000</v>
      </c>
      <c r="E13" s="22">
        <v>4.7703972222222184</v>
      </c>
      <c r="F13" s="23">
        <v>110.17316944444444</v>
      </c>
      <c r="G13" s="22">
        <v>7</v>
      </c>
      <c r="H13" s="16">
        <f t="shared" si="3"/>
        <v>2.4456384077030645E-5</v>
      </c>
      <c r="I13" s="23">
        <f t="shared" si="4"/>
        <v>1.0589390071554272E-6</v>
      </c>
      <c r="J13" s="22">
        <v>4</v>
      </c>
      <c r="K13" s="16">
        <f t="shared" si="5"/>
        <v>1.3975076615446083E-5</v>
      </c>
      <c r="L13" s="23">
        <f t="shared" si="16"/>
        <v>6.051080040888156E-7</v>
      </c>
      <c r="M13" s="22">
        <v>0</v>
      </c>
      <c r="N13" s="16">
        <f t="shared" si="6"/>
        <v>0</v>
      </c>
      <c r="O13" s="23">
        <f t="shared" si="7"/>
        <v>0</v>
      </c>
      <c r="P13" s="22">
        <v>0</v>
      </c>
      <c r="Q13" s="16">
        <f t="shared" si="8"/>
        <v>0</v>
      </c>
      <c r="R13" s="23">
        <f t="shared" si="17"/>
        <v>0</v>
      </c>
      <c r="S13" s="30">
        <v>0</v>
      </c>
      <c r="T13" s="16">
        <f t="shared" si="10"/>
        <v>0</v>
      </c>
      <c r="U13" s="23">
        <f t="shared" si="18"/>
        <v>0</v>
      </c>
      <c r="AB13" s="14">
        <f t="shared" si="12"/>
        <v>6.8884076848429014E-5</v>
      </c>
      <c r="AC13" s="10">
        <f t="shared" si="12"/>
        <v>2.304863532692621E-6</v>
      </c>
      <c r="AD13" s="14">
        <f t="shared" si="12"/>
        <v>1.0760464875383605E-5</v>
      </c>
      <c r="AE13" s="10">
        <f t="shared" si="12"/>
        <v>3.8042064316191317E-7</v>
      </c>
      <c r="AF13" s="14">
        <f t="shared" si="1"/>
        <v>2.8774052770509708E-6</v>
      </c>
      <c r="AG13" s="10">
        <f t="shared" si="2"/>
        <v>1.0986089219984047E-7</v>
      </c>
      <c r="AH13" s="14">
        <f t="shared" si="13"/>
        <v>1.495494956458553E-6</v>
      </c>
      <c r="AI13" s="10">
        <f t="shared" si="13"/>
        <v>4.8059858522640335E-8</v>
      </c>
      <c r="AJ13" s="14">
        <f t="shared" si="14"/>
        <v>0</v>
      </c>
      <c r="AK13" s="10">
        <f t="shared" si="15"/>
        <v>0</v>
      </c>
    </row>
    <row r="14" spans="1:37" s="12" customFormat="1" x14ac:dyDescent="0.25">
      <c r="A14" s="22">
        <f t="shared" si="0"/>
        <v>8</v>
      </c>
      <c r="B14" s="16" t="s">
        <v>14</v>
      </c>
      <c r="C14" s="16" t="s">
        <v>25</v>
      </c>
      <c r="D14" s="16">
        <v>1000</v>
      </c>
      <c r="E14" s="22">
        <v>4.1362861111111151</v>
      </c>
      <c r="F14" s="23">
        <v>144.77058055555551</v>
      </c>
      <c r="G14" s="22">
        <v>27</v>
      </c>
      <c r="H14" s="16">
        <f t="shared" si="3"/>
        <v>1.0879324783437627E-4</v>
      </c>
      <c r="I14" s="23">
        <f t="shared" si="4"/>
        <v>3.1083663426169181E-6</v>
      </c>
      <c r="J14" s="22">
        <v>13</v>
      </c>
      <c r="K14" s="16">
        <f t="shared" si="5"/>
        <v>5.2381934142477468E-5</v>
      </c>
      <c r="L14" s="23">
        <f t="shared" si="16"/>
        <v>1.4966208316303681E-6</v>
      </c>
      <c r="M14" s="22">
        <v>2</v>
      </c>
      <c r="N14" s="16">
        <f t="shared" si="6"/>
        <v>8.0587590988426863E-6</v>
      </c>
      <c r="O14" s="23">
        <f t="shared" si="7"/>
        <v>2.302493587123643E-7</v>
      </c>
      <c r="P14" s="30">
        <v>0</v>
      </c>
      <c r="Q14" s="16">
        <f t="shared" si="8"/>
        <v>0</v>
      </c>
      <c r="R14" s="23">
        <f t="shared" si="17"/>
        <v>0</v>
      </c>
      <c r="S14" s="30">
        <v>0</v>
      </c>
      <c r="T14" s="16">
        <f t="shared" si="10"/>
        <v>0</v>
      </c>
      <c r="U14" s="23">
        <f t="shared" si="18"/>
        <v>0</v>
      </c>
      <c r="AB14" s="14">
        <f t="shared" si="12"/>
        <v>6.8884076848429014E-5</v>
      </c>
      <c r="AC14" s="10">
        <f t="shared" si="12"/>
        <v>2.304863532692621E-6</v>
      </c>
      <c r="AD14" s="14">
        <f t="shared" si="12"/>
        <v>1.0760464875383605E-5</v>
      </c>
      <c r="AE14" s="10">
        <f t="shared" si="12"/>
        <v>3.8042064316191317E-7</v>
      </c>
      <c r="AF14" s="14">
        <f t="shared" si="1"/>
        <v>2.8774052770509708E-6</v>
      </c>
      <c r="AG14" s="10">
        <f t="shared" si="2"/>
        <v>1.0986089219984047E-7</v>
      </c>
      <c r="AH14" s="14">
        <f t="shared" si="13"/>
        <v>1.495494956458553E-6</v>
      </c>
      <c r="AI14" s="10">
        <f t="shared" si="13"/>
        <v>4.8059858522640335E-8</v>
      </c>
      <c r="AJ14" s="14">
        <f t="shared" si="14"/>
        <v>0</v>
      </c>
      <c r="AK14" s="10">
        <f t="shared" si="15"/>
        <v>0</v>
      </c>
    </row>
    <row r="15" spans="1:37" s="12" customFormat="1" x14ac:dyDescent="0.25">
      <c r="A15" s="22">
        <f t="shared" si="0"/>
        <v>9</v>
      </c>
      <c r="B15" s="16" t="s">
        <v>14</v>
      </c>
      <c r="C15" s="16" t="s">
        <v>26</v>
      </c>
      <c r="D15" s="16">
        <v>1000</v>
      </c>
      <c r="E15" s="22">
        <v>3.7250944444444332</v>
      </c>
      <c r="F15" s="23">
        <v>124.7335083333333</v>
      </c>
      <c r="G15" s="22">
        <v>30</v>
      </c>
      <c r="H15" s="16">
        <f t="shared" si="3"/>
        <v>1.3422478475564418E-4</v>
      </c>
      <c r="I15" s="23">
        <f t="shared" si="4"/>
        <v>4.0085459527348346E-6</v>
      </c>
      <c r="J15" s="22">
        <v>1</v>
      </c>
      <c r="K15" s="16">
        <f t="shared" si="5"/>
        <v>4.4741594918548062E-6</v>
      </c>
      <c r="L15" s="23">
        <f t="shared" si="16"/>
        <v>1.3361819842449448E-7</v>
      </c>
      <c r="M15" s="22">
        <v>0</v>
      </c>
      <c r="N15" s="16">
        <f t="shared" si="6"/>
        <v>0</v>
      </c>
      <c r="O15" s="23">
        <f t="shared" si="7"/>
        <v>0</v>
      </c>
      <c r="P15" s="30">
        <v>0</v>
      </c>
      <c r="Q15" s="16">
        <f t="shared" si="8"/>
        <v>0</v>
      </c>
      <c r="R15" s="23">
        <f t="shared" si="17"/>
        <v>0</v>
      </c>
      <c r="S15" s="30">
        <v>0</v>
      </c>
      <c r="T15" s="16">
        <f t="shared" si="10"/>
        <v>0</v>
      </c>
      <c r="U15" s="23">
        <f t="shared" si="18"/>
        <v>0</v>
      </c>
      <c r="AB15" s="14">
        <f t="shared" si="12"/>
        <v>6.8884076848429014E-5</v>
      </c>
      <c r="AC15" s="10">
        <f t="shared" si="12"/>
        <v>2.304863532692621E-6</v>
      </c>
      <c r="AD15" s="14">
        <f t="shared" si="12"/>
        <v>1.0760464875383605E-5</v>
      </c>
      <c r="AE15" s="10">
        <f t="shared" si="12"/>
        <v>3.8042064316191317E-7</v>
      </c>
      <c r="AF15" s="14">
        <f t="shared" si="1"/>
        <v>2.8774052770509708E-6</v>
      </c>
      <c r="AG15" s="10">
        <f t="shared" si="2"/>
        <v>1.0986089219984047E-7</v>
      </c>
      <c r="AH15" s="14">
        <f t="shared" si="13"/>
        <v>1.495494956458553E-6</v>
      </c>
      <c r="AI15" s="10">
        <f t="shared" si="13"/>
        <v>4.8059858522640335E-8</v>
      </c>
      <c r="AJ15" s="14">
        <f t="shared" si="14"/>
        <v>0</v>
      </c>
      <c r="AK15" s="10">
        <f t="shared" si="15"/>
        <v>0</v>
      </c>
    </row>
    <row r="16" spans="1:37" s="12" customFormat="1" x14ac:dyDescent="0.25">
      <c r="A16" s="22">
        <f t="shared" si="0"/>
        <v>10</v>
      </c>
      <c r="B16" s="17" t="s">
        <v>14</v>
      </c>
      <c r="C16" s="17" t="s">
        <v>27</v>
      </c>
      <c r="D16" s="16">
        <v>1000</v>
      </c>
      <c r="E16" s="30">
        <v>3.8716305555555603</v>
      </c>
      <c r="F16" s="24">
        <v>155.05862777777779</v>
      </c>
      <c r="G16" s="30">
        <v>33</v>
      </c>
      <c r="H16" s="16">
        <f t="shared" si="3"/>
        <v>1.4205900901644207E-4</v>
      </c>
      <c r="I16" s="23">
        <f t="shared" si="4"/>
        <v>3.5470454490815711E-6</v>
      </c>
      <c r="J16" s="30">
        <v>3</v>
      </c>
      <c r="K16" s="16">
        <f t="shared" si="5"/>
        <v>1.2914455365131097E-5</v>
      </c>
      <c r="L16" s="23">
        <f t="shared" si="16"/>
        <v>3.2245867718923373E-7</v>
      </c>
      <c r="M16" s="30">
        <v>0</v>
      </c>
      <c r="N16" s="16">
        <f t="shared" si="6"/>
        <v>0</v>
      </c>
      <c r="O16" s="23">
        <f t="shared" si="7"/>
        <v>0</v>
      </c>
      <c r="P16" s="30">
        <v>0</v>
      </c>
      <c r="Q16" s="16">
        <f t="shared" si="8"/>
        <v>0</v>
      </c>
      <c r="R16" s="23">
        <f t="shared" si="17"/>
        <v>0</v>
      </c>
      <c r="S16" s="30">
        <v>0</v>
      </c>
      <c r="T16" s="16">
        <f t="shared" si="10"/>
        <v>0</v>
      </c>
      <c r="U16" s="23">
        <f t="shared" si="18"/>
        <v>0</v>
      </c>
      <c r="AB16" s="14">
        <f t="shared" si="12"/>
        <v>6.8884076848429014E-5</v>
      </c>
      <c r="AC16" s="10">
        <f t="shared" si="12"/>
        <v>2.304863532692621E-6</v>
      </c>
      <c r="AD16" s="14">
        <f t="shared" si="12"/>
        <v>1.0760464875383605E-5</v>
      </c>
      <c r="AE16" s="10">
        <f t="shared" si="12"/>
        <v>3.8042064316191317E-7</v>
      </c>
      <c r="AF16" s="14">
        <f t="shared" si="1"/>
        <v>2.8774052770509708E-6</v>
      </c>
      <c r="AG16" s="10">
        <f t="shared" si="2"/>
        <v>1.0986089219984047E-7</v>
      </c>
      <c r="AH16" s="14">
        <f t="shared" si="13"/>
        <v>1.495494956458553E-6</v>
      </c>
      <c r="AI16" s="10">
        <f t="shared" si="13"/>
        <v>4.8059858522640335E-8</v>
      </c>
      <c r="AJ16" s="14">
        <f t="shared" si="14"/>
        <v>0</v>
      </c>
      <c r="AK16" s="10">
        <f t="shared" si="15"/>
        <v>0</v>
      </c>
    </row>
    <row r="17" spans="1:37" s="12" customFormat="1" x14ac:dyDescent="0.25">
      <c r="A17" s="22">
        <f t="shared" si="0"/>
        <v>11</v>
      </c>
      <c r="B17" s="17" t="s">
        <v>14</v>
      </c>
      <c r="C17" s="17" t="s">
        <v>28</v>
      </c>
      <c r="D17" s="16">
        <v>1000</v>
      </c>
      <c r="E17" s="30">
        <v>4.4547250000000078</v>
      </c>
      <c r="F17" s="24">
        <v>99.95538055555555</v>
      </c>
      <c r="G17" s="30">
        <v>12</v>
      </c>
      <c r="H17" s="16">
        <f t="shared" si="3"/>
        <v>4.4896149593970368E-5</v>
      </c>
      <c r="I17" s="23">
        <f t="shared" si="4"/>
        <v>2.000892787245598E-6</v>
      </c>
      <c r="J17" s="30">
        <v>0</v>
      </c>
      <c r="K17" s="16">
        <f t="shared" si="5"/>
        <v>0</v>
      </c>
      <c r="L17" s="23">
        <f t="shared" si="16"/>
        <v>0</v>
      </c>
      <c r="M17" s="30">
        <v>0</v>
      </c>
      <c r="N17" s="16">
        <f t="shared" si="6"/>
        <v>0</v>
      </c>
      <c r="O17" s="23">
        <f t="shared" si="7"/>
        <v>0</v>
      </c>
      <c r="P17" s="30">
        <v>0</v>
      </c>
      <c r="Q17" s="16">
        <f t="shared" si="8"/>
        <v>0</v>
      </c>
      <c r="R17" s="23">
        <f t="shared" si="17"/>
        <v>0</v>
      </c>
      <c r="S17" s="30">
        <v>0</v>
      </c>
      <c r="T17" s="16">
        <f t="shared" si="10"/>
        <v>0</v>
      </c>
      <c r="U17" s="23">
        <f t="shared" si="18"/>
        <v>0</v>
      </c>
      <c r="AB17" s="14">
        <f t="shared" si="12"/>
        <v>6.8884076848429014E-5</v>
      </c>
      <c r="AC17" s="10">
        <f t="shared" si="12"/>
        <v>2.304863532692621E-6</v>
      </c>
      <c r="AD17" s="14">
        <f t="shared" si="12"/>
        <v>1.0760464875383605E-5</v>
      </c>
      <c r="AE17" s="10">
        <f t="shared" si="12"/>
        <v>3.8042064316191317E-7</v>
      </c>
      <c r="AF17" s="14">
        <f t="shared" si="1"/>
        <v>2.8774052770509708E-6</v>
      </c>
      <c r="AG17" s="10">
        <f t="shared" si="2"/>
        <v>1.0986089219984047E-7</v>
      </c>
      <c r="AH17" s="14">
        <f t="shared" si="13"/>
        <v>1.495494956458553E-6</v>
      </c>
      <c r="AI17" s="10">
        <f t="shared" si="13"/>
        <v>4.8059858522640335E-8</v>
      </c>
      <c r="AJ17" s="14">
        <f t="shared" si="14"/>
        <v>0</v>
      </c>
      <c r="AK17" s="10">
        <f t="shared" si="15"/>
        <v>0</v>
      </c>
    </row>
    <row r="18" spans="1:37" x14ac:dyDescent="0.25">
      <c r="A18" s="22">
        <f t="shared" si="0"/>
        <v>12</v>
      </c>
      <c r="B18" s="17" t="s">
        <v>14</v>
      </c>
      <c r="C18" s="17" t="s">
        <v>18</v>
      </c>
      <c r="D18" s="16">
        <v>1000</v>
      </c>
      <c r="E18" s="30">
        <v>4.026452777777763</v>
      </c>
      <c r="F18" s="24">
        <v>104.02222777777774</v>
      </c>
      <c r="G18" s="30">
        <v>10</v>
      </c>
      <c r="H18" s="16">
        <f t="shared" si="3"/>
        <v>4.1392927190531105E-5</v>
      </c>
      <c r="I18" s="23">
        <f t="shared" si="4"/>
        <v>1.6022216619193734E-6</v>
      </c>
      <c r="J18" s="30">
        <v>0</v>
      </c>
      <c r="K18" s="16">
        <f t="shared" si="5"/>
        <v>0</v>
      </c>
      <c r="L18" s="23">
        <f t="shared" si="16"/>
        <v>0</v>
      </c>
      <c r="M18" s="30">
        <v>1</v>
      </c>
      <c r="N18" s="16">
        <f t="shared" si="6"/>
        <v>4.1392927190531105E-6</v>
      </c>
      <c r="O18" s="23">
        <f t="shared" si="7"/>
        <v>1.6022216619193733E-7</v>
      </c>
      <c r="P18" s="30">
        <v>0</v>
      </c>
      <c r="Q18" s="16">
        <f t="shared" si="8"/>
        <v>0</v>
      </c>
      <c r="R18" s="23">
        <f t="shared" si="17"/>
        <v>0</v>
      </c>
      <c r="S18" s="30">
        <v>0</v>
      </c>
      <c r="T18" s="16">
        <f t="shared" si="10"/>
        <v>0</v>
      </c>
      <c r="U18" s="23">
        <f t="shared" si="18"/>
        <v>0</v>
      </c>
      <c r="AB18" s="14">
        <f t="shared" si="12"/>
        <v>6.8884076848429014E-5</v>
      </c>
      <c r="AC18" s="10">
        <f t="shared" si="12"/>
        <v>2.304863532692621E-6</v>
      </c>
      <c r="AD18" s="14">
        <f t="shared" si="12"/>
        <v>1.0760464875383605E-5</v>
      </c>
      <c r="AE18" s="10">
        <f t="shared" si="12"/>
        <v>3.8042064316191317E-7</v>
      </c>
      <c r="AF18" s="14">
        <f t="shared" si="1"/>
        <v>2.8774052770509708E-6</v>
      </c>
      <c r="AG18" s="10">
        <f t="shared" si="2"/>
        <v>1.0986089219984047E-7</v>
      </c>
      <c r="AH18" s="14">
        <f t="shared" si="13"/>
        <v>1.495494956458553E-6</v>
      </c>
      <c r="AI18" s="10">
        <f t="shared" si="13"/>
        <v>4.8059858522640335E-8</v>
      </c>
      <c r="AJ18" s="14">
        <f t="shared" si="14"/>
        <v>0</v>
      </c>
      <c r="AK18" s="10">
        <f t="shared" si="15"/>
        <v>0</v>
      </c>
    </row>
    <row r="19" spans="1:37" x14ac:dyDescent="0.25">
      <c r="A19" s="22">
        <f t="shared" si="0"/>
        <v>13</v>
      </c>
      <c r="B19" s="17" t="s">
        <v>14</v>
      </c>
      <c r="C19" s="17" t="s">
        <v>19</v>
      </c>
      <c r="D19" s="16">
        <v>1000</v>
      </c>
      <c r="E19" s="30">
        <v>3.7903000000000051</v>
      </c>
      <c r="F19" s="24">
        <v>100.9529722222222</v>
      </c>
      <c r="G19" s="30">
        <v>5</v>
      </c>
      <c r="H19" s="16">
        <f t="shared" si="3"/>
        <v>2.1985946582944153E-5</v>
      </c>
      <c r="I19" s="23">
        <f t="shared" si="4"/>
        <v>8.2546686342127961E-7</v>
      </c>
      <c r="J19" s="30">
        <v>0</v>
      </c>
      <c r="K19" s="16">
        <f t="shared" si="5"/>
        <v>0</v>
      </c>
      <c r="L19" s="23">
        <f t="shared" si="16"/>
        <v>0</v>
      </c>
      <c r="M19" s="30">
        <v>0</v>
      </c>
      <c r="N19" s="16">
        <f t="shared" si="6"/>
        <v>0</v>
      </c>
      <c r="O19" s="23">
        <f t="shared" si="7"/>
        <v>0</v>
      </c>
      <c r="P19" s="30">
        <v>0</v>
      </c>
      <c r="Q19" s="16">
        <f t="shared" si="8"/>
        <v>0</v>
      </c>
      <c r="R19" s="23">
        <f t="shared" si="17"/>
        <v>0</v>
      </c>
      <c r="S19" s="30">
        <v>0</v>
      </c>
      <c r="T19" s="16">
        <f t="shared" si="10"/>
        <v>0</v>
      </c>
      <c r="U19" s="23">
        <f t="shared" si="18"/>
        <v>0</v>
      </c>
      <c r="AB19" s="14">
        <f t="shared" si="12"/>
        <v>6.8884076848429014E-5</v>
      </c>
      <c r="AC19" s="10">
        <f t="shared" si="12"/>
        <v>2.304863532692621E-6</v>
      </c>
      <c r="AD19" s="14">
        <f t="shared" si="12"/>
        <v>1.0760464875383605E-5</v>
      </c>
      <c r="AE19" s="10">
        <f t="shared" si="12"/>
        <v>3.8042064316191317E-7</v>
      </c>
      <c r="AF19" s="14">
        <f t="shared" si="1"/>
        <v>2.8774052770509708E-6</v>
      </c>
      <c r="AG19" s="10">
        <f t="shared" si="2"/>
        <v>1.0986089219984047E-7</v>
      </c>
      <c r="AH19" s="14">
        <f t="shared" si="13"/>
        <v>1.495494956458553E-6</v>
      </c>
      <c r="AI19" s="10">
        <f t="shared" si="13"/>
        <v>4.8059858522640335E-8</v>
      </c>
      <c r="AJ19" s="14">
        <f t="shared" si="14"/>
        <v>0</v>
      </c>
      <c r="AK19" s="10">
        <f t="shared" si="15"/>
        <v>0</v>
      </c>
    </row>
    <row r="20" spans="1:37" x14ac:dyDescent="0.25">
      <c r="A20" s="22">
        <f t="shared" si="0"/>
        <v>14</v>
      </c>
      <c r="B20" s="17" t="s">
        <v>14</v>
      </c>
      <c r="C20" s="17" t="s">
        <v>20</v>
      </c>
      <c r="D20" s="16">
        <v>1000</v>
      </c>
      <c r="E20" s="30">
        <v>3.563747222222224</v>
      </c>
      <c r="F20" s="24">
        <v>94.844977777777757</v>
      </c>
      <c r="G20" s="30">
        <v>11</v>
      </c>
      <c r="H20" s="16">
        <f>G20/($E20*$D20*$F$2)</f>
        <v>5.1443977897796378E-5</v>
      </c>
      <c r="I20" s="23">
        <f t="shared" si="4"/>
        <v>1.9329788211125339E-6</v>
      </c>
      <c r="J20" s="30">
        <v>0</v>
      </c>
      <c r="K20" s="16">
        <f>J20/($E20*$D20*$F$2)</f>
        <v>0</v>
      </c>
      <c r="L20" s="23">
        <f t="shared" si="16"/>
        <v>0</v>
      </c>
      <c r="M20" s="30">
        <v>0</v>
      </c>
      <c r="N20" s="16">
        <f>M20/($E20*$D20*$F$2)</f>
        <v>0</v>
      </c>
      <c r="O20" s="23">
        <f t="shared" si="7"/>
        <v>0</v>
      </c>
      <c r="P20" s="30">
        <v>1</v>
      </c>
      <c r="Q20" s="16">
        <f>P20/($E20*$D20*$F$2)</f>
        <v>4.6767252634360351E-6</v>
      </c>
      <c r="R20" s="23">
        <f t="shared" si="17"/>
        <v>1.7572534737386672E-7</v>
      </c>
      <c r="S20" s="30">
        <v>0</v>
      </c>
      <c r="T20" s="16">
        <f>S20/($E20*$D20*$F$2)</f>
        <v>0</v>
      </c>
      <c r="U20" s="23">
        <f t="shared" si="18"/>
        <v>0</v>
      </c>
      <c r="AB20" s="14">
        <f t="shared" si="12"/>
        <v>6.8884076848429014E-5</v>
      </c>
      <c r="AC20" s="10">
        <f t="shared" si="12"/>
        <v>2.304863532692621E-6</v>
      </c>
      <c r="AD20" s="14">
        <f t="shared" si="12"/>
        <v>1.0760464875383605E-5</v>
      </c>
      <c r="AE20" s="10">
        <f t="shared" si="12"/>
        <v>3.8042064316191317E-7</v>
      </c>
      <c r="AF20" s="14">
        <f t="shared" si="1"/>
        <v>2.8774052770509708E-6</v>
      </c>
      <c r="AG20" s="10">
        <f t="shared" si="2"/>
        <v>1.0986089219984047E-7</v>
      </c>
      <c r="AH20" s="14">
        <f t="shared" si="13"/>
        <v>1.495494956458553E-6</v>
      </c>
      <c r="AI20" s="10">
        <f t="shared" si="13"/>
        <v>4.8059858522640335E-8</v>
      </c>
      <c r="AJ20" s="14">
        <f t="shared" si="14"/>
        <v>0</v>
      </c>
      <c r="AK20" s="10">
        <f t="shared" si="15"/>
        <v>0</v>
      </c>
    </row>
    <row r="21" spans="1:37" x14ac:dyDescent="0.25">
      <c r="A21" s="25">
        <f t="shared" si="0"/>
        <v>15</v>
      </c>
      <c r="B21" s="26" t="s">
        <v>14</v>
      </c>
      <c r="C21" s="26" t="s">
        <v>29</v>
      </c>
      <c r="D21" s="27">
        <v>1000</v>
      </c>
      <c r="E21" s="31">
        <v>2.8784333333333372</v>
      </c>
      <c r="F21" s="28">
        <v>94.282513888888857</v>
      </c>
      <c r="G21" s="31">
        <v>17</v>
      </c>
      <c r="H21" s="27">
        <f>G21/($E21*$D21*$F$2)</f>
        <v>9.8433175454240015E-5</v>
      </c>
      <c r="I21" s="32">
        <f>G21/($F21*$D21*$F$2)</f>
        <v>3.0051525107533646E-6</v>
      </c>
      <c r="J21" s="31">
        <v>2</v>
      </c>
      <c r="K21" s="27">
        <f>J21/($E21*$D21*$F$2)</f>
        <v>1.1580373582851766E-5</v>
      </c>
      <c r="L21" s="32">
        <f>J21/($F21*$D21*$F$2)</f>
        <v>3.5354735420627817E-7</v>
      </c>
      <c r="M21" s="31">
        <v>1</v>
      </c>
      <c r="N21" s="27">
        <f>M21/($E21*$D21*$F$2)</f>
        <v>5.7901867914258832E-6</v>
      </c>
      <c r="O21" s="32">
        <f>M21/($F21*$D21*$F$2)</f>
        <v>1.7677367710313908E-7</v>
      </c>
      <c r="P21" s="31">
        <v>0</v>
      </c>
      <c r="Q21" s="27">
        <f>P21/($E21*$D21*$F$2)</f>
        <v>0</v>
      </c>
      <c r="R21" s="32">
        <f>P21/($F21*$D21*$F$2)</f>
        <v>0</v>
      </c>
      <c r="S21" s="31">
        <v>0</v>
      </c>
      <c r="T21" s="27">
        <f>S21/($E21*$D21*$F$2)</f>
        <v>0</v>
      </c>
      <c r="U21" s="32">
        <f>S21/($F21*$D21*$F$2)</f>
        <v>0</v>
      </c>
      <c r="AB21" s="9">
        <f t="shared" si="12"/>
        <v>6.8884076848429014E-5</v>
      </c>
      <c r="AC21" s="11">
        <f t="shared" si="12"/>
        <v>2.304863532692621E-6</v>
      </c>
      <c r="AD21" s="9">
        <f t="shared" si="12"/>
        <v>1.0760464875383605E-5</v>
      </c>
      <c r="AE21" s="11">
        <f t="shared" si="12"/>
        <v>3.8042064316191317E-7</v>
      </c>
      <c r="AF21" s="9">
        <f t="shared" si="1"/>
        <v>2.8774052770509708E-6</v>
      </c>
      <c r="AG21" s="11">
        <f t="shared" si="2"/>
        <v>1.0986089219984047E-7</v>
      </c>
      <c r="AH21" s="9">
        <f t="shared" si="13"/>
        <v>1.495494956458553E-6</v>
      </c>
      <c r="AI21" s="11">
        <f t="shared" si="13"/>
        <v>4.8059858522640335E-8</v>
      </c>
      <c r="AJ21" s="9">
        <f t="shared" si="14"/>
        <v>0</v>
      </c>
      <c r="AK21" s="11">
        <f t="shared" si="15"/>
        <v>0</v>
      </c>
    </row>
    <row r="28" spans="1:37" x14ac:dyDescent="0.25">
      <c r="C28" s="12"/>
      <c r="D28" s="12"/>
      <c r="E28" s="12"/>
    </row>
    <row r="29" spans="1:37" x14ac:dyDescent="0.25">
      <c r="C29" s="12"/>
      <c r="D29" s="12"/>
      <c r="E29" s="12"/>
    </row>
    <row r="30" spans="1:37" x14ac:dyDescent="0.25">
      <c r="C30" s="12"/>
      <c r="D30" s="12"/>
      <c r="E30" s="12"/>
    </row>
    <row r="31" spans="1:37" x14ac:dyDescent="0.25">
      <c r="C31" s="12"/>
      <c r="D31" s="12"/>
      <c r="E31" s="12"/>
    </row>
    <row r="32" spans="1:37" x14ac:dyDescent="0.25">
      <c r="C32" s="12"/>
      <c r="D32" s="12"/>
      <c r="E32" s="12"/>
    </row>
    <row r="66" spans="1:42" s="35" customFormat="1" ht="15.75" thickBot="1" x14ac:dyDescent="0.3"/>
    <row r="67" spans="1:42" ht="15.75" thickTop="1" x14ac:dyDescent="0.25"/>
    <row r="68" spans="1:42" x14ac:dyDescent="0.25">
      <c r="A68" t="s">
        <v>39</v>
      </c>
    </row>
    <row r="71" spans="1:42" x14ac:dyDescent="0.25">
      <c r="A71" s="64" t="s">
        <v>0</v>
      </c>
      <c r="B71" s="64" t="s">
        <v>1</v>
      </c>
      <c r="C71" s="64" t="s">
        <v>2</v>
      </c>
      <c r="D71" s="64" t="s">
        <v>7</v>
      </c>
      <c r="E71" s="67" t="s">
        <v>13</v>
      </c>
      <c r="F71" s="68"/>
      <c r="G71" s="61" t="s">
        <v>40</v>
      </c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3"/>
      <c r="AG71" s="58" t="s">
        <v>5</v>
      </c>
      <c r="AH71" s="60"/>
      <c r="AI71" s="60"/>
      <c r="AJ71" s="60"/>
      <c r="AK71" s="60"/>
      <c r="AL71" s="60"/>
      <c r="AM71" s="60"/>
      <c r="AN71" s="60"/>
      <c r="AO71" s="60"/>
      <c r="AP71" s="59"/>
    </row>
    <row r="72" spans="1:42" x14ac:dyDescent="0.25">
      <c r="A72" s="65"/>
      <c r="B72" s="65"/>
      <c r="C72" s="65"/>
      <c r="D72" s="65"/>
      <c r="E72" s="69"/>
      <c r="F72" s="71"/>
      <c r="G72" s="61" t="s">
        <v>3</v>
      </c>
      <c r="H72" s="62"/>
      <c r="I72" s="62"/>
      <c r="J72" s="63"/>
      <c r="K72" s="61" t="s">
        <v>4</v>
      </c>
      <c r="L72" s="62"/>
      <c r="M72" s="62"/>
      <c r="N72" s="63"/>
      <c r="O72" s="61" t="s">
        <v>12</v>
      </c>
      <c r="P72" s="62"/>
      <c r="Q72" s="62"/>
      <c r="R72" s="63"/>
      <c r="S72" s="61" t="s">
        <v>30</v>
      </c>
      <c r="T72" s="62"/>
      <c r="U72" s="62"/>
      <c r="V72" s="63"/>
      <c r="W72" s="61" t="s">
        <v>33</v>
      </c>
      <c r="X72" s="62"/>
      <c r="Y72" s="62"/>
      <c r="Z72" s="63"/>
      <c r="AG72" s="58" t="str">
        <f>G72</f>
        <v>Without Layers</v>
      </c>
      <c r="AH72" s="59"/>
      <c r="AI72" s="58" t="str">
        <f>K72</f>
        <v>With Layers</v>
      </c>
      <c r="AJ72" s="59"/>
      <c r="AK72" s="58" t="str">
        <f>O72</f>
        <v>With buffer=5m</v>
      </c>
      <c r="AL72" s="59"/>
      <c r="AM72" s="58" t="str">
        <f>S72</f>
        <v>With buffer=10m</v>
      </c>
      <c r="AN72" s="59"/>
      <c r="AO72" s="58" t="str">
        <f>W72</f>
        <v>With buffer=20m</v>
      </c>
      <c r="AP72" s="59"/>
    </row>
    <row r="73" spans="1:42" x14ac:dyDescent="0.25">
      <c r="A73" s="66"/>
      <c r="B73" s="66"/>
      <c r="C73" s="66"/>
      <c r="D73" s="66"/>
      <c r="E73" s="1" t="s">
        <v>8</v>
      </c>
      <c r="F73" s="42" t="s">
        <v>9</v>
      </c>
      <c r="G73" s="1"/>
      <c r="H73" s="29" t="s">
        <v>10</v>
      </c>
      <c r="I73" s="29" t="s">
        <v>8</v>
      </c>
      <c r="J73" s="29" t="s">
        <v>9</v>
      </c>
      <c r="K73" s="1"/>
      <c r="L73" s="29" t="s">
        <v>10</v>
      </c>
      <c r="M73" s="29" t="s">
        <v>8</v>
      </c>
      <c r="N73" s="29" t="s">
        <v>9</v>
      </c>
      <c r="O73" s="1"/>
      <c r="P73" s="29" t="s">
        <v>10</v>
      </c>
      <c r="Q73" s="29" t="s">
        <v>8</v>
      </c>
      <c r="R73" s="29" t="s">
        <v>9</v>
      </c>
      <c r="S73" s="1"/>
      <c r="T73" s="29" t="s">
        <v>10</v>
      </c>
      <c r="U73" s="29" t="s">
        <v>8</v>
      </c>
      <c r="V73" s="29" t="s">
        <v>9</v>
      </c>
      <c r="W73" s="1"/>
      <c r="X73" s="29" t="s">
        <v>10</v>
      </c>
      <c r="Y73" s="29" t="s">
        <v>8</v>
      </c>
      <c r="Z73" s="29" t="s">
        <v>9</v>
      </c>
      <c r="AG73" s="7" t="s">
        <v>8</v>
      </c>
      <c r="AH73" s="7" t="s">
        <v>9</v>
      </c>
      <c r="AI73" s="7" t="s">
        <v>8</v>
      </c>
      <c r="AJ73" s="7" t="s">
        <v>9</v>
      </c>
      <c r="AK73" s="7" t="s">
        <v>8</v>
      </c>
      <c r="AL73" s="7" t="s">
        <v>9</v>
      </c>
      <c r="AM73" s="7" t="str">
        <f>U73</f>
        <v>air taxi</v>
      </c>
      <c r="AN73" s="7" t="str">
        <f>V73</f>
        <v>all</v>
      </c>
      <c r="AO73" s="7" t="str">
        <f>Y73</f>
        <v>air taxi</v>
      </c>
      <c r="AP73" s="7" t="str">
        <f>Z73</f>
        <v>all</v>
      </c>
    </row>
    <row r="74" spans="1:42" x14ac:dyDescent="0.25">
      <c r="A74" s="22">
        <v>1</v>
      </c>
      <c r="B74" s="16" t="s">
        <v>14</v>
      </c>
      <c r="C74" s="16" t="s">
        <v>21</v>
      </c>
      <c r="D74" s="16">
        <v>1000</v>
      </c>
      <c r="E74" s="22">
        <v>3.6726388888888879</v>
      </c>
      <c r="F74" s="16">
        <v>79.774569444444438</v>
      </c>
      <c r="G74" s="20"/>
      <c r="H74" s="15">
        <v>7</v>
      </c>
      <c r="I74" s="15">
        <f>H74/($E74*$D74*$F$2)</f>
        <v>3.1766441024089563E-5</v>
      </c>
      <c r="J74" s="21">
        <f>H74/($F74*$D74*$F$2)</f>
        <v>1.4624543570606688E-6</v>
      </c>
      <c r="K74" s="20"/>
      <c r="L74" s="15">
        <v>0</v>
      </c>
      <c r="M74" s="15">
        <f>L74/($E74*$D74*$F$2)</f>
        <v>0</v>
      </c>
      <c r="N74" s="21">
        <f>L74/($F74*$D74*$F$2)</f>
        <v>0</v>
      </c>
      <c r="O74" s="20"/>
      <c r="P74" s="15">
        <v>2</v>
      </c>
      <c r="Q74" s="15">
        <f>P74/($E74*$D74*$F$2)</f>
        <v>9.0761260068827328E-6</v>
      </c>
      <c r="R74" s="21">
        <f>P74/($F74*$D74*$F$2)</f>
        <v>4.1784410201733399E-7</v>
      </c>
      <c r="S74" s="20"/>
      <c r="T74" s="15">
        <v>0</v>
      </c>
      <c r="U74" s="15">
        <f>T74/($E74*$D74*$F$2)</f>
        <v>0</v>
      </c>
      <c r="V74" s="21">
        <f>T74/($F74*$D74*$F$2)</f>
        <v>0</v>
      </c>
      <c r="W74" s="15"/>
      <c r="X74" s="36">
        <v>0</v>
      </c>
      <c r="Y74" s="15">
        <f>X74/($E74*$D74*$F$2)</f>
        <v>0</v>
      </c>
      <c r="Z74" s="21">
        <f>X74/($F74*$D74*$F$2)</f>
        <v>0</v>
      </c>
      <c r="AG74" s="18">
        <f>AVERAGE($I$100:$I$114)</f>
        <v>2.3155680181826032E-5</v>
      </c>
      <c r="AH74" s="13">
        <f>AVERAGE($J$100:$J$114)</f>
        <v>7.8503273175076325E-7</v>
      </c>
      <c r="AI74" s="18">
        <f>AVERAGE($M$100:$M$114)</f>
        <v>3.7601979973527704E-6</v>
      </c>
      <c r="AJ74" s="13">
        <f>AVERAGE($N$100:$N$114)</f>
        <v>1.3007122320670777E-7</v>
      </c>
      <c r="AK74" s="18">
        <f>AVERAGE($Q$100:$Q$114)</f>
        <v>1.2331281375561135E-6</v>
      </c>
      <c r="AL74" s="13">
        <f>AVERAGE($R$100:$R$114)</f>
        <v>4.4069504910661703E-8</v>
      </c>
      <c r="AM74" s="18">
        <f>AVERAGE($U$100:$U$114)</f>
        <v>2.3855801223921886E-7</v>
      </c>
      <c r="AN74" s="13">
        <f>AVERAGE($V$100:$V$114)</f>
        <v>6.6709456335608862E-9</v>
      </c>
      <c r="AO74" s="18">
        <f>AVERAGE($Y$100:$Y$114)</f>
        <v>0</v>
      </c>
      <c r="AP74" s="13">
        <f>AVERAGE($Z$100:$Z$114)</f>
        <v>0</v>
      </c>
    </row>
    <row r="75" spans="1:42" x14ac:dyDescent="0.25">
      <c r="A75" s="22">
        <f t="shared" ref="A75:A88" si="19">A74+1</f>
        <v>2</v>
      </c>
      <c r="B75" s="16" t="s">
        <v>14</v>
      </c>
      <c r="C75" s="16" t="s">
        <v>22</v>
      </c>
      <c r="D75" s="16">
        <v>1000</v>
      </c>
      <c r="E75" s="22">
        <v>4.6576138888888874</v>
      </c>
      <c r="F75" s="16">
        <v>166.55976111111113</v>
      </c>
      <c r="G75" s="22"/>
      <c r="H75" s="16">
        <v>12</v>
      </c>
      <c r="I75" s="16">
        <f>H75/($E75*$D75*$F$2)</f>
        <v>4.2940442203059399E-5</v>
      </c>
      <c r="J75" s="23">
        <f>H75/($F75*$D75*$F$2)</f>
        <v>1.2007702140409595E-6</v>
      </c>
      <c r="K75" s="22"/>
      <c r="L75" s="16">
        <v>0</v>
      </c>
      <c r="M75" s="16">
        <f>L75/($E75*$D75*$F$2)</f>
        <v>0</v>
      </c>
      <c r="N75" s="23">
        <f>L75/($F75*$D75*$F$2)</f>
        <v>0</v>
      </c>
      <c r="O75" s="22"/>
      <c r="P75" s="16">
        <v>0</v>
      </c>
      <c r="Q75" s="16">
        <f>P75/($E75*$D75*$F$2)</f>
        <v>0</v>
      </c>
      <c r="R75" s="23">
        <f>P75/($F75*$D75*$F$2)</f>
        <v>0</v>
      </c>
      <c r="S75" s="22"/>
      <c r="T75" s="16">
        <v>1</v>
      </c>
      <c r="U75" s="16">
        <f>T75/($E75*$D75*$F$2)</f>
        <v>3.5783701835882833E-6</v>
      </c>
      <c r="V75" s="23">
        <f>T75/($F75*$D75*$F$2)</f>
        <v>1.0006418450341329E-7</v>
      </c>
      <c r="W75" s="16"/>
      <c r="X75" s="17">
        <v>0</v>
      </c>
      <c r="Y75" s="16">
        <f>X75/($E75*$D75*$F$2)</f>
        <v>0</v>
      </c>
      <c r="Z75" s="23">
        <f>X75/($F75*$D75*$F$2)</f>
        <v>0</v>
      </c>
      <c r="AG75" s="14">
        <f>$AG$100</f>
        <v>2.3155680181826032E-5</v>
      </c>
      <c r="AH75" s="10">
        <f>$AH$100</f>
        <v>7.8503273175076325E-7</v>
      </c>
      <c r="AI75" s="14">
        <f>$AI$100</f>
        <v>3.7601979973527704E-6</v>
      </c>
      <c r="AJ75" s="10">
        <f>$AJ$100</f>
        <v>1.3007122320670777E-7</v>
      </c>
      <c r="AK75" s="14">
        <f t="shared" ref="AK75:AK88" si="20">$AK$100</f>
        <v>1.2331281375561135E-6</v>
      </c>
      <c r="AL75" s="10">
        <f t="shared" ref="AL75:AL88" si="21">$AL$100</f>
        <v>4.4069504910661703E-8</v>
      </c>
      <c r="AM75" s="14">
        <f>$AM$100</f>
        <v>2.3855801223921886E-7</v>
      </c>
      <c r="AN75" s="10">
        <f>$AN$100</f>
        <v>6.6709456335608862E-9</v>
      </c>
      <c r="AO75" s="14">
        <f>$AO$100</f>
        <v>0</v>
      </c>
      <c r="AP75" s="10">
        <f>$AP$100</f>
        <v>0</v>
      </c>
    </row>
    <row r="76" spans="1:42" x14ac:dyDescent="0.25">
      <c r="A76" s="22">
        <f t="shared" si="19"/>
        <v>3</v>
      </c>
      <c r="B76" s="16" t="s">
        <v>14</v>
      </c>
      <c r="C76" s="16" t="s">
        <v>23</v>
      </c>
      <c r="D76" s="16">
        <v>1000</v>
      </c>
      <c r="E76" s="22">
        <v>4.8418388888888959</v>
      </c>
      <c r="F76" s="16">
        <v>115.00931944444446</v>
      </c>
      <c r="G76" s="22"/>
      <c r="H76" s="16">
        <v>1</v>
      </c>
      <c r="I76" s="16">
        <f t="shared" ref="I76:I86" si="22">H76/($E76*$D76*$F$2)</f>
        <v>3.4422183490891272E-6</v>
      </c>
      <c r="J76" s="23">
        <f t="shared" ref="J76:J77" si="23">H76/($F76*$D76*$F$2)</f>
        <v>1.4491579245208511E-7</v>
      </c>
      <c r="K76" s="22"/>
      <c r="L76" s="16">
        <v>0</v>
      </c>
      <c r="M76" s="16">
        <f t="shared" ref="M76:M86" si="24">L76/($E76*$D76*$F$2)</f>
        <v>0</v>
      </c>
      <c r="N76" s="23">
        <f t="shared" ref="N76:N77" si="25">L76/($F76*$D76*$F$2)</f>
        <v>0</v>
      </c>
      <c r="O76" s="22"/>
      <c r="P76" s="16">
        <v>0</v>
      </c>
      <c r="Q76" s="16">
        <f t="shared" ref="Q76:Q86" si="26">P76/($E76*$D76*$F$2)</f>
        <v>0</v>
      </c>
      <c r="R76" s="23">
        <f t="shared" ref="R76:R77" si="27">P76/($F76*$D76*$F$2)</f>
        <v>0</v>
      </c>
      <c r="S76" s="22"/>
      <c r="T76" s="16">
        <v>1</v>
      </c>
      <c r="U76" s="16">
        <f t="shared" ref="U76:U86" si="28">T76/($E76*$D76*$F$2)</f>
        <v>3.4422183490891272E-6</v>
      </c>
      <c r="V76" s="23">
        <f t="shared" ref="V76:V77" si="29">T76/($F76*$D76*$F$2)</f>
        <v>1.4491579245208511E-7</v>
      </c>
      <c r="W76" s="16"/>
      <c r="X76" s="17">
        <v>0</v>
      </c>
      <c r="Y76" s="16">
        <f t="shared" ref="Y76:Y86" si="30">X76/($E76*$D76*$F$2)</f>
        <v>0</v>
      </c>
      <c r="Z76" s="23">
        <f t="shared" ref="Z76:Z77" si="31">X76/($F76*$D76*$F$2)</f>
        <v>0</v>
      </c>
      <c r="AG76" s="14">
        <f t="shared" ref="AG76:AJ88" si="32">AG$100</f>
        <v>2.3155680181826032E-5</v>
      </c>
      <c r="AH76" s="10">
        <f t="shared" si="32"/>
        <v>7.8503273175076325E-7</v>
      </c>
      <c r="AI76" s="14">
        <f t="shared" si="32"/>
        <v>3.7601979973527704E-6</v>
      </c>
      <c r="AJ76" s="10">
        <f t="shared" si="32"/>
        <v>1.3007122320670777E-7</v>
      </c>
      <c r="AK76" s="14">
        <f t="shared" si="20"/>
        <v>1.2331281375561135E-6</v>
      </c>
      <c r="AL76" s="10">
        <f t="shared" si="21"/>
        <v>4.4069504910661703E-8</v>
      </c>
      <c r="AM76" s="14">
        <f t="shared" ref="AM76:AP88" si="33">AM$100</f>
        <v>2.3855801223921886E-7</v>
      </c>
      <c r="AN76" s="10">
        <f t="shared" si="33"/>
        <v>6.6709456335608862E-9</v>
      </c>
      <c r="AO76" s="14">
        <f t="shared" si="33"/>
        <v>0</v>
      </c>
      <c r="AP76" s="10">
        <f t="shared" si="33"/>
        <v>0</v>
      </c>
    </row>
    <row r="77" spans="1:42" x14ac:dyDescent="0.25">
      <c r="A77" s="22">
        <f t="shared" si="19"/>
        <v>4</v>
      </c>
      <c r="B77" s="16" t="s">
        <v>14</v>
      </c>
      <c r="C77" s="16" t="s">
        <v>15</v>
      </c>
      <c r="D77" s="16">
        <v>1000</v>
      </c>
      <c r="E77" s="22">
        <v>3.9206972222222145</v>
      </c>
      <c r="F77" s="16">
        <v>92.223586111111089</v>
      </c>
      <c r="G77" s="22"/>
      <c r="H77" s="16">
        <v>9</v>
      </c>
      <c r="I77" s="16">
        <f t="shared" si="22"/>
        <v>3.8258501357822634E-5</v>
      </c>
      <c r="J77" s="23">
        <f t="shared" si="23"/>
        <v>1.6264819697997845E-6</v>
      </c>
      <c r="K77" s="22"/>
      <c r="L77" s="16">
        <v>3</v>
      </c>
      <c r="M77" s="16">
        <f t="shared" si="24"/>
        <v>1.2752833785940877E-5</v>
      </c>
      <c r="N77" s="23">
        <f t="shared" si="25"/>
        <v>5.4216065659992811E-7</v>
      </c>
      <c r="O77" s="22"/>
      <c r="P77" s="16">
        <v>0</v>
      </c>
      <c r="Q77" s="16">
        <f t="shared" si="26"/>
        <v>0</v>
      </c>
      <c r="R77" s="23">
        <f t="shared" si="27"/>
        <v>0</v>
      </c>
      <c r="S77" s="22"/>
      <c r="T77" s="16">
        <v>0</v>
      </c>
      <c r="U77" s="16">
        <f t="shared" si="28"/>
        <v>0</v>
      </c>
      <c r="V77" s="23">
        <f t="shared" si="29"/>
        <v>0</v>
      </c>
      <c r="W77" s="16"/>
      <c r="X77" s="17">
        <v>0</v>
      </c>
      <c r="Y77" s="16">
        <f t="shared" si="30"/>
        <v>0</v>
      </c>
      <c r="Z77" s="23">
        <f t="shared" si="31"/>
        <v>0</v>
      </c>
      <c r="AG77" s="14">
        <f t="shared" si="32"/>
        <v>2.3155680181826032E-5</v>
      </c>
      <c r="AH77" s="10">
        <f t="shared" si="32"/>
        <v>7.8503273175076325E-7</v>
      </c>
      <c r="AI77" s="14">
        <f t="shared" si="32"/>
        <v>3.7601979973527704E-6</v>
      </c>
      <c r="AJ77" s="10">
        <f t="shared" si="32"/>
        <v>1.3007122320670777E-7</v>
      </c>
      <c r="AK77" s="14">
        <f t="shared" si="20"/>
        <v>1.2331281375561135E-6</v>
      </c>
      <c r="AL77" s="10">
        <f t="shared" si="21"/>
        <v>4.4069504910661703E-8</v>
      </c>
      <c r="AM77" s="14">
        <f t="shared" si="33"/>
        <v>2.3855801223921886E-7</v>
      </c>
      <c r="AN77" s="10">
        <f t="shared" si="33"/>
        <v>6.6709456335608862E-9</v>
      </c>
      <c r="AO77" s="14">
        <f t="shared" si="33"/>
        <v>0</v>
      </c>
      <c r="AP77" s="10">
        <f t="shared" si="33"/>
        <v>0</v>
      </c>
    </row>
    <row r="78" spans="1:42" x14ac:dyDescent="0.25">
      <c r="A78" s="22">
        <f t="shared" si="19"/>
        <v>5</v>
      </c>
      <c r="B78" s="16" t="s">
        <v>14</v>
      </c>
      <c r="C78" s="16" t="s">
        <v>16</v>
      </c>
      <c r="D78" s="16">
        <v>1000</v>
      </c>
      <c r="E78" s="22">
        <v>4.2080472222222189</v>
      </c>
      <c r="F78" s="16">
        <v>99.019727777777774</v>
      </c>
      <c r="G78" s="22"/>
      <c r="H78" s="16">
        <v>6</v>
      </c>
      <c r="I78" s="16">
        <f>H78/($E78*$D78*$F$2)</f>
        <v>2.3763991875355239E-5</v>
      </c>
      <c r="J78" s="23">
        <f>H78/($F78*$D78*$F$2)</f>
        <v>1.0098997668870809E-6</v>
      </c>
      <c r="K78" s="22"/>
      <c r="L78" s="16">
        <v>6</v>
      </c>
      <c r="M78" s="16">
        <f>L78/($E78*$D78*$F$2)</f>
        <v>2.3763991875355239E-5</v>
      </c>
      <c r="N78" s="23">
        <f>L78/($F78*$D78*$F$2)</f>
        <v>1.0098997668870809E-6</v>
      </c>
      <c r="O78" s="22"/>
      <c r="P78" s="16">
        <v>0</v>
      </c>
      <c r="Q78" s="16">
        <f>P78/($E78*$D78*$F$2)</f>
        <v>0</v>
      </c>
      <c r="R78" s="23">
        <f>P78/($F78*$D78*$F$2)</f>
        <v>0</v>
      </c>
      <c r="S78" s="22"/>
      <c r="T78" s="16">
        <v>0</v>
      </c>
      <c r="U78" s="16">
        <f>T78/($E78*$D78*$F$2)</f>
        <v>0</v>
      </c>
      <c r="V78" s="23">
        <f>T78/($F78*$D78*$F$2)</f>
        <v>0</v>
      </c>
      <c r="W78" s="16"/>
      <c r="X78" s="17">
        <v>0</v>
      </c>
      <c r="Y78" s="16">
        <f>X78/($E78*$D78*$F$2)</f>
        <v>0</v>
      </c>
      <c r="Z78" s="23">
        <f>X78/($F78*$D78*$F$2)</f>
        <v>0</v>
      </c>
      <c r="AG78" s="14">
        <f t="shared" si="32"/>
        <v>2.3155680181826032E-5</v>
      </c>
      <c r="AH78" s="10">
        <f t="shared" si="32"/>
        <v>7.8503273175076325E-7</v>
      </c>
      <c r="AI78" s="14">
        <f t="shared" si="32"/>
        <v>3.7601979973527704E-6</v>
      </c>
      <c r="AJ78" s="10">
        <f t="shared" si="32"/>
        <v>1.3007122320670777E-7</v>
      </c>
      <c r="AK78" s="14">
        <f t="shared" si="20"/>
        <v>1.2331281375561135E-6</v>
      </c>
      <c r="AL78" s="10">
        <f t="shared" si="21"/>
        <v>4.4069504910661703E-8</v>
      </c>
      <c r="AM78" s="14">
        <f t="shared" si="33"/>
        <v>2.3855801223921886E-7</v>
      </c>
      <c r="AN78" s="10">
        <f t="shared" si="33"/>
        <v>6.6709456335608862E-9</v>
      </c>
      <c r="AO78" s="14">
        <f t="shared" si="33"/>
        <v>0</v>
      </c>
      <c r="AP78" s="10">
        <f t="shared" si="33"/>
        <v>0</v>
      </c>
    </row>
    <row r="79" spans="1:42" x14ac:dyDescent="0.25">
      <c r="A79" s="22">
        <f t="shared" si="19"/>
        <v>6</v>
      </c>
      <c r="B79" s="16" t="s">
        <v>14</v>
      </c>
      <c r="C79" s="16" t="s">
        <v>17</v>
      </c>
      <c r="D79" s="16">
        <v>1000</v>
      </c>
      <c r="E79" s="22">
        <v>3.8898972222222201</v>
      </c>
      <c r="F79" s="16">
        <v>96.78281666666669</v>
      </c>
      <c r="G79" s="22"/>
      <c r="H79" s="16">
        <v>10</v>
      </c>
      <c r="I79" s="16">
        <f t="shared" si="22"/>
        <v>4.2846033492744408E-5</v>
      </c>
      <c r="J79" s="23">
        <f t="shared" ref="J79:J87" si="34">H79/($F79*$D79*$F$2)</f>
        <v>1.7220687763272021E-6</v>
      </c>
      <c r="K79" s="22"/>
      <c r="L79" s="16">
        <v>1</v>
      </c>
      <c r="M79" s="16">
        <f t="shared" si="24"/>
        <v>4.284603349274441E-6</v>
      </c>
      <c r="N79" s="23">
        <f t="shared" ref="N79:N87" si="35">L79/($F79*$D79*$F$2)</f>
        <v>1.7220687763272022E-7</v>
      </c>
      <c r="O79" s="22"/>
      <c r="P79" s="16">
        <v>0</v>
      </c>
      <c r="Q79" s="16">
        <f t="shared" si="26"/>
        <v>0</v>
      </c>
      <c r="R79" s="23">
        <f t="shared" ref="R79:R87" si="36">P79/($F79*$D79*$F$2)</f>
        <v>0</v>
      </c>
      <c r="S79" s="22"/>
      <c r="T79" s="16">
        <v>0</v>
      </c>
      <c r="U79" s="16">
        <f t="shared" si="28"/>
        <v>0</v>
      </c>
      <c r="V79" s="23">
        <f t="shared" ref="V79:V87" si="37">T79/($F79*$D79*$F$2)</f>
        <v>0</v>
      </c>
      <c r="W79" s="16"/>
      <c r="X79" s="17">
        <v>0</v>
      </c>
      <c r="Y79" s="16">
        <f t="shared" si="30"/>
        <v>0</v>
      </c>
      <c r="Z79" s="23">
        <f t="shared" ref="Z79:Z87" si="38">X79/($F79*$D79*$F$2)</f>
        <v>0</v>
      </c>
      <c r="AG79" s="14">
        <f t="shared" si="32"/>
        <v>2.3155680181826032E-5</v>
      </c>
      <c r="AH79" s="10">
        <f t="shared" si="32"/>
        <v>7.8503273175076325E-7</v>
      </c>
      <c r="AI79" s="14">
        <f t="shared" si="32"/>
        <v>3.7601979973527704E-6</v>
      </c>
      <c r="AJ79" s="10">
        <f t="shared" si="32"/>
        <v>1.3007122320670777E-7</v>
      </c>
      <c r="AK79" s="14">
        <f t="shared" si="20"/>
        <v>1.2331281375561135E-6</v>
      </c>
      <c r="AL79" s="10">
        <f t="shared" si="21"/>
        <v>4.4069504910661703E-8</v>
      </c>
      <c r="AM79" s="14">
        <f t="shared" si="33"/>
        <v>2.3855801223921886E-7</v>
      </c>
      <c r="AN79" s="10">
        <f t="shared" si="33"/>
        <v>6.6709456335608862E-9</v>
      </c>
      <c r="AO79" s="14">
        <f t="shared" si="33"/>
        <v>0</v>
      </c>
      <c r="AP79" s="10">
        <f t="shared" si="33"/>
        <v>0</v>
      </c>
    </row>
    <row r="80" spans="1:42" x14ac:dyDescent="0.25">
      <c r="A80" s="22">
        <f t="shared" si="19"/>
        <v>7</v>
      </c>
      <c r="B80" s="16" t="s">
        <v>14</v>
      </c>
      <c r="C80" s="16" t="s">
        <v>24</v>
      </c>
      <c r="D80" s="16">
        <v>1000</v>
      </c>
      <c r="E80" s="22">
        <v>4.7703972222222184</v>
      </c>
      <c r="F80" s="16">
        <v>110.17316944444444</v>
      </c>
      <c r="G80" s="22"/>
      <c r="H80" s="16">
        <v>4</v>
      </c>
      <c r="I80" s="16">
        <f t="shared" si="22"/>
        <v>1.3975076615446083E-5</v>
      </c>
      <c r="J80" s="23">
        <f t="shared" si="34"/>
        <v>6.051080040888156E-7</v>
      </c>
      <c r="K80" s="22"/>
      <c r="L80" s="16">
        <v>2</v>
      </c>
      <c r="M80" s="16">
        <f t="shared" si="24"/>
        <v>6.9875383077230415E-6</v>
      </c>
      <c r="N80" s="23">
        <f t="shared" si="35"/>
        <v>3.025540020444078E-7</v>
      </c>
      <c r="O80" s="22"/>
      <c r="P80" s="16">
        <v>0</v>
      </c>
      <c r="Q80" s="16">
        <f t="shared" si="26"/>
        <v>0</v>
      </c>
      <c r="R80" s="23">
        <f t="shared" si="36"/>
        <v>0</v>
      </c>
      <c r="S80" s="22"/>
      <c r="T80" s="16">
        <v>0</v>
      </c>
      <c r="U80" s="16">
        <f t="shared" si="28"/>
        <v>0</v>
      </c>
      <c r="V80" s="23">
        <f t="shared" si="37"/>
        <v>0</v>
      </c>
      <c r="W80" s="16"/>
      <c r="X80" s="17">
        <v>0</v>
      </c>
      <c r="Y80" s="16">
        <f t="shared" si="30"/>
        <v>0</v>
      </c>
      <c r="Z80" s="23">
        <f t="shared" si="38"/>
        <v>0</v>
      </c>
      <c r="AG80" s="14">
        <f t="shared" si="32"/>
        <v>2.3155680181826032E-5</v>
      </c>
      <c r="AH80" s="10">
        <f t="shared" si="32"/>
        <v>7.8503273175076325E-7</v>
      </c>
      <c r="AI80" s="14">
        <f t="shared" si="32"/>
        <v>3.7601979973527704E-6</v>
      </c>
      <c r="AJ80" s="10">
        <f t="shared" si="32"/>
        <v>1.3007122320670777E-7</v>
      </c>
      <c r="AK80" s="14">
        <f t="shared" si="20"/>
        <v>1.2331281375561135E-6</v>
      </c>
      <c r="AL80" s="10">
        <f t="shared" si="21"/>
        <v>4.4069504910661703E-8</v>
      </c>
      <c r="AM80" s="14">
        <f t="shared" si="33"/>
        <v>2.3855801223921886E-7</v>
      </c>
      <c r="AN80" s="10">
        <f t="shared" si="33"/>
        <v>6.6709456335608862E-9</v>
      </c>
      <c r="AO80" s="14">
        <f t="shared" si="33"/>
        <v>0</v>
      </c>
      <c r="AP80" s="10">
        <f t="shared" si="33"/>
        <v>0</v>
      </c>
    </row>
    <row r="81" spans="1:42" x14ac:dyDescent="0.25">
      <c r="A81" s="22">
        <f t="shared" si="19"/>
        <v>8</v>
      </c>
      <c r="B81" s="16" t="s">
        <v>14</v>
      </c>
      <c r="C81" s="16" t="s">
        <v>25</v>
      </c>
      <c r="D81" s="16">
        <v>1000</v>
      </c>
      <c r="E81" s="22">
        <v>4.1362861111111151</v>
      </c>
      <c r="F81" s="16">
        <v>144.77058055555551</v>
      </c>
      <c r="G81" s="22"/>
      <c r="H81" s="16">
        <v>16</v>
      </c>
      <c r="I81" s="16">
        <f t="shared" si="22"/>
        <v>6.447007279074149E-5</v>
      </c>
      <c r="J81" s="23">
        <f t="shared" si="34"/>
        <v>1.8419948696989144E-6</v>
      </c>
      <c r="K81" s="22"/>
      <c r="L81" s="16">
        <v>11</v>
      </c>
      <c r="M81" s="16">
        <f t="shared" si="24"/>
        <v>4.4323175043634775E-5</v>
      </c>
      <c r="N81" s="23">
        <f t="shared" si="35"/>
        <v>1.2663714729180036E-6</v>
      </c>
      <c r="O81" s="22"/>
      <c r="P81" s="16">
        <v>2</v>
      </c>
      <c r="Q81" s="16">
        <f t="shared" si="26"/>
        <v>8.0587590988426863E-6</v>
      </c>
      <c r="R81" s="23">
        <f t="shared" si="36"/>
        <v>2.302493587123643E-7</v>
      </c>
      <c r="S81" s="22"/>
      <c r="T81" s="16">
        <v>0</v>
      </c>
      <c r="U81" s="16">
        <f t="shared" si="28"/>
        <v>0</v>
      </c>
      <c r="V81" s="23">
        <f t="shared" si="37"/>
        <v>0</v>
      </c>
      <c r="W81" s="16"/>
      <c r="X81" s="17">
        <v>0</v>
      </c>
      <c r="Y81" s="16">
        <f t="shared" si="30"/>
        <v>0</v>
      </c>
      <c r="Z81" s="23">
        <f t="shared" si="38"/>
        <v>0</v>
      </c>
      <c r="AG81" s="14">
        <f t="shared" si="32"/>
        <v>2.3155680181826032E-5</v>
      </c>
      <c r="AH81" s="10">
        <f t="shared" si="32"/>
        <v>7.8503273175076325E-7</v>
      </c>
      <c r="AI81" s="14">
        <f t="shared" si="32"/>
        <v>3.7601979973527704E-6</v>
      </c>
      <c r="AJ81" s="10">
        <f t="shared" si="32"/>
        <v>1.3007122320670777E-7</v>
      </c>
      <c r="AK81" s="14">
        <f t="shared" si="20"/>
        <v>1.2331281375561135E-6</v>
      </c>
      <c r="AL81" s="10">
        <f t="shared" si="21"/>
        <v>4.4069504910661703E-8</v>
      </c>
      <c r="AM81" s="14">
        <f t="shared" si="33"/>
        <v>2.3855801223921886E-7</v>
      </c>
      <c r="AN81" s="10">
        <f t="shared" si="33"/>
        <v>6.6709456335608862E-9</v>
      </c>
      <c r="AO81" s="14">
        <f t="shared" si="33"/>
        <v>0</v>
      </c>
      <c r="AP81" s="10">
        <f t="shared" si="33"/>
        <v>0</v>
      </c>
    </row>
    <row r="82" spans="1:42" x14ac:dyDescent="0.25">
      <c r="A82" s="22">
        <f t="shared" si="19"/>
        <v>9</v>
      </c>
      <c r="B82" s="16" t="s">
        <v>14</v>
      </c>
      <c r="C82" s="16" t="s">
        <v>26</v>
      </c>
      <c r="D82" s="16">
        <v>1000</v>
      </c>
      <c r="E82" s="22">
        <v>3.7250944444444332</v>
      </c>
      <c r="F82" s="16">
        <v>124.7335083333333</v>
      </c>
      <c r="G82" s="22"/>
      <c r="H82" s="16">
        <v>18</v>
      </c>
      <c r="I82" s="16">
        <f t="shared" si="22"/>
        <v>8.0534870853386513E-5</v>
      </c>
      <c r="J82" s="23">
        <f t="shared" si="34"/>
        <v>2.4051275716409009E-6</v>
      </c>
      <c r="K82" s="22"/>
      <c r="L82" s="16">
        <v>0</v>
      </c>
      <c r="M82" s="16">
        <f t="shared" si="24"/>
        <v>0</v>
      </c>
      <c r="N82" s="23">
        <f t="shared" si="35"/>
        <v>0</v>
      </c>
      <c r="O82" s="22"/>
      <c r="P82" s="16">
        <v>0</v>
      </c>
      <c r="Q82" s="16">
        <f t="shared" si="26"/>
        <v>0</v>
      </c>
      <c r="R82" s="23">
        <f t="shared" si="36"/>
        <v>0</v>
      </c>
      <c r="S82" s="22"/>
      <c r="T82" s="16">
        <v>0</v>
      </c>
      <c r="U82" s="16">
        <f t="shared" si="28"/>
        <v>0</v>
      </c>
      <c r="V82" s="23">
        <f t="shared" si="37"/>
        <v>0</v>
      </c>
      <c r="W82" s="16"/>
      <c r="X82" s="17">
        <v>0</v>
      </c>
      <c r="Y82" s="16">
        <f t="shared" si="30"/>
        <v>0</v>
      </c>
      <c r="Z82" s="23">
        <f t="shared" si="38"/>
        <v>0</v>
      </c>
      <c r="AG82" s="14">
        <f t="shared" si="32"/>
        <v>2.3155680181826032E-5</v>
      </c>
      <c r="AH82" s="10">
        <f t="shared" si="32"/>
        <v>7.8503273175076325E-7</v>
      </c>
      <c r="AI82" s="14">
        <f t="shared" si="32"/>
        <v>3.7601979973527704E-6</v>
      </c>
      <c r="AJ82" s="10">
        <f t="shared" si="32"/>
        <v>1.3007122320670777E-7</v>
      </c>
      <c r="AK82" s="14">
        <f t="shared" si="20"/>
        <v>1.2331281375561135E-6</v>
      </c>
      <c r="AL82" s="10">
        <f t="shared" si="21"/>
        <v>4.4069504910661703E-8</v>
      </c>
      <c r="AM82" s="14">
        <f t="shared" si="33"/>
        <v>2.3855801223921886E-7</v>
      </c>
      <c r="AN82" s="10">
        <f t="shared" si="33"/>
        <v>6.6709456335608862E-9</v>
      </c>
      <c r="AO82" s="14">
        <f t="shared" si="33"/>
        <v>0</v>
      </c>
      <c r="AP82" s="10">
        <f t="shared" si="33"/>
        <v>0</v>
      </c>
    </row>
    <row r="83" spans="1:42" x14ac:dyDescent="0.25">
      <c r="A83" s="22">
        <f t="shared" si="19"/>
        <v>10</v>
      </c>
      <c r="B83" s="16" t="s">
        <v>14</v>
      </c>
      <c r="C83" s="16" t="s">
        <v>27</v>
      </c>
      <c r="D83" s="16">
        <v>1000</v>
      </c>
      <c r="E83" s="30">
        <v>3.8716305555555603</v>
      </c>
      <c r="F83" s="17">
        <v>155.05862777777779</v>
      </c>
      <c r="G83" s="30"/>
      <c r="H83" s="16">
        <v>16</v>
      </c>
      <c r="I83" s="16">
        <f t="shared" si="22"/>
        <v>6.8877095280699181E-5</v>
      </c>
      <c r="J83" s="23">
        <f t="shared" si="34"/>
        <v>1.7197796116759131E-6</v>
      </c>
      <c r="K83" s="22"/>
      <c r="L83" s="16">
        <v>1</v>
      </c>
      <c r="M83" s="16">
        <f t="shared" si="24"/>
        <v>4.3048184550436988E-6</v>
      </c>
      <c r="N83" s="23">
        <f t="shared" si="35"/>
        <v>1.0748622572974457E-7</v>
      </c>
      <c r="O83" s="22"/>
      <c r="P83" s="16">
        <v>0</v>
      </c>
      <c r="Q83" s="16">
        <f t="shared" si="26"/>
        <v>0</v>
      </c>
      <c r="R83" s="23">
        <f t="shared" si="36"/>
        <v>0</v>
      </c>
      <c r="S83" s="22"/>
      <c r="T83" s="16">
        <v>0</v>
      </c>
      <c r="U83" s="16">
        <f t="shared" si="28"/>
        <v>0</v>
      </c>
      <c r="V83" s="23">
        <f t="shared" si="37"/>
        <v>0</v>
      </c>
      <c r="W83" s="16"/>
      <c r="X83" s="17">
        <v>0</v>
      </c>
      <c r="Y83" s="16">
        <f t="shared" si="30"/>
        <v>0</v>
      </c>
      <c r="Z83" s="23">
        <f t="shared" si="38"/>
        <v>0</v>
      </c>
      <c r="AG83" s="14">
        <f t="shared" si="32"/>
        <v>2.3155680181826032E-5</v>
      </c>
      <c r="AH83" s="10">
        <f t="shared" si="32"/>
        <v>7.8503273175076325E-7</v>
      </c>
      <c r="AI83" s="14">
        <f t="shared" si="32"/>
        <v>3.7601979973527704E-6</v>
      </c>
      <c r="AJ83" s="10">
        <f t="shared" si="32"/>
        <v>1.3007122320670777E-7</v>
      </c>
      <c r="AK83" s="14">
        <f t="shared" si="20"/>
        <v>1.2331281375561135E-6</v>
      </c>
      <c r="AL83" s="10">
        <f t="shared" si="21"/>
        <v>4.4069504910661703E-8</v>
      </c>
      <c r="AM83" s="14">
        <f t="shared" si="33"/>
        <v>2.3855801223921886E-7</v>
      </c>
      <c r="AN83" s="10">
        <f t="shared" si="33"/>
        <v>6.6709456335608862E-9</v>
      </c>
      <c r="AO83" s="14">
        <f t="shared" si="33"/>
        <v>0</v>
      </c>
      <c r="AP83" s="10">
        <f t="shared" si="33"/>
        <v>0</v>
      </c>
    </row>
    <row r="84" spans="1:42" x14ac:dyDescent="0.25">
      <c r="A84" s="22">
        <f t="shared" si="19"/>
        <v>11</v>
      </c>
      <c r="B84" s="17" t="s">
        <v>14</v>
      </c>
      <c r="C84" s="17" t="s">
        <v>28</v>
      </c>
      <c r="D84" s="16">
        <v>1000</v>
      </c>
      <c r="E84" s="30">
        <v>4.4547250000000078</v>
      </c>
      <c r="F84" s="17">
        <v>99.95538055555555</v>
      </c>
      <c r="G84" s="30"/>
      <c r="H84" s="16">
        <v>6</v>
      </c>
      <c r="I84" s="16">
        <f t="shared" si="22"/>
        <v>2.2448074796985184E-5</v>
      </c>
      <c r="J84" s="23">
        <f t="shared" si="34"/>
        <v>1.000446393622799E-6</v>
      </c>
      <c r="K84" s="22"/>
      <c r="L84" s="16">
        <v>0</v>
      </c>
      <c r="M84" s="16">
        <f t="shared" si="24"/>
        <v>0</v>
      </c>
      <c r="N84" s="23">
        <f t="shared" si="35"/>
        <v>0</v>
      </c>
      <c r="O84" s="22"/>
      <c r="P84" s="16">
        <v>0</v>
      </c>
      <c r="Q84" s="16">
        <f t="shared" si="26"/>
        <v>0</v>
      </c>
      <c r="R84" s="23">
        <f t="shared" si="36"/>
        <v>0</v>
      </c>
      <c r="S84" s="22"/>
      <c r="T84" s="16">
        <v>0</v>
      </c>
      <c r="U84" s="16">
        <f t="shared" si="28"/>
        <v>0</v>
      </c>
      <c r="V84" s="23">
        <f t="shared" si="37"/>
        <v>0</v>
      </c>
      <c r="W84" s="16"/>
      <c r="X84" s="17">
        <v>0</v>
      </c>
      <c r="Y84" s="16">
        <f t="shared" si="30"/>
        <v>0</v>
      </c>
      <c r="Z84" s="23">
        <f t="shared" si="38"/>
        <v>0</v>
      </c>
      <c r="AG84" s="14">
        <f t="shared" si="32"/>
        <v>2.3155680181826032E-5</v>
      </c>
      <c r="AH84" s="10">
        <f t="shared" si="32"/>
        <v>7.8503273175076325E-7</v>
      </c>
      <c r="AI84" s="14">
        <f t="shared" si="32"/>
        <v>3.7601979973527704E-6</v>
      </c>
      <c r="AJ84" s="10">
        <f t="shared" si="32"/>
        <v>1.3007122320670777E-7</v>
      </c>
      <c r="AK84" s="14">
        <f t="shared" si="20"/>
        <v>1.2331281375561135E-6</v>
      </c>
      <c r="AL84" s="10">
        <f t="shared" si="21"/>
        <v>4.4069504910661703E-8</v>
      </c>
      <c r="AM84" s="14">
        <f t="shared" si="33"/>
        <v>2.3855801223921886E-7</v>
      </c>
      <c r="AN84" s="10">
        <f t="shared" si="33"/>
        <v>6.6709456335608862E-9</v>
      </c>
      <c r="AO84" s="14">
        <f t="shared" si="33"/>
        <v>0</v>
      </c>
      <c r="AP84" s="10">
        <f t="shared" si="33"/>
        <v>0</v>
      </c>
    </row>
    <row r="85" spans="1:42" x14ac:dyDescent="0.25">
      <c r="A85" s="22">
        <f t="shared" si="19"/>
        <v>12</v>
      </c>
      <c r="B85" s="17" t="s">
        <v>14</v>
      </c>
      <c r="C85" s="17" t="s">
        <v>18</v>
      </c>
      <c r="D85" s="16">
        <v>1000</v>
      </c>
      <c r="E85" s="30">
        <v>4.026452777777763</v>
      </c>
      <c r="F85" s="17">
        <v>104.02222777777774</v>
      </c>
      <c r="G85" s="30"/>
      <c r="H85" s="16">
        <v>6</v>
      </c>
      <c r="I85" s="16">
        <f t="shared" si="22"/>
        <v>2.4835756314318663E-5</v>
      </c>
      <c r="J85" s="23">
        <f t="shared" si="34"/>
        <v>9.6133299715162394E-7</v>
      </c>
      <c r="K85" s="22"/>
      <c r="L85" s="16">
        <v>0</v>
      </c>
      <c r="M85" s="16">
        <f t="shared" si="24"/>
        <v>0</v>
      </c>
      <c r="N85" s="23">
        <f t="shared" si="35"/>
        <v>0</v>
      </c>
      <c r="O85" s="22"/>
      <c r="P85" s="16">
        <v>1</v>
      </c>
      <c r="Q85" s="16">
        <f t="shared" si="26"/>
        <v>4.1392927190531105E-6</v>
      </c>
      <c r="R85" s="23">
        <f t="shared" si="36"/>
        <v>1.6022216619193733E-7</v>
      </c>
      <c r="S85" s="22"/>
      <c r="T85" s="16">
        <v>0</v>
      </c>
      <c r="U85" s="16">
        <f t="shared" si="28"/>
        <v>0</v>
      </c>
      <c r="V85" s="23">
        <f t="shared" si="37"/>
        <v>0</v>
      </c>
      <c r="W85" s="16"/>
      <c r="X85" s="17">
        <v>0</v>
      </c>
      <c r="Y85" s="16">
        <f t="shared" si="30"/>
        <v>0</v>
      </c>
      <c r="Z85" s="23">
        <f t="shared" si="38"/>
        <v>0</v>
      </c>
      <c r="AG85" s="14">
        <f t="shared" si="32"/>
        <v>2.3155680181826032E-5</v>
      </c>
      <c r="AH85" s="10">
        <f t="shared" si="32"/>
        <v>7.8503273175076325E-7</v>
      </c>
      <c r="AI85" s="14">
        <f t="shared" si="32"/>
        <v>3.7601979973527704E-6</v>
      </c>
      <c r="AJ85" s="10">
        <f t="shared" si="32"/>
        <v>1.3007122320670777E-7</v>
      </c>
      <c r="AK85" s="14">
        <f t="shared" si="20"/>
        <v>1.2331281375561135E-6</v>
      </c>
      <c r="AL85" s="10">
        <f t="shared" si="21"/>
        <v>4.4069504910661703E-8</v>
      </c>
      <c r="AM85" s="14">
        <f t="shared" si="33"/>
        <v>2.3855801223921886E-7</v>
      </c>
      <c r="AN85" s="10">
        <f t="shared" si="33"/>
        <v>6.6709456335608862E-9</v>
      </c>
      <c r="AO85" s="14">
        <f t="shared" si="33"/>
        <v>0</v>
      </c>
      <c r="AP85" s="10">
        <f t="shared" si="33"/>
        <v>0</v>
      </c>
    </row>
    <row r="86" spans="1:42" x14ac:dyDescent="0.25">
      <c r="A86" s="22">
        <f t="shared" si="19"/>
        <v>13</v>
      </c>
      <c r="B86" s="17" t="s">
        <v>14</v>
      </c>
      <c r="C86" s="17" t="s">
        <v>19</v>
      </c>
      <c r="D86" s="16">
        <v>1000</v>
      </c>
      <c r="E86" s="30">
        <v>3.7903000000000051</v>
      </c>
      <c r="F86" s="17">
        <v>100.9529722222222</v>
      </c>
      <c r="G86" s="30"/>
      <c r="H86" s="16">
        <v>0</v>
      </c>
      <c r="I86" s="16">
        <f t="shared" si="22"/>
        <v>0</v>
      </c>
      <c r="J86" s="23">
        <f t="shared" si="34"/>
        <v>0</v>
      </c>
      <c r="K86" s="22"/>
      <c r="L86" s="16">
        <v>0</v>
      </c>
      <c r="M86" s="16">
        <f t="shared" si="24"/>
        <v>0</v>
      </c>
      <c r="N86" s="23">
        <f t="shared" si="35"/>
        <v>0</v>
      </c>
      <c r="O86" s="22"/>
      <c r="P86" s="16">
        <v>0</v>
      </c>
      <c r="Q86" s="16">
        <f t="shared" si="26"/>
        <v>0</v>
      </c>
      <c r="R86" s="23">
        <f t="shared" si="36"/>
        <v>0</v>
      </c>
      <c r="S86" s="22"/>
      <c r="T86" s="16">
        <v>0</v>
      </c>
      <c r="U86" s="16">
        <f t="shared" si="28"/>
        <v>0</v>
      </c>
      <c r="V86" s="23">
        <f t="shared" si="37"/>
        <v>0</v>
      </c>
      <c r="W86" s="16"/>
      <c r="X86" s="17">
        <v>0</v>
      </c>
      <c r="Y86" s="16">
        <f t="shared" si="30"/>
        <v>0</v>
      </c>
      <c r="Z86" s="23">
        <f t="shared" si="38"/>
        <v>0</v>
      </c>
      <c r="AG86" s="14">
        <f t="shared" si="32"/>
        <v>2.3155680181826032E-5</v>
      </c>
      <c r="AH86" s="10">
        <f t="shared" si="32"/>
        <v>7.8503273175076325E-7</v>
      </c>
      <c r="AI86" s="14">
        <f t="shared" si="32"/>
        <v>3.7601979973527704E-6</v>
      </c>
      <c r="AJ86" s="10">
        <f t="shared" si="32"/>
        <v>1.3007122320670777E-7</v>
      </c>
      <c r="AK86" s="14">
        <f t="shared" si="20"/>
        <v>1.2331281375561135E-6</v>
      </c>
      <c r="AL86" s="10">
        <f t="shared" si="21"/>
        <v>4.4069504910661703E-8</v>
      </c>
      <c r="AM86" s="14">
        <f t="shared" si="33"/>
        <v>2.3855801223921886E-7</v>
      </c>
      <c r="AN86" s="10">
        <f t="shared" si="33"/>
        <v>6.6709456335608862E-9</v>
      </c>
      <c r="AO86" s="14">
        <f t="shared" si="33"/>
        <v>0</v>
      </c>
      <c r="AP86" s="10">
        <f t="shared" si="33"/>
        <v>0</v>
      </c>
    </row>
    <row r="87" spans="1:42" x14ac:dyDescent="0.25">
      <c r="A87" s="22">
        <f t="shared" si="19"/>
        <v>14</v>
      </c>
      <c r="B87" s="17" t="s">
        <v>14</v>
      </c>
      <c r="C87" s="17" t="s">
        <v>20</v>
      </c>
      <c r="D87" s="16">
        <v>1000</v>
      </c>
      <c r="E87" s="30">
        <v>3.563747222222224</v>
      </c>
      <c r="F87" s="17">
        <v>94.844977777777757</v>
      </c>
      <c r="G87" s="30"/>
      <c r="H87" s="16">
        <v>6</v>
      </c>
      <c r="I87" s="16">
        <f>H87/($E87*$D87*$F$2)</f>
        <v>2.8060351580616209E-5</v>
      </c>
      <c r="J87" s="23">
        <f t="shared" si="34"/>
        <v>1.0543520842432002E-6</v>
      </c>
      <c r="K87" s="22"/>
      <c r="L87" s="16">
        <v>0</v>
      </c>
      <c r="M87" s="16">
        <f>L87/($E87*$D87*$F$2)</f>
        <v>0</v>
      </c>
      <c r="N87" s="23">
        <f t="shared" si="35"/>
        <v>0</v>
      </c>
      <c r="O87" s="22"/>
      <c r="P87" s="16">
        <v>0</v>
      </c>
      <c r="Q87" s="16">
        <f>P87/($E87*$D87*$F$2)</f>
        <v>0</v>
      </c>
      <c r="R87" s="23">
        <f t="shared" si="36"/>
        <v>0</v>
      </c>
      <c r="S87" s="22"/>
      <c r="T87" s="16">
        <v>0</v>
      </c>
      <c r="U87" s="16">
        <f>T87/($E87*$D87*$F$2)</f>
        <v>0</v>
      </c>
      <c r="V87" s="23">
        <f t="shared" si="37"/>
        <v>0</v>
      </c>
      <c r="W87" s="16"/>
      <c r="X87" s="17">
        <v>0</v>
      </c>
      <c r="Y87" s="16">
        <f>X87/($E87*$D87*$F$2)</f>
        <v>0</v>
      </c>
      <c r="Z87" s="23">
        <f t="shared" si="38"/>
        <v>0</v>
      </c>
      <c r="AG87" s="14">
        <f t="shared" si="32"/>
        <v>2.3155680181826032E-5</v>
      </c>
      <c r="AH87" s="10">
        <f t="shared" si="32"/>
        <v>7.8503273175076325E-7</v>
      </c>
      <c r="AI87" s="14">
        <f t="shared" si="32"/>
        <v>3.7601979973527704E-6</v>
      </c>
      <c r="AJ87" s="10">
        <f t="shared" si="32"/>
        <v>1.3007122320670777E-7</v>
      </c>
      <c r="AK87" s="14">
        <f t="shared" si="20"/>
        <v>1.2331281375561135E-6</v>
      </c>
      <c r="AL87" s="10">
        <f t="shared" si="21"/>
        <v>4.4069504910661703E-8</v>
      </c>
      <c r="AM87" s="14">
        <f t="shared" si="33"/>
        <v>2.3855801223921886E-7</v>
      </c>
      <c r="AN87" s="10">
        <f t="shared" si="33"/>
        <v>6.6709456335608862E-9</v>
      </c>
      <c r="AO87" s="14">
        <f t="shared" si="33"/>
        <v>0</v>
      </c>
      <c r="AP87" s="10">
        <f t="shared" si="33"/>
        <v>0</v>
      </c>
    </row>
    <row r="88" spans="1:42" x14ac:dyDescent="0.25">
      <c r="A88" s="25">
        <f t="shared" si="19"/>
        <v>15</v>
      </c>
      <c r="B88" s="26" t="s">
        <v>14</v>
      </c>
      <c r="C88" s="26" t="s">
        <v>29</v>
      </c>
      <c r="D88" s="27">
        <v>1000</v>
      </c>
      <c r="E88" s="31">
        <v>2.8784333333333372</v>
      </c>
      <c r="F88" s="26">
        <v>94.282513888888857</v>
      </c>
      <c r="G88" s="31"/>
      <c r="H88" s="27">
        <v>10</v>
      </c>
      <c r="I88" s="27">
        <f>H88/($E88*$D88*$F$2)</f>
        <v>5.7901867914258834E-5</v>
      </c>
      <c r="J88" s="32">
        <f>H88/($F88*$D88*$F$2)</f>
        <v>1.7677367710313907E-6</v>
      </c>
      <c r="K88" s="25"/>
      <c r="L88" s="27">
        <v>1</v>
      </c>
      <c r="M88" s="27">
        <f>L88/($E88*$D88*$F$2)</f>
        <v>5.7901867914258832E-6</v>
      </c>
      <c r="N88" s="32">
        <f>L88/($F88*$D88*$F$2)</f>
        <v>1.7677367710313908E-7</v>
      </c>
      <c r="O88" s="25"/>
      <c r="P88" s="27">
        <v>1</v>
      </c>
      <c r="Q88" s="27">
        <f>P88/($E88*$D88*$F$2)</f>
        <v>5.7901867914258832E-6</v>
      </c>
      <c r="R88" s="32">
        <f>P88/($F88*$D88*$F$2)</f>
        <v>1.7677367710313908E-7</v>
      </c>
      <c r="S88" s="25"/>
      <c r="T88" s="27">
        <v>0</v>
      </c>
      <c r="U88" s="27">
        <f>T88/($E88*$D88*$F$2)</f>
        <v>0</v>
      </c>
      <c r="V88" s="32">
        <f>T88/($F88*$D88*$F$2)</f>
        <v>0</v>
      </c>
      <c r="W88" s="27"/>
      <c r="X88" s="26">
        <v>0</v>
      </c>
      <c r="Y88" s="27">
        <f>X88/($E88*$D88*$F$2)</f>
        <v>0</v>
      </c>
      <c r="Z88" s="32">
        <f>X88/($F88*$D88*$F$2)</f>
        <v>0</v>
      </c>
      <c r="AG88" s="9">
        <f t="shared" si="32"/>
        <v>2.3155680181826032E-5</v>
      </c>
      <c r="AH88" s="11">
        <f t="shared" si="32"/>
        <v>7.8503273175076325E-7</v>
      </c>
      <c r="AI88" s="9">
        <f t="shared" si="32"/>
        <v>3.7601979973527704E-6</v>
      </c>
      <c r="AJ88" s="11">
        <f t="shared" si="32"/>
        <v>1.3007122320670777E-7</v>
      </c>
      <c r="AK88" s="9">
        <f t="shared" si="20"/>
        <v>1.2331281375561135E-6</v>
      </c>
      <c r="AL88" s="11">
        <f t="shared" si="21"/>
        <v>4.4069504910661703E-8</v>
      </c>
      <c r="AM88" s="9">
        <f t="shared" si="33"/>
        <v>2.3855801223921886E-7</v>
      </c>
      <c r="AN88" s="11">
        <f t="shared" si="33"/>
        <v>6.6709456335608862E-9</v>
      </c>
      <c r="AO88" s="9">
        <f t="shared" si="33"/>
        <v>0</v>
      </c>
      <c r="AP88" s="11">
        <f t="shared" si="33"/>
        <v>0</v>
      </c>
    </row>
    <row r="92" spans="1:42" s="35" customFormat="1" ht="15.75" thickBot="1" x14ac:dyDescent="0.3"/>
    <row r="93" spans="1:42" ht="15.75" thickTop="1" x14ac:dyDescent="0.25"/>
    <row r="94" spans="1:42" x14ac:dyDescent="0.25">
      <c r="A94" t="s">
        <v>31</v>
      </c>
    </row>
    <row r="97" spans="1:42" x14ac:dyDescent="0.25">
      <c r="A97" s="64" t="s">
        <v>0</v>
      </c>
      <c r="B97" s="64" t="s">
        <v>1</v>
      </c>
      <c r="C97" s="64" t="s">
        <v>2</v>
      </c>
      <c r="D97" s="64" t="s">
        <v>7</v>
      </c>
      <c r="E97" s="67" t="s">
        <v>13</v>
      </c>
      <c r="F97" s="68"/>
      <c r="G97" s="61" t="s">
        <v>32</v>
      </c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3"/>
      <c r="AG97" s="58" t="s">
        <v>5</v>
      </c>
      <c r="AH97" s="60"/>
      <c r="AI97" s="60"/>
      <c r="AJ97" s="60"/>
      <c r="AK97" s="60"/>
      <c r="AL97" s="60"/>
      <c r="AM97" s="60"/>
      <c r="AN97" s="60"/>
      <c r="AO97" s="60"/>
      <c r="AP97" s="59"/>
    </row>
    <row r="98" spans="1:42" x14ac:dyDescent="0.25">
      <c r="A98" s="65"/>
      <c r="B98" s="65"/>
      <c r="C98" s="65"/>
      <c r="D98" s="65"/>
      <c r="E98" s="69"/>
      <c r="F98" s="71"/>
      <c r="G98" s="61" t="s">
        <v>3</v>
      </c>
      <c r="H98" s="62"/>
      <c r="I98" s="62"/>
      <c r="J98" s="63"/>
      <c r="K98" s="61" t="s">
        <v>4</v>
      </c>
      <c r="L98" s="62"/>
      <c r="M98" s="62"/>
      <c r="N98" s="63"/>
      <c r="O98" s="61" t="s">
        <v>12</v>
      </c>
      <c r="P98" s="62"/>
      <c r="Q98" s="62"/>
      <c r="R98" s="63"/>
      <c r="S98" s="61" t="s">
        <v>30</v>
      </c>
      <c r="T98" s="62"/>
      <c r="U98" s="62"/>
      <c r="V98" s="63"/>
      <c r="W98" s="61" t="s">
        <v>33</v>
      </c>
      <c r="X98" s="62"/>
      <c r="Y98" s="62"/>
      <c r="Z98" s="63"/>
      <c r="AG98" s="58" t="str">
        <f>G98</f>
        <v>Without Layers</v>
      </c>
      <c r="AH98" s="59"/>
      <c r="AI98" s="58" t="str">
        <f>K98</f>
        <v>With Layers</v>
      </c>
      <c r="AJ98" s="59"/>
      <c r="AK98" s="58" t="str">
        <f>O98</f>
        <v>With buffer=5m</v>
      </c>
      <c r="AL98" s="59"/>
      <c r="AM98" s="58" t="str">
        <f>S98</f>
        <v>With buffer=10m</v>
      </c>
      <c r="AN98" s="59"/>
      <c r="AO98" s="58" t="str">
        <f>W98</f>
        <v>With buffer=20m</v>
      </c>
      <c r="AP98" s="59"/>
    </row>
    <row r="99" spans="1:42" x14ac:dyDescent="0.25">
      <c r="A99" s="66"/>
      <c r="B99" s="66"/>
      <c r="C99" s="66"/>
      <c r="D99" s="66"/>
      <c r="E99" s="1" t="s">
        <v>8</v>
      </c>
      <c r="F99" s="42" t="s">
        <v>9</v>
      </c>
      <c r="G99" s="1"/>
      <c r="H99" s="29" t="s">
        <v>10</v>
      </c>
      <c r="I99" s="29" t="s">
        <v>8</v>
      </c>
      <c r="J99" s="29" t="s">
        <v>9</v>
      </c>
      <c r="K99" s="1"/>
      <c r="L99" s="29" t="s">
        <v>10</v>
      </c>
      <c r="M99" s="29" t="s">
        <v>8</v>
      </c>
      <c r="N99" s="29" t="s">
        <v>9</v>
      </c>
      <c r="O99" s="1"/>
      <c r="P99" s="29" t="s">
        <v>10</v>
      </c>
      <c r="Q99" s="29" t="s">
        <v>8</v>
      </c>
      <c r="R99" s="29" t="s">
        <v>9</v>
      </c>
      <c r="S99" s="1"/>
      <c r="T99" s="29" t="s">
        <v>10</v>
      </c>
      <c r="U99" s="29" t="s">
        <v>8</v>
      </c>
      <c r="V99" s="29" t="s">
        <v>9</v>
      </c>
      <c r="W99" s="1"/>
      <c r="X99" s="29" t="s">
        <v>10</v>
      </c>
      <c r="Y99" s="29" t="s">
        <v>8</v>
      </c>
      <c r="Z99" s="29" t="s">
        <v>9</v>
      </c>
      <c r="AG99" s="7" t="s">
        <v>8</v>
      </c>
      <c r="AH99" s="7" t="s">
        <v>9</v>
      </c>
      <c r="AI99" s="7" t="s">
        <v>8</v>
      </c>
      <c r="AJ99" s="7" t="s">
        <v>9</v>
      </c>
      <c r="AK99" s="7" t="s">
        <v>8</v>
      </c>
      <c r="AL99" s="7" t="s">
        <v>9</v>
      </c>
      <c r="AM99" s="7" t="str">
        <f>U99</f>
        <v>air taxi</v>
      </c>
      <c r="AN99" s="7" t="str">
        <f>V99</f>
        <v>all</v>
      </c>
      <c r="AO99" s="7" t="str">
        <f>Y99</f>
        <v>air taxi</v>
      </c>
      <c r="AP99" s="7" t="str">
        <f>Z99</f>
        <v>all</v>
      </c>
    </row>
    <row r="100" spans="1:42" x14ac:dyDescent="0.25">
      <c r="A100" s="22">
        <v>1</v>
      </c>
      <c r="B100" s="16" t="s">
        <v>14</v>
      </c>
      <c r="C100" s="16" t="s">
        <v>21</v>
      </c>
      <c r="D100" s="16">
        <v>1000</v>
      </c>
      <c r="E100" s="22">
        <v>3.6726388888888879</v>
      </c>
      <c r="F100" s="16">
        <v>79.774569444444438</v>
      </c>
      <c r="G100" s="20"/>
      <c r="H100" s="15">
        <v>4</v>
      </c>
      <c r="I100" s="15">
        <f>H100/($E100*$D100*$F$2)</f>
        <v>1.8152252013765466E-5</v>
      </c>
      <c r="J100" s="21">
        <f>H100/($F100*$D100*$F$2)</f>
        <v>8.3568820403466798E-7</v>
      </c>
      <c r="K100" s="20"/>
      <c r="L100" s="15">
        <v>0</v>
      </c>
      <c r="M100" s="15">
        <f>L100/($E100*$D100*$F$2)</f>
        <v>0</v>
      </c>
      <c r="N100" s="21">
        <f>L100/($F100*$D100*$F$2)</f>
        <v>0</v>
      </c>
      <c r="O100" s="20"/>
      <c r="P100" s="15">
        <v>1</v>
      </c>
      <c r="Q100" s="15">
        <f>P100/($E100*$D100*$F$2)</f>
        <v>4.5380630034413664E-6</v>
      </c>
      <c r="R100" s="21">
        <f>P100/($F100*$D100*$F$2)</f>
        <v>2.08922051008667E-7</v>
      </c>
      <c r="S100" s="20"/>
      <c r="T100" s="15">
        <v>0</v>
      </c>
      <c r="U100" s="15">
        <f>T100/($E100*$D100*$F$2)</f>
        <v>0</v>
      </c>
      <c r="V100" s="21">
        <f>T100/($F100*$D100*$F$2)</f>
        <v>0</v>
      </c>
      <c r="W100" s="15"/>
      <c r="X100" s="36">
        <v>0</v>
      </c>
      <c r="Y100" s="15">
        <f>X100/($E100*$D100*$F$2)</f>
        <v>0</v>
      </c>
      <c r="Z100" s="21">
        <f>X100/($F100*$D100*$F$2)</f>
        <v>0</v>
      </c>
      <c r="AG100" s="18">
        <f>AVERAGE($I$100:$I$114)</f>
        <v>2.3155680181826032E-5</v>
      </c>
      <c r="AH100" s="13">
        <f>AVERAGE($J$100:$J$114)</f>
        <v>7.8503273175076325E-7</v>
      </c>
      <c r="AI100" s="18">
        <f>AVERAGE($M$100:$M$114)</f>
        <v>3.7601979973527704E-6</v>
      </c>
      <c r="AJ100" s="13">
        <f>AVERAGE($N$100:$N$114)</f>
        <v>1.3007122320670777E-7</v>
      </c>
      <c r="AK100" s="18">
        <f>AVERAGE($Q$100:$Q$114)</f>
        <v>1.2331281375561135E-6</v>
      </c>
      <c r="AL100" s="13">
        <f>AVERAGE($R$100:$R$114)</f>
        <v>4.4069504910661703E-8</v>
      </c>
      <c r="AM100" s="18">
        <f>AVERAGE($U$100:$U$114)</f>
        <v>2.3855801223921886E-7</v>
      </c>
      <c r="AN100" s="13">
        <f>AVERAGE($V$100:$V$114)</f>
        <v>6.6709456335608862E-9</v>
      </c>
      <c r="AO100" s="18">
        <f>AVERAGE($Y$100:$Y$114)</f>
        <v>0</v>
      </c>
      <c r="AP100" s="13">
        <f>AVERAGE($Z$100:$Z$114)</f>
        <v>0</v>
      </c>
    </row>
    <row r="101" spans="1:42" x14ac:dyDescent="0.25">
      <c r="A101" s="22">
        <f t="shared" ref="A101:A114" si="39">A100+1</f>
        <v>2</v>
      </c>
      <c r="B101" s="16" t="s">
        <v>14</v>
      </c>
      <c r="C101" s="16" t="s">
        <v>22</v>
      </c>
      <c r="D101" s="16">
        <v>1000</v>
      </c>
      <c r="E101" s="22">
        <v>4.6576138888888874</v>
      </c>
      <c r="F101" s="16">
        <v>166.55976111111113</v>
      </c>
      <c r="G101" s="22"/>
      <c r="H101" s="16">
        <v>6</v>
      </c>
      <c r="I101" s="16">
        <f>H101/($E101*$D101*$F$2)</f>
        <v>2.14702211015297E-5</v>
      </c>
      <c r="J101" s="23">
        <f>H101/($F101*$D101*$F$2)</f>
        <v>6.0038510702047975E-7</v>
      </c>
      <c r="K101" s="22"/>
      <c r="L101" s="16">
        <v>0</v>
      </c>
      <c r="M101" s="16">
        <f>L101/($E101*$D101*$F$2)</f>
        <v>0</v>
      </c>
      <c r="N101" s="23">
        <f>L101/($F101*$D101*$F$2)</f>
        <v>0</v>
      </c>
      <c r="O101" s="22"/>
      <c r="P101" s="16">
        <v>0</v>
      </c>
      <c r="Q101" s="16">
        <f>P101/($E101*$D101*$F$2)</f>
        <v>0</v>
      </c>
      <c r="R101" s="23">
        <f>P101/($F101*$D101*$F$2)</f>
        <v>0</v>
      </c>
      <c r="S101" s="22"/>
      <c r="T101" s="16">
        <v>1</v>
      </c>
      <c r="U101" s="16">
        <f>T101/($E101*$D101*$F$2)</f>
        <v>3.5783701835882833E-6</v>
      </c>
      <c r="V101" s="23">
        <f>T101/($F101*$D101*$F$2)</f>
        <v>1.0006418450341329E-7</v>
      </c>
      <c r="W101" s="16"/>
      <c r="X101" s="17">
        <v>0</v>
      </c>
      <c r="Y101" s="16">
        <f>X101/($E101*$D101*$F$2)</f>
        <v>0</v>
      </c>
      <c r="Z101" s="23">
        <f>X101/($F101*$D101*$F$2)</f>
        <v>0</v>
      </c>
      <c r="AG101" s="14">
        <f>$AG$100</f>
        <v>2.3155680181826032E-5</v>
      </c>
      <c r="AH101" s="10">
        <f>$AH$100</f>
        <v>7.8503273175076325E-7</v>
      </c>
      <c r="AI101" s="14">
        <f>$AI$100</f>
        <v>3.7601979973527704E-6</v>
      </c>
      <c r="AJ101" s="10">
        <f>$AJ$100</f>
        <v>1.3007122320670777E-7</v>
      </c>
      <c r="AK101" s="14">
        <f t="shared" ref="AK101:AK114" si="40">$AK$100</f>
        <v>1.2331281375561135E-6</v>
      </c>
      <c r="AL101" s="10">
        <f t="shared" ref="AL101:AL114" si="41">$AL$100</f>
        <v>4.4069504910661703E-8</v>
      </c>
      <c r="AM101" s="14">
        <f>$AM$100</f>
        <v>2.3855801223921886E-7</v>
      </c>
      <c r="AN101" s="10">
        <f>$AN$100</f>
        <v>6.6709456335608862E-9</v>
      </c>
      <c r="AO101" s="14">
        <f>$AO$100</f>
        <v>0</v>
      </c>
      <c r="AP101" s="10">
        <f>$AP$100</f>
        <v>0</v>
      </c>
    </row>
    <row r="102" spans="1:42" x14ac:dyDescent="0.25">
      <c r="A102" s="22">
        <f t="shared" si="39"/>
        <v>3</v>
      </c>
      <c r="B102" s="16" t="s">
        <v>14</v>
      </c>
      <c r="C102" s="16" t="s">
        <v>23</v>
      </c>
      <c r="D102" s="16">
        <v>1000</v>
      </c>
      <c r="E102" s="22">
        <v>4.8418388888888959</v>
      </c>
      <c r="F102" s="16">
        <v>115.00931944444446</v>
      </c>
      <c r="G102" s="22"/>
      <c r="H102" s="16">
        <v>1</v>
      </c>
      <c r="I102" s="16">
        <f t="shared" ref="I102:I112" si="42">H102/($E102*$D102*$F$2)</f>
        <v>3.4422183490891272E-6</v>
      </c>
      <c r="J102" s="23">
        <f t="shared" ref="J102:J103" si="43">H102/($F102*$D102*$F$2)</f>
        <v>1.4491579245208511E-7</v>
      </c>
      <c r="K102" s="22"/>
      <c r="L102" s="16">
        <v>0</v>
      </c>
      <c r="M102" s="16">
        <f t="shared" ref="M102:M112" si="44">L102/($E102*$D102*$F$2)</f>
        <v>0</v>
      </c>
      <c r="N102" s="23">
        <f t="shared" ref="N102:N103" si="45">L102/($F102*$D102*$F$2)</f>
        <v>0</v>
      </c>
      <c r="O102" s="22"/>
      <c r="P102" s="16">
        <v>0</v>
      </c>
      <c r="Q102" s="16">
        <f t="shared" ref="Q102:Q112" si="46">P102/($E102*$D102*$F$2)</f>
        <v>0</v>
      </c>
      <c r="R102" s="23">
        <f t="shared" ref="R102:R103" si="47">P102/($F102*$D102*$F$2)</f>
        <v>0</v>
      </c>
      <c r="S102" s="22"/>
      <c r="T102" s="16">
        <v>0</v>
      </c>
      <c r="U102" s="16">
        <f t="shared" ref="U102:U112" si="48">T102/($E102*$D102*$F$2)</f>
        <v>0</v>
      </c>
      <c r="V102" s="23">
        <f t="shared" ref="V102:V103" si="49">T102/($F102*$D102*$F$2)</f>
        <v>0</v>
      </c>
      <c r="W102" s="16"/>
      <c r="X102" s="17">
        <v>0</v>
      </c>
      <c r="Y102" s="16">
        <f t="shared" ref="Y102:Y112" si="50">X102/($E102*$D102*$F$2)</f>
        <v>0</v>
      </c>
      <c r="Z102" s="23">
        <f t="shared" ref="Z102:Z103" si="51">X102/($F102*$D102*$F$2)</f>
        <v>0</v>
      </c>
      <c r="AG102" s="14">
        <f t="shared" ref="AG102:AJ114" si="52">AG$100</f>
        <v>2.3155680181826032E-5</v>
      </c>
      <c r="AH102" s="10">
        <f t="shared" si="52"/>
        <v>7.8503273175076325E-7</v>
      </c>
      <c r="AI102" s="14">
        <f t="shared" si="52"/>
        <v>3.7601979973527704E-6</v>
      </c>
      <c r="AJ102" s="10">
        <f t="shared" si="52"/>
        <v>1.3007122320670777E-7</v>
      </c>
      <c r="AK102" s="14">
        <f t="shared" si="40"/>
        <v>1.2331281375561135E-6</v>
      </c>
      <c r="AL102" s="10">
        <f t="shared" si="41"/>
        <v>4.4069504910661703E-8</v>
      </c>
      <c r="AM102" s="14">
        <f t="shared" ref="AM102:AP114" si="53">AM$100</f>
        <v>2.3855801223921886E-7</v>
      </c>
      <c r="AN102" s="10">
        <f t="shared" si="53"/>
        <v>6.6709456335608862E-9</v>
      </c>
      <c r="AO102" s="14">
        <f t="shared" si="53"/>
        <v>0</v>
      </c>
      <c r="AP102" s="10">
        <f t="shared" si="53"/>
        <v>0</v>
      </c>
    </row>
    <row r="103" spans="1:42" x14ac:dyDescent="0.25">
      <c r="A103" s="22">
        <f t="shared" si="39"/>
        <v>4</v>
      </c>
      <c r="B103" s="16" t="s">
        <v>14</v>
      </c>
      <c r="C103" s="16" t="s">
        <v>15</v>
      </c>
      <c r="D103" s="16">
        <v>1000</v>
      </c>
      <c r="E103" s="22">
        <v>3.9206972222222145</v>
      </c>
      <c r="F103" s="16">
        <v>92.223586111111089</v>
      </c>
      <c r="G103" s="22"/>
      <c r="H103" s="16">
        <v>4</v>
      </c>
      <c r="I103" s="16">
        <f t="shared" si="42"/>
        <v>1.7003778381254505E-5</v>
      </c>
      <c r="J103" s="23">
        <f t="shared" si="43"/>
        <v>7.2288087546657081E-7</v>
      </c>
      <c r="K103" s="22"/>
      <c r="L103" s="16">
        <v>3</v>
      </c>
      <c r="M103" s="16">
        <f t="shared" si="44"/>
        <v>1.2752833785940877E-5</v>
      </c>
      <c r="N103" s="23">
        <f t="shared" si="45"/>
        <v>5.4216065659992811E-7</v>
      </c>
      <c r="O103" s="22"/>
      <c r="P103" s="16">
        <v>0</v>
      </c>
      <c r="Q103" s="16">
        <f t="shared" si="46"/>
        <v>0</v>
      </c>
      <c r="R103" s="23">
        <f t="shared" si="47"/>
        <v>0</v>
      </c>
      <c r="S103" s="22"/>
      <c r="T103" s="16">
        <v>0</v>
      </c>
      <c r="U103" s="16">
        <f t="shared" si="48"/>
        <v>0</v>
      </c>
      <c r="V103" s="23">
        <f t="shared" si="49"/>
        <v>0</v>
      </c>
      <c r="W103" s="16"/>
      <c r="X103" s="17">
        <v>0</v>
      </c>
      <c r="Y103" s="16">
        <f t="shared" si="50"/>
        <v>0</v>
      </c>
      <c r="Z103" s="23">
        <f t="shared" si="51"/>
        <v>0</v>
      </c>
      <c r="AG103" s="14">
        <f t="shared" si="52"/>
        <v>2.3155680181826032E-5</v>
      </c>
      <c r="AH103" s="10">
        <f t="shared" si="52"/>
        <v>7.8503273175076325E-7</v>
      </c>
      <c r="AI103" s="14">
        <f t="shared" si="52"/>
        <v>3.7601979973527704E-6</v>
      </c>
      <c r="AJ103" s="10">
        <f t="shared" si="52"/>
        <v>1.3007122320670777E-7</v>
      </c>
      <c r="AK103" s="14">
        <f t="shared" si="40"/>
        <v>1.2331281375561135E-6</v>
      </c>
      <c r="AL103" s="10">
        <f t="shared" si="41"/>
        <v>4.4069504910661703E-8</v>
      </c>
      <c r="AM103" s="14">
        <f t="shared" si="53"/>
        <v>2.3855801223921886E-7</v>
      </c>
      <c r="AN103" s="10">
        <f t="shared" si="53"/>
        <v>6.6709456335608862E-9</v>
      </c>
      <c r="AO103" s="14">
        <f t="shared" si="53"/>
        <v>0</v>
      </c>
      <c r="AP103" s="10">
        <f t="shared" si="53"/>
        <v>0</v>
      </c>
    </row>
    <row r="104" spans="1:42" x14ac:dyDescent="0.25">
      <c r="A104" s="22">
        <f t="shared" si="39"/>
        <v>5</v>
      </c>
      <c r="B104" s="16" t="s">
        <v>14</v>
      </c>
      <c r="C104" s="16" t="s">
        <v>16</v>
      </c>
      <c r="D104" s="16">
        <v>1000</v>
      </c>
      <c r="E104" s="22">
        <v>4.2080472222222189</v>
      </c>
      <c r="F104" s="16">
        <v>99.019727777777774</v>
      </c>
      <c r="G104" s="22"/>
      <c r="H104" s="16">
        <v>4</v>
      </c>
      <c r="I104" s="16">
        <f>H104/($E104*$D104*$F$2)</f>
        <v>1.5842661250236826E-5</v>
      </c>
      <c r="J104" s="23">
        <f>H104/($F104*$D104*$F$2)</f>
        <v>6.7326651125805403E-7</v>
      </c>
      <c r="K104" s="22"/>
      <c r="L104" s="16">
        <v>2</v>
      </c>
      <c r="M104" s="16">
        <f>L104/($E104*$D104*$F$2)</f>
        <v>7.921330625118413E-6</v>
      </c>
      <c r="N104" s="23">
        <f>L104/($F104*$D104*$F$2)</f>
        <v>3.3663325562902701E-7</v>
      </c>
      <c r="O104" s="22"/>
      <c r="P104" s="16">
        <v>0</v>
      </c>
      <c r="Q104" s="16">
        <f>P104/($E104*$D104*$F$2)</f>
        <v>0</v>
      </c>
      <c r="R104" s="23">
        <f>P104/($F104*$D104*$F$2)</f>
        <v>0</v>
      </c>
      <c r="S104" s="22"/>
      <c r="T104" s="16">
        <v>0</v>
      </c>
      <c r="U104" s="16">
        <f>T104/($E104*$D104*$F$2)</f>
        <v>0</v>
      </c>
      <c r="V104" s="23">
        <f>T104/($F104*$D104*$F$2)</f>
        <v>0</v>
      </c>
      <c r="W104" s="16"/>
      <c r="X104" s="17">
        <v>0</v>
      </c>
      <c r="Y104" s="16">
        <f>X104/($E104*$D104*$F$2)</f>
        <v>0</v>
      </c>
      <c r="Z104" s="23">
        <f>X104/($F104*$D104*$F$2)</f>
        <v>0</v>
      </c>
      <c r="AG104" s="14">
        <f t="shared" si="52"/>
        <v>2.3155680181826032E-5</v>
      </c>
      <c r="AH104" s="10">
        <f t="shared" si="52"/>
        <v>7.8503273175076325E-7</v>
      </c>
      <c r="AI104" s="14">
        <f t="shared" si="52"/>
        <v>3.7601979973527704E-6</v>
      </c>
      <c r="AJ104" s="10">
        <f t="shared" si="52"/>
        <v>1.3007122320670777E-7</v>
      </c>
      <c r="AK104" s="14">
        <f t="shared" si="40"/>
        <v>1.2331281375561135E-6</v>
      </c>
      <c r="AL104" s="10">
        <f t="shared" si="41"/>
        <v>4.4069504910661703E-8</v>
      </c>
      <c r="AM104" s="14">
        <f t="shared" si="53"/>
        <v>2.3855801223921886E-7</v>
      </c>
      <c r="AN104" s="10">
        <f t="shared" si="53"/>
        <v>6.6709456335608862E-9</v>
      </c>
      <c r="AO104" s="14">
        <f t="shared" si="53"/>
        <v>0</v>
      </c>
      <c r="AP104" s="10">
        <f t="shared" si="53"/>
        <v>0</v>
      </c>
    </row>
    <row r="105" spans="1:42" x14ac:dyDescent="0.25">
      <c r="A105" s="22">
        <f t="shared" si="39"/>
        <v>6</v>
      </c>
      <c r="B105" s="16" t="s">
        <v>14</v>
      </c>
      <c r="C105" s="16" t="s">
        <v>17</v>
      </c>
      <c r="D105" s="16">
        <v>1000</v>
      </c>
      <c r="E105" s="22">
        <v>3.8898972222222201</v>
      </c>
      <c r="F105" s="16">
        <v>96.78281666666669</v>
      </c>
      <c r="G105" s="22"/>
      <c r="H105" s="16">
        <v>9</v>
      </c>
      <c r="I105" s="16">
        <f t="shared" si="42"/>
        <v>3.8561430143469968E-5</v>
      </c>
      <c r="J105" s="23">
        <f t="shared" ref="J105:J113" si="54">H105/($F105*$D105*$F$2)</f>
        <v>1.5498618986944819E-6</v>
      </c>
      <c r="K105" s="22"/>
      <c r="L105" s="16">
        <v>0</v>
      </c>
      <c r="M105" s="16">
        <f t="shared" si="44"/>
        <v>0</v>
      </c>
      <c r="N105" s="23">
        <f t="shared" ref="N105:N113" si="55">L105/($F105*$D105*$F$2)</f>
        <v>0</v>
      </c>
      <c r="O105" s="22"/>
      <c r="P105" s="16">
        <v>0</v>
      </c>
      <c r="Q105" s="16">
        <f t="shared" si="46"/>
        <v>0</v>
      </c>
      <c r="R105" s="23">
        <f t="shared" ref="R105:R113" si="56">P105/($F105*$D105*$F$2)</f>
        <v>0</v>
      </c>
      <c r="S105" s="22"/>
      <c r="T105" s="16">
        <v>0</v>
      </c>
      <c r="U105" s="16">
        <f t="shared" si="48"/>
        <v>0</v>
      </c>
      <c r="V105" s="23">
        <f t="shared" ref="V105:V113" si="57">T105/($F105*$D105*$F$2)</f>
        <v>0</v>
      </c>
      <c r="W105" s="16"/>
      <c r="X105" s="17">
        <v>0</v>
      </c>
      <c r="Y105" s="16">
        <f t="shared" si="50"/>
        <v>0</v>
      </c>
      <c r="Z105" s="23">
        <f t="shared" ref="Z105:Z113" si="58">X105/($F105*$D105*$F$2)</f>
        <v>0</v>
      </c>
      <c r="AG105" s="14">
        <f t="shared" si="52"/>
        <v>2.3155680181826032E-5</v>
      </c>
      <c r="AH105" s="10">
        <f t="shared" si="52"/>
        <v>7.8503273175076325E-7</v>
      </c>
      <c r="AI105" s="14">
        <f t="shared" si="52"/>
        <v>3.7601979973527704E-6</v>
      </c>
      <c r="AJ105" s="10">
        <f t="shared" si="52"/>
        <v>1.3007122320670777E-7</v>
      </c>
      <c r="AK105" s="14">
        <f t="shared" si="40"/>
        <v>1.2331281375561135E-6</v>
      </c>
      <c r="AL105" s="10">
        <f t="shared" si="41"/>
        <v>4.4069504910661703E-8</v>
      </c>
      <c r="AM105" s="14">
        <f t="shared" si="53"/>
        <v>2.3855801223921886E-7</v>
      </c>
      <c r="AN105" s="10">
        <f t="shared" si="53"/>
        <v>6.6709456335608862E-9</v>
      </c>
      <c r="AO105" s="14">
        <f t="shared" si="53"/>
        <v>0</v>
      </c>
      <c r="AP105" s="10">
        <f t="shared" si="53"/>
        <v>0</v>
      </c>
    </row>
    <row r="106" spans="1:42" x14ac:dyDescent="0.25">
      <c r="A106" s="22">
        <f t="shared" si="39"/>
        <v>7</v>
      </c>
      <c r="B106" s="16" t="s">
        <v>14</v>
      </c>
      <c r="C106" s="16" t="s">
        <v>24</v>
      </c>
      <c r="D106" s="16">
        <v>1000</v>
      </c>
      <c r="E106" s="22">
        <v>4.7703972222222184</v>
      </c>
      <c r="F106" s="16">
        <v>110.17316944444444</v>
      </c>
      <c r="G106" s="22"/>
      <c r="H106" s="16">
        <v>2</v>
      </c>
      <c r="I106" s="16">
        <f t="shared" si="42"/>
        <v>6.9875383077230415E-6</v>
      </c>
      <c r="J106" s="23">
        <f t="shared" si="54"/>
        <v>3.025540020444078E-7</v>
      </c>
      <c r="K106" s="22"/>
      <c r="L106" s="16">
        <v>1</v>
      </c>
      <c r="M106" s="16">
        <f t="shared" si="44"/>
        <v>3.4937691538615207E-6</v>
      </c>
      <c r="N106" s="23">
        <f t="shared" si="55"/>
        <v>1.512770010222039E-7</v>
      </c>
      <c r="O106" s="22"/>
      <c r="P106" s="16">
        <v>0</v>
      </c>
      <c r="Q106" s="16">
        <f t="shared" si="46"/>
        <v>0</v>
      </c>
      <c r="R106" s="23">
        <f t="shared" si="56"/>
        <v>0</v>
      </c>
      <c r="S106" s="22"/>
      <c r="T106" s="16">
        <v>0</v>
      </c>
      <c r="U106" s="16">
        <f t="shared" si="48"/>
        <v>0</v>
      </c>
      <c r="V106" s="23">
        <f t="shared" si="57"/>
        <v>0</v>
      </c>
      <c r="W106" s="16"/>
      <c r="X106" s="17">
        <v>0</v>
      </c>
      <c r="Y106" s="16">
        <f t="shared" si="50"/>
        <v>0</v>
      </c>
      <c r="Z106" s="23">
        <f t="shared" si="58"/>
        <v>0</v>
      </c>
      <c r="AG106" s="14">
        <f t="shared" si="52"/>
        <v>2.3155680181826032E-5</v>
      </c>
      <c r="AH106" s="10">
        <f t="shared" si="52"/>
        <v>7.8503273175076325E-7</v>
      </c>
      <c r="AI106" s="14">
        <f t="shared" si="52"/>
        <v>3.7601979973527704E-6</v>
      </c>
      <c r="AJ106" s="10">
        <f t="shared" si="52"/>
        <v>1.3007122320670777E-7</v>
      </c>
      <c r="AK106" s="14">
        <f t="shared" si="40"/>
        <v>1.2331281375561135E-6</v>
      </c>
      <c r="AL106" s="10">
        <f t="shared" si="41"/>
        <v>4.4069504910661703E-8</v>
      </c>
      <c r="AM106" s="14">
        <f t="shared" si="53"/>
        <v>2.3855801223921886E-7</v>
      </c>
      <c r="AN106" s="10">
        <f t="shared" si="53"/>
        <v>6.6709456335608862E-9</v>
      </c>
      <c r="AO106" s="14">
        <f t="shared" si="53"/>
        <v>0</v>
      </c>
      <c r="AP106" s="10">
        <f t="shared" si="53"/>
        <v>0</v>
      </c>
    </row>
    <row r="107" spans="1:42" x14ac:dyDescent="0.25">
      <c r="A107" s="22">
        <f t="shared" si="39"/>
        <v>8</v>
      </c>
      <c r="B107" s="16" t="s">
        <v>14</v>
      </c>
      <c r="C107" s="16" t="s">
        <v>25</v>
      </c>
      <c r="D107" s="16">
        <v>1000</v>
      </c>
      <c r="E107" s="22">
        <v>4.1362861111111151</v>
      </c>
      <c r="F107" s="16">
        <v>144.77058055555551</v>
      </c>
      <c r="G107" s="22"/>
      <c r="H107" s="16">
        <v>13</v>
      </c>
      <c r="I107" s="16">
        <f t="shared" si="42"/>
        <v>5.2381934142477468E-5</v>
      </c>
      <c r="J107" s="23">
        <f t="shared" si="54"/>
        <v>1.4966208316303681E-6</v>
      </c>
      <c r="K107" s="22"/>
      <c r="L107" s="16">
        <v>8</v>
      </c>
      <c r="M107" s="16">
        <f t="shared" si="44"/>
        <v>3.2235036395370745E-5</v>
      </c>
      <c r="N107" s="23">
        <f t="shared" si="55"/>
        <v>9.2099743484945722E-7</v>
      </c>
      <c r="O107" s="22"/>
      <c r="P107" s="16">
        <v>1</v>
      </c>
      <c r="Q107" s="16">
        <f t="shared" si="46"/>
        <v>4.0293795494213431E-6</v>
      </c>
      <c r="R107" s="23">
        <f t="shared" si="56"/>
        <v>1.1512467935618215E-7</v>
      </c>
      <c r="S107" s="22"/>
      <c r="T107" s="16">
        <v>0</v>
      </c>
      <c r="U107" s="16">
        <f t="shared" si="48"/>
        <v>0</v>
      </c>
      <c r="V107" s="23">
        <f t="shared" si="57"/>
        <v>0</v>
      </c>
      <c r="W107" s="16"/>
      <c r="X107" s="17">
        <v>0</v>
      </c>
      <c r="Y107" s="16">
        <f t="shared" si="50"/>
        <v>0</v>
      </c>
      <c r="Z107" s="23">
        <f t="shared" si="58"/>
        <v>0</v>
      </c>
      <c r="AG107" s="14">
        <f t="shared" si="52"/>
        <v>2.3155680181826032E-5</v>
      </c>
      <c r="AH107" s="10">
        <f t="shared" si="52"/>
        <v>7.8503273175076325E-7</v>
      </c>
      <c r="AI107" s="14">
        <f t="shared" si="52"/>
        <v>3.7601979973527704E-6</v>
      </c>
      <c r="AJ107" s="10">
        <f t="shared" si="52"/>
        <v>1.3007122320670777E-7</v>
      </c>
      <c r="AK107" s="14">
        <f t="shared" si="40"/>
        <v>1.2331281375561135E-6</v>
      </c>
      <c r="AL107" s="10">
        <f t="shared" si="41"/>
        <v>4.4069504910661703E-8</v>
      </c>
      <c r="AM107" s="14">
        <f t="shared" si="53"/>
        <v>2.3855801223921886E-7</v>
      </c>
      <c r="AN107" s="10">
        <f t="shared" si="53"/>
        <v>6.6709456335608862E-9</v>
      </c>
      <c r="AO107" s="14">
        <f t="shared" si="53"/>
        <v>0</v>
      </c>
      <c r="AP107" s="10">
        <f t="shared" si="53"/>
        <v>0</v>
      </c>
    </row>
    <row r="108" spans="1:42" x14ac:dyDescent="0.25">
      <c r="A108" s="22">
        <f t="shared" si="39"/>
        <v>9</v>
      </c>
      <c r="B108" s="16" t="s">
        <v>14</v>
      </c>
      <c r="C108" s="16" t="s">
        <v>26</v>
      </c>
      <c r="D108" s="16">
        <v>1000</v>
      </c>
      <c r="E108" s="22">
        <v>3.7250944444444332</v>
      </c>
      <c r="F108" s="16">
        <v>124.7335083333333</v>
      </c>
      <c r="G108" s="22"/>
      <c r="H108" s="16">
        <v>11</v>
      </c>
      <c r="I108" s="16">
        <f t="shared" si="42"/>
        <v>4.921575441040287E-5</v>
      </c>
      <c r="J108" s="23">
        <f t="shared" si="54"/>
        <v>1.4698001826694395E-6</v>
      </c>
      <c r="K108" s="22"/>
      <c r="L108" s="16">
        <v>0</v>
      </c>
      <c r="M108" s="16">
        <f t="shared" si="44"/>
        <v>0</v>
      </c>
      <c r="N108" s="23">
        <f t="shared" si="55"/>
        <v>0</v>
      </c>
      <c r="O108" s="22"/>
      <c r="P108" s="16">
        <v>0</v>
      </c>
      <c r="Q108" s="16">
        <f t="shared" si="46"/>
        <v>0</v>
      </c>
      <c r="R108" s="23">
        <f t="shared" si="56"/>
        <v>0</v>
      </c>
      <c r="S108" s="22"/>
      <c r="T108" s="16">
        <v>0</v>
      </c>
      <c r="U108" s="16">
        <f t="shared" si="48"/>
        <v>0</v>
      </c>
      <c r="V108" s="23">
        <f t="shared" si="57"/>
        <v>0</v>
      </c>
      <c r="W108" s="16"/>
      <c r="X108" s="17">
        <v>0</v>
      </c>
      <c r="Y108" s="16">
        <f t="shared" si="50"/>
        <v>0</v>
      </c>
      <c r="Z108" s="23">
        <f t="shared" si="58"/>
        <v>0</v>
      </c>
      <c r="AG108" s="14">
        <f t="shared" si="52"/>
        <v>2.3155680181826032E-5</v>
      </c>
      <c r="AH108" s="10">
        <f t="shared" si="52"/>
        <v>7.8503273175076325E-7</v>
      </c>
      <c r="AI108" s="14">
        <f t="shared" si="52"/>
        <v>3.7601979973527704E-6</v>
      </c>
      <c r="AJ108" s="10">
        <f t="shared" si="52"/>
        <v>1.3007122320670777E-7</v>
      </c>
      <c r="AK108" s="14">
        <f t="shared" si="40"/>
        <v>1.2331281375561135E-6</v>
      </c>
      <c r="AL108" s="10">
        <f t="shared" si="41"/>
        <v>4.4069504910661703E-8</v>
      </c>
      <c r="AM108" s="14">
        <f t="shared" si="53"/>
        <v>2.3855801223921886E-7</v>
      </c>
      <c r="AN108" s="10">
        <f t="shared" si="53"/>
        <v>6.6709456335608862E-9</v>
      </c>
      <c r="AO108" s="14">
        <f t="shared" si="53"/>
        <v>0</v>
      </c>
      <c r="AP108" s="10">
        <f t="shared" si="53"/>
        <v>0</v>
      </c>
    </row>
    <row r="109" spans="1:42" x14ac:dyDescent="0.25">
      <c r="A109" s="22">
        <f t="shared" si="39"/>
        <v>10</v>
      </c>
      <c r="B109" s="16" t="s">
        <v>14</v>
      </c>
      <c r="C109" s="16" t="s">
        <v>27</v>
      </c>
      <c r="D109" s="16">
        <v>1000</v>
      </c>
      <c r="E109" s="30">
        <v>3.8716305555555603</v>
      </c>
      <c r="F109" s="17">
        <v>155.05862777777779</v>
      </c>
      <c r="G109" s="30"/>
      <c r="H109" s="16">
        <v>10</v>
      </c>
      <c r="I109" s="16">
        <f t="shared" si="42"/>
        <v>4.304818455043699E-5</v>
      </c>
      <c r="J109" s="23">
        <f t="shared" si="54"/>
        <v>1.0748622572974456E-6</v>
      </c>
      <c r="K109" s="22"/>
      <c r="L109" s="16">
        <v>0</v>
      </c>
      <c r="M109" s="16">
        <f t="shared" si="44"/>
        <v>0</v>
      </c>
      <c r="N109" s="23">
        <f t="shared" si="55"/>
        <v>0</v>
      </c>
      <c r="O109" s="22"/>
      <c r="P109" s="16">
        <v>0</v>
      </c>
      <c r="Q109" s="16">
        <f t="shared" si="46"/>
        <v>0</v>
      </c>
      <c r="R109" s="23">
        <f t="shared" si="56"/>
        <v>0</v>
      </c>
      <c r="S109" s="22"/>
      <c r="T109" s="16">
        <v>0</v>
      </c>
      <c r="U109" s="16">
        <f t="shared" si="48"/>
        <v>0</v>
      </c>
      <c r="V109" s="23">
        <f t="shared" si="57"/>
        <v>0</v>
      </c>
      <c r="W109" s="16"/>
      <c r="X109" s="17">
        <v>0</v>
      </c>
      <c r="Y109" s="16">
        <f t="shared" si="50"/>
        <v>0</v>
      </c>
      <c r="Z109" s="23">
        <f t="shared" si="58"/>
        <v>0</v>
      </c>
      <c r="AG109" s="14">
        <f t="shared" si="52"/>
        <v>2.3155680181826032E-5</v>
      </c>
      <c r="AH109" s="10">
        <f t="shared" si="52"/>
        <v>7.8503273175076325E-7</v>
      </c>
      <c r="AI109" s="14">
        <f t="shared" si="52"/>
        <v>3.7601979973527704E-6</v>
      </c>
      <c r="AJ109" s="10">
        <f t="shared" si="52"/>
        <v>1.3007122320670777E-7</v>
      </c>
      <c r="AK109" s="14">
        <f t="shared" si="40"/>
        <v>1.2331281375561135E-6</v>
      </c>
      <c r="AL109" s="10">
        <f t="shared" si="41"/>
        <v>4.4069504910661703E-8</v>
      </c>
      <c r="AM109" s="14">
        <f t="shared" si="53"/>
        <v>2.3855801223921886E-7</v>
      </c>
      <c r="AN109" s="10">
        <f t="shared" si="53"/>
        <v>6.6709456335608862E-9</v>
      </c>
      <c r="AO109" s="14">
        <f t="shared" si="53"/>
        <v>0</v>
      </c>
      <c r="AP109" s="10">
        <f t="shared" si="53"/>
        <v>0</v>
      </c>
    </row>
    <row r="110" spans="1:42" x14ac:dyDescent="0.25">
      <c r="A110" s="22">
        <f t="shared" si="39"/>
        <v>11</v>
      </c>
      <c r="B110" s="17" t="s">
        <v>14</v>
      </c>
      <c r="C110" s="17" t="s">
        <v>28</v>
      </c>
      <c r="D110" s="16">
        <v>1000</v>
      </c>
      <c r="E110" s="30">
        <v>4.4547250000000078</v>
      </c>
      <c r="F110" s="17">
        <v>99.95538055555555</v>
      </c>
      <c r="G110" s="30"/>
      <c r="H110" s="16">
        <v>3</v>
      </c>
      <c r="I110" s="16">
        <f t="shared" si="42"/>
        <v>1.1224037398492592E-5</v>
      </c>
      <c r="J110" s="23">
        <f t="shared" si="54"/>
        <v>5.002231968113995E-7</v>
      </c>
      <c r="K110" s="22"/>
      <c r="L110" s="16">
        <v>0</v>
      </c>
      <c r="M110" s="16">
        <f t="shared" si="44"/>
        <v>0</v>
      </c>
      <c r="N110" s="23">
        <f t="shared" si="55"/>
        <v>0</v>
      </c>
      <c r="O110" s="22"/>
      <c r="P110" s="16">
        <v>0</v>
      </c>
      <c r="Q110" s="16">
        <f t="shared" si="46"/>
        <v>0</v>
      </c>
      <c r="R110" s="23">
        <f t="shared" si="56"/>
        <v>0</v>
      </c>
      <c r="S110" s="22"/>
      <c r="T110" s="16">
        <v>0</v>
      </c>
      <c r="U110" s="16">
        <f t="shared" si="48"/>
        <v>0</v>
      </c>
      <c r="V110" s="23">
        <f t="shared" si="57"/>
        <v>0</v>
      </c>
      <c r="W110" s="16"/>
      <c r="X110" s="17">
        <v>0</v>
      </c>
      <c r="Y110" s="16">
        <f t="shared" si="50"/>
        <v>0</v>
      </c>
      <c r="Z110" s="23">
        <f t="shared" si="58"/>
        <v>0</v>
      </c>
      <c r="AG110" s="14">
        <f t="shared" si="52"/>
        <v>2.3155680181826032E-5</v>
      </c>
      <c r="AH110" s="10">
        <f t="shared" si="52"/>
        <v>7.8503273175076325E-7</v>
      </c>
      <c r="AI110" s="14">
        <f t="shared" si="52"/>
        <v>3.7601979973527704E-6</v>
      </c>
      <c r="AJ110" s="10">
        <f t="shared" si="52"/>
        <v>1.3007122320670777E-7</v>
      </c>
      <c r="AK110" s="14">
        <f t="shared" si="40"/>
        <v>1.2331281375561135E-6</v>
      </c>
      <c r="AL110" s="10">
        <f t="shared" si="41"/>
        <v>4.4069504910661703E-8</v>
      </c>
      <c r="AM110" s="14">
        <f t="shared" si="53"/>
        <v>2.3855801223921886E-7</v>
      </c>
      <c r="AN110" s="10">
        <f t="shared" si="53"/>
        <v>6.6709456335608862E-9</v>
      </c>
      <c r="AO110" s="14">
        <f t="shared" si="53"/>
        <v>0</v>
      </c>
      <c r="AP110" s="10">
        <f t="shared" si="53"/>
        <v>0</v>
      </c>
    </row>
    <row r="111" spans="1:42" x14ac:dyDescent="0.25">
      <c r="A111" s="22">
        <f t="shared" si="39"/>
        <v>12</v>
      </c>
      <c r="B111" s="17" t="s">
        <v>14</v>
      </c>
      <c r="C111" s="17" t="s">
        <v>18</v>
      </c>
      <c r="D111" s="16">
        <v>1000</v>
      </c>
      <c r="E111" s="30">
        <v>4.026452777777763</v>
      </c>
      <c r="F111" s="17">
        <v>104.02222777777774</v>
      </c>
      <c r="G111" s="30"/>
      <c r="H111" s="16">
        <v>4</v>
      </c>
      <c r="I111" s="16">
        <f t="shared" si="42"/>
        <v>1.6557170876212442E-5</v>
      </c>
      <c r="J111" s="23">
        <f t="shared" si="54"/>
        <v>6.4088866476774933E-7</v>
      </c>
      <c r="K111" s="22"/>
      <c r="L111" s="16">
        <v>0</v>
      </c>
      <c r="M111" s="16">
        <f t="shared" si="44"/>
        <v>0</v>
      </c>
      <c r="N111" s="23">
        <f t="shared" si="55"/>
        <v>0</v>
      </c>
      <c r="O111" s="22"/>
      <c r="P111" s="16">
        <v>1</v>
      </c>
      <c r="Q111" s="16">
        <f t="shared" si="46"/>
        <v>4.1392927190531105E-6</v>
      </c>
      <c r="R111" s="23">
        <f t="shared" si="56"/>
        <v>1.6022216619193733E-7</v>
      </c>
      <c r="S111" s="22"/>
      <c r="T111" s="16">
        <v>0</v>
      </c>
      <c r="U111" s="16">
        <f t="shared" si="48"/>
        <v>0</v>
      </c>
      <c r="V111" s="23">
        <f t="shared" si="57"/>
        <v>0</v>
      </c>
      <c r="W111" s="16"/>
      <c r="X111" s="17">
        <v>0</v>
      </c>
      <c r="Y111" s="16">
        <f t="shared" si="50"/>
        <v>0</v>
      </c>
      <c r="Z111" s="23">
        <f t="shared" si="58"/>
        <v>0</v>
      </c>
      <c r="AG111" s="14">
        <f t="shared" si="52"/>
        <v>2.3155680181826032E-5</v>
      </c>
      <c r="AH111" s="10">
        <f t="shared" si="52"/>
        <v>7.8503273175076325E-7</v>
      </c>
      <c r="AI111" s="14">
        <f t="shared" si="52"/>
        <v>3.7601979973527704E-6</v>
      </c>
      <c r="AJ111" s="10">
        <f t="shared" si="52"/>
        <v>1.3007122320670777E-7</v>
      </c>
      <c r="AK111" s="14">
        <f t="shared" si="40"/>
        <v>1.2331281375561135E-6</v>
      </c>
      <c r="AL111" s="10">
        <f t="shared" si="41"/>
        <v>4.4069504910661703E-8</v>
      </c>
      <c r="AM111" s="14">
        <f t="shared" si="53"/>
        <v>2.3855801223921886E-7</v>
      </c>
      <c r="AN111" s="10">
        <f t="shared" si="53"/>
        <v>6.6709456335608862E-9</v>
      </c>
      <c r="AO111" s="14">
        <f t="shared" si="53"/>
        <v>0</v>
      </c>
      <c r="AP111" s="10">
        <f t="shared" si="53"/>
        <v>0</v>
      </c>
    </row>
    <row r="112" spans="1:42" x14ac:dyDescent="0.25">
      <c r="A112" s="22">
        <f t="shared" si="39"/>
        <v>13</v>
      </c>
      <c r="B112" s="17" t="s">
        <v>14</v>
      </c>
      <c r="C112" s="17" t="s">
        <v>19</v>
      </c>
      <c r="D112" s="16">
        <v>1000</v>
      </c>
      <c r="E112" s="30">
        <v>3.7903000000000051</v>
      </c>
      <c r="F112" s="17">
        <v>100.9529722222222</v>
      </c>
      <c r="G112" s="30"/>
      <c r="H112" s="16">
        <v>0</v>
      </c>
      <c r="I112" s="16">
        <f t="shared" si="42"/>
        <v>0</v>
      </c>
      <c r="J112" s="23">
        <f t="shared" si="54"/>
        <v>0</v>
      </c>
      <c r="K112" s="22"/>
      <c r="L112" s="16">
        <v>0</v>
      </c>
      <c r="M112" s="16">
        <f t="shared" si="44"/>
        <v>0</v>
      </c>
      <c r="N112" s="23">
        <f t="shared" si="55"/>
        <v>0</v>
      </c>
      <c r="O112" s="22"/>
      <c r="P112" s="16">
        <v>0</v>
      </c>
      <c r="Q112" s="16">
        <f t="shared" si="46"/>
        <v>0</v>
      </c>
      <c r="R112" s="23">
        <f t="shared" si="56"/>
        <v>0</v>
      </c>
      <c r="S112" s="22"/>
      <c r="T112" s="16">
        <v>0</v>
      </c>
      <c r="U112" s="16">
        <f t="shared" si="48"/>
        <v>0</v>
      </c>
      <c r="V112" s="23">
        <f t="shared" si="57"/>
        <v>0</v>
      </c>
      <c r="W112" s="16"/>
      <c r="X112" s="17">
        <v>0</v>
      </c>
      <c r="Y112" s="16">
        <f t="shared" si="50"/>
        <v>0</v>
      </c>
      <c r="Z112" s="23">
        <f t="shared" si="58"/>
        <v>0</v>
      </c>
      <c r="AG112" s="14">
        <f t="shared" si="52"/>
        <v>2.3155680181826032E-5</v>
      </c>
      <c r="AH112" s="10">
        <f t="shared" si="52"/>
        <v>7.8503273175076325E-7</v>
      </c>
      <c r="AI112" s="14">
        <f t="shared" si="52"/>
        <v>3.7601979973527704E-6</v>
      </c>
      <c r="AJ112" s="10">
        <f t="shared" si="52"/>
        <v>1.3007122320670777E-7</v>
      </c>
      <c r="AK112" s="14">
        <f t="shared" si="40"/>
        <v>1.2331281375561135E-6</v>
      </c>
      <c r="AL112" s="10">
        <f t="shared" si="41"/>
        <v>4.4069504910661703E-8</v>
      </c>
      <c r="AM112" s="14">
        <f t="shared" si="53"/>
        <v>2.3855801223921886E-7</v>
      </c>
      <c r="AN112" s="10">
        <f t="shared" si="53"/>
        <v>6.6709456335608862E-9</v>
      </c>
      <c r="AO112" s="14">
        <f t="shared" si="53"/>
        <v>0</v>
      </c>
      <c r="AP112" s="10">
        <f t="shared" si="53"/>
        <v>0</v>
      </c>
    </row>
    <row r="113" spans="1:42" x14ac:dyDescent="0.25">
      <c r="A113" s="22">
        <f t="shared" si="39"/>
        <v>14</v>
      </c>
      <c r="B113" s="17" t="s">
        <v>14</v>
      </c>
      <c r="C113" s="17" t="s">
        <v>20</v>
      </c>
      <c r="D113" s="16">
        <v>1000</v>
      </c>
      <c r="E113" s="30">
        <v>3.563747222222224</v>
      </c>
      <c r="F113" s="17">
        <v>94.844977777777757</v>
      </c>
      <c r="G113" s="30"/>
      <c r="H113" s="16">
        <v>4</v>
      </c>
      <c r="I113" s="16">
        <f>H113/($E113*$D113*$F$2)</f>
        <v>1.870690105374414E-5</v>
      </c>
      <c r="J113" s="23">
        <f t="shared" si="54"/>
        <v>7.0290138949546688E-7</v>
      </c>
      <c r="K113" s="22"/>
      <c r="L113" s="16">
        <v>0</v>
      </c>
      <c r="M113" s="16">
        <f>L113/($E113*$D113*$F$2)</f>
        <v>0</v>
      </c>
      <c r="N113" s="23">
        <f t="shared" si="55"/>
        <v>0</v>
      </c>
      <c r="O113" s="22"/>
      <c r="P113" s="16">
        <v>0</v>
      </c>
      <c r="Q113" s="16">
        <f>P113/($E113*$D113*$F$2)</f>
        <v>0</v>
      </c>
      <c r="R113" s="23">
        <f t="shared" si="56"/>
        <v>0</v>
      </c>
      <c r="S113" s="22"/>
      <c r="T113" s="16">
        <v>0</v>
      </c>
      <c r="U113" s="16">
        <f>T113/($E113*$D113*$F$2)</f>
        <v>0</v>
      </c>
      <c r="V113" s="23">
        <f t="shared" si="57"/>
        <v>0</v>
      </c>
      <c r="W113" s="16"/>
      <c r="X113" s="17">
        <v>0</v>
      </c>
      <c r="Y113" s="16">
        <f>X113/($E113*$D113*$F$2)</f>
        <v>0</v>
      </c>
      <c r="Z113" s="23">
        <f t="shared" si="58"/>
        <v>0</v>
      </c>
      <c r="AG113" s="14">
        <f t="shared" si="52"/>
        <v>2.3155680181826032E-5</v>
      </c>
      <c r="AH113" s="10">
        <f t="shared" si="52"/>
        <v>7.8503273175076325E-7</v>
      </c>
      <c r="AI113" s="14">
        <f t="shared" si="52"/>
        <v>3.7601979973527704E-6</v>
      </c>
      <c r="AJ113" s="10">
        <f t="shared" si="52"/>
        <v>1.3007122320670777E-7</v>
      </c>
      <c r="AK113" s="14">
        <f t="shared" si="40"/>
        <v>1.2331281375561135E-6</v>
      </c>
      <c r="AL113" s="10">
        <f t="shared" si="41"/>
        <v>4.4069504910661703E-8</v>
      </c>
      <c r="AM113" s="14">
        <f t="shared" si="53"/>
        <v>2.3855801223921886E-7</v>
      </c>
      <c r="AN113" s="10">
        <f t="shared" si="53"/>
        <v>6.6709456335608862E-9</v>
      </c>
      <c r="AO113" s="14">
        <f t="shared" si="53"/>
        <v>0</v>
      </c>
      <c r="AP113" s="10">
        <f t="shared" si="53"/>
        <v>0</v>
      </c>
    </row>
    <row r="114" spans="1:42" x14ac:dyDescent="0.25">
      <c r="A114" s="25">
        <f t="shared" si="39"/>
        <v>15</v>
      </c>
      <c r="B114" s="26" t="s">
        <v>14</v>
      </c>
      <c r="C114" s="26" t="s">
        <v>29</v>
      </c>
      <c r="D114" s="27">
        <v>1000</v>
      </c>
      <c r="E114" s="31">
        <v>2.8784333333333372</v>
      </c>
      <c r="F114" s="26">
        <v>94.282513888888857</v>
      </c>
      <c r="G114" s="31"/>
      <c r="H114" s="27">
        <v>6</v>
      </c>
      <c r="I114" s="27">
        <f>H114/($E114*$D114*$F$2)</f>
        <v>3.4741120748555304E-5</v>
      </c>
      <c r="J114" s="32">
        <f>H114/($F114*$D114*$F$2)</f>
        <v>1.0606420626188344E-6</v>
      </c>
      <c r="K114" s="25"/>
      <c r="L114" s="27">
        <v>0</v>
      </c>
      <c r="M114" s="27">
        <f>L114/($E114*$D114*$F$2)</f>
        <v>0</v>
      </c>
      <c r="N114" s="32">
        <f>L114/($F114*$D114*$F$2)</f>
        <v>0</v>
      </c>
      <c r="O114" s="25"/>
      <c r="P114" s="27">
        <v>1</v>
      </c>
      <c r="Q114" s="27">
        <f>P114/($E114*$D114*$F$2)</f>
        <v>5.7901867914258832E-6</v>
      </c>
      <c r="R114" s="32">
        <f>P114/($F114*$D114*$F$2)</f>
        <v>1.7677367710313908E-7</v>
      </c>
      <c r="S114" s="25"/>
      <c r="T114" s="27">
        <v>0</v>
      </c>
      <c r="U114" s="27">
        <f>T114/($E114*$D114*$F$2)</f>
        <v>0</v>
      </c>
      <c r="V114" s="32">
        <f>T114/($F114*$D114*$F$2)</f>
        <v>0</v>
      </c>
      <c r="W114" s="27"/>
      <c r="X114" s="26">
        <v>0</v>
      </c>
      <c r="Y114" s="27">
        <f>X114/($E114*$D114*$F$2)</f>
        <v>0</v>
      </c>
      <c r="Z114" s="32">
        <f>X114/($F114*$D114*$F$2)</f>
        <v>0</v>
      </c>
      <c r="AG114" s="9">
        <f t="shared" si="52"/>
        <v>2.3155680181826032E-5</v>
      </c>
      <c r="AH114" s="11">
        <f t="shared" si="52"/>
        <v>7.8503273175076325E-7</v>
      </c>
      <c r="AI114" s="9">
        <f t="shared" si="52"/>
        <v>3.7601979973527704E-6</v>
      </c>
      <c r="AJ114" s="11">
        <f t="shared" si="52"/>
        <v>1.3007122320670777E-7</v>
      </c>
      <c r="AK114" s="9">
        <f t="shared" si="40"/>
        <v>1.2331281375561135E-6</v>
      </c>
      <c r="AL114" s="11">
        <f t="shared" si="41"/>
        <v>4.4069504910661703E-8</v>
      </c>
      <c r="AM114" s="9">
        <f t="shared" si="53"/>
        <v>2.3855801223921886E-7</v>
      </c>
      <c r="AN114" s="11">
        <f t="shared" si="53"/>
        <v>6.6709456335608862E-9</v>
      </c>
      <c r="AO114" s="9">
        <f t="shared" si="53"/>
        <v>0</v>
      </c>
      <c r="AP114" s="11">
        <f t="shared" si="53"/>
        <v>0</v>
      </c>
    </row>
    <row r="146" spans="1:42" s="35" customFormat="1" ht="15.75" thickBot="1" x14ac:dyDescent="0.3"/>
    <row r="147" spans="1:42" ht="15.75" thickTop="1" x14ac:dyDescent="0.25"/>
    <row r="148" spans="1:42" x14ac:dyDescent="0.25">
      <c r="A148" t="s">
        <v>35</v>
      </c>
    </row>
    <row r="150" spans="1:42" x14ac:dyDescent="0.25">
      <c r="A150" s="64" t="s">
        <v>0</v>
      </c>
      <c r="B150" s="64" t="s">
        <v>1</v>
      </c>
      <c r="C150" s="64" t="s">
        <v>2</v>
      </c>
      <c r="D150" s="64" t="s">
        <v>7</v>
      </c>
      <c r="E150" s="67" t="s">
        <v>13</v>
      </c>
      <c r="F150" s="68"/>
      <c r="G150" s="61" t="s">
        <v>36</v>
      </c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3"/>
      <c r="AG150" s="58" t="s">
        <v>5</v>
      </c>
      <c r="AH150" s="60"/>
      <c r="AI150" s="60"/>
      <c r="AJ150" s="60"/>
      <c r="AK150" s="60"/>
      <c r="AL150" s="60"/>
      <c r="AM150" s="60"/>
      <c r="AN150" s="60"/>
      <c r="AO150" s="60"/>
      <c r="AP150" s="59"/>
    </row>
    <row r="151" spans="1:42" x14ac:dyDescent="0.25">
      <c r="A151" s="65"/>
      <c r="B151" s="65"/>
      <c r="C151" s="65"/>
      <c r="D151" s="65"/>
      <c r="E151" s="69"/>
      <c r="F151" s="70"/>
      <c r="G151" s="61" t="s">
        <v>3</v>
      </c>
      <c r="H151" s="62"/>
      <c r="I151" s="62"/>
      <c r="J151" s="62"/>
      <c r="K151" s="62" t="s">
        <v>4</v>
      </c>
      <c r="L151" s="62"/>
      <c r="M151" s="62"/>
      <c r="N151" s="62"/>
      <c r="O151" s="62" t="s">
        <v>12</v>
      </c>
      <c r="P151" s="62"/>
      <c r="Q151" s="62"/>
      <c r="R151" s="63"/>
      <c r="S151" s="61" t="s">
        <v>30</v>
      </c>
      <c r="T151" s="62"/>
      <c r="U151" s="62"/>
      <c r="V151" s="62"/>
      <c r="W151" s="62" t="s">
        <v>33</v>
      </c>
      <c r="X151" s="62"/>
      <c r="Y151" s="62"/>
      <c r="Z151" s="62"/>
      <c r="AG151" s="58" t="str">
        <f>G151</f>
        <v>Without Layers</v>
      </c>
      <c r="AH151" s="59"/>
      <c r="AI151" s="58" t="str">
        <f>K151</f>
        <v>With Layers</v>
      </c>
      <c r="AJ151" s="59"/>
      <c r="AK151" s="58" t="str">
        <f>O151</f>
        <v>With buffer=5m</v>
      </c>
      <c r="AL151" s="59"/>
      <c r="AM151" s="58" t="str">
        <f>S151</f>
        <v>With buffer=10m</v>
      </c>
      <c r="AN151" s="59"/>
      <c r="AO151" s="58" t="str">
        <f>W151</f>
        <v>With buffer=20m</v>
      </c>
      <c r="AP151" s="59"/>
    </row>
    <row r="152" spans="1:42" x14ac:dyDescent="0.25">
      <c r="A152" s="66"/>
      <c r="B152" s="66"/>
      <c r="C152" s="66"/>
      <c r="D152" s="66"/>
      <c r="E152" s="1" t="s">
        <v>8</v>
      </c>
      <c r="F152" s="1" t="s">
        <v>9</v>
      </c>
      <c r="G152" s="29"/>
      <c r="H152" s="29" t="s">
        <v>10</v>
      </c>
      <c r="I152" s="29" t="s">
        <v>8</v>
      </c>
      <c r="J152" s="29" t="s">
        <v>9</v>
      </c>
      <c r="K152" s="29"/>
      <c r="L152" s="29" t="s">
        <v>10</v>
      </c>
      <c r="M152" s="29" t="s">
        <v>8</v>
      </c>
      <c r="N152" s="29" t="s">
        <v>9</v>
      </c>
      <c r="O152" s="29"/>
      <c r="P152" s="29" t="s">
        <v>10</v>
      </c>
      <c r="Q152" s="29" t="s">
        <v>8</v>
      </c>
      <c r="R152" s="29" t="s">
        <v>9</v>
      </c>
      <c r="S152" s="29"/>
      <c r="T152" s="29" t="s">
        <v>10</v>
      </c>
      <c r="U152" s="29" t="s">
        <v>8</v>
      </c>
      <c r="V152" s="29" t="s">
        <v>9</v>
      </c>
      <c r="W152" s="29"/>
      <c r="X152" s="29" t="s">
        <v>10</v>
      </c>
      <c r="Y152" s="29" t="s">
        <v>8</v>
      </c>
      <c r="Z152" s="29" t="s">
        <v>9</v>
      </c>
      <c r="AG152" s="7" t="s">
        <v>8</v>
      </c>
      <c r="AH152" s="7" t="s">
        <v>9</v>
      </c>
      <c r="AI152" s="7" t="s">
        <v>8</v>
      </c>
      <c r="AJ152" s="7" t="s">
        <v>9</v>
      </c>
      <c r="AK152" s="7" t="s">
        <v>8</v>
      </c>
      <c r="AL152" s="7" t="s">
        <v>9</v>
      </c>
      <c r="AM152" s="7" t="str">
        <f>U152</f>
        <v>air taxi</v>
      </c>
      <c r="AN152" s="7" t="str">
        <f>V152</f>
        <v>all</v>
      </c>
      <c r="AO152" s="7" t="str">
        <f>Y152</f>
        <v>air taxi</v>
      </c>
      <c r="AP152" s="7" t="str">
        <f>Z152</f>
        <v>all</v>
      </c>
    </row>
    <row r="153" spans="1:42" x14ac:dyDescent="0.25">
      <c r="A153" s="22">
        <v>1</v>
      </c>
      <c r="B153" s="16" t="s">
        <v>14</v>
      </c>
      <c r="C153" s="16" t="s">
        <v>21</v>
      </c>
      <c r="D153" s="16">
        <v>1000</v>
      </c>
      <c r="E153" s="22">
        <v>3.6726388888888879</v>
      </c>
      <c r="F153" s="16">
        <v>79.774569444444438</v>
      </c>
      <c r="G153" s="20"/>
      <c r="H153" s="15">
        <v>2</v>
      </c>
      <c r="I153" s="15">
        <f>H153/($E153*$D153*$F$2)</f>
        <v>9.0761260068827328E-6</v>
      </c>
      <c r="J153" s="21">
        <f>H153/($F153*$D153*$F$2)</f>
        <v>4.1784410201733399E-7</v>
      </c>
      <c r="K153" s="15"/>
      <c r="L153" s="15">
        <v>0</v>
      </c>
      <c r="M153" s="15">
        <f>L153/($E153*$D153*$F$2)</f>
        <v>0</v>
      </c>
      <c r="N153" s="21">
        <f>L153/($F153*$D153*$F$2)</f>
        <v>0</v>
      </c>
      <c r="O153" s="15"/>
      <c r="P153" s="15">
        <v>1</v>
      </c>
      <c r="Q153" s="15">
        <f>P153/($E153*$D153*$F$2)</f>
        <v>4.5380630034413664E-6</v>
      </c>
      <c r="R153" s="21">
        <f>P153/($F153*$D153*$F$2)</f>
        <v>2.08922051008667E-7</v>
      </c>
      <c r="S153" s="15"/>
      <c r="T153" s="15">
        <v>0</v>
      </c>
      <c r="U153" s="15">
        <f>T153/($E153*$D153*$F$2)</f>
        <v>0</v>
      </c>
      <c r="V153" s="21">
        <f>T153/($F153*$D153*$F$2)</f>
        <v>0</v>
      </c>
      <c r="W153" s="15"/>
      <c r="X153" s="36">
        <v>0</v>
      </c>
      <c r="Y153" s="15">
        <f>X153/($E153*$D153*$F$2)</f>
        <v>0</v>
      </c>
      <c r="Z153" s="21">
        <f>X153/($F153*$D153*$F$2)</f>
        <v>0</v>
      </c>
      <c r="AG153" s="18">
        <f>AVERAGE($I$153:$I$167)</f>
        <v>1.3298725885852717E-5</v>
      </c>
      <c r="AH153" s="13">
        <f>AVERAGE($J$153:$J$167)</f>
        <v>4.7352932291501889E-7</v>
      </c>
      <c r="AI153" s="18">
        <f>AVERAGE($M$153:$M$167)</f>
        <v>2.4262333791272746E-6</v>
      </c>
      <c r="AJ153" s="13">
        <f>AVERAGE($N$153:$N$167)</f>
        <v>8.4604070293536194E-8</v>
      </c>
      <c r="AK153" s="18">
        <f>AVERAGE($Q$153:$Q$167)</f>
        <v>9.5717528961923949E-7</v>
      </c>
      <c r="AL153" s="13">
        <f>AVERAGE($R$153:$R$167)</f>
        <v>3.3388027164532543E-8</v>
      </c>
      <c r="AM153" s="18">
        <f>AVERAGE($U$153:$U$167)</f>
        <v>2.3855801223921886E-7</v>
      </c>
      <c r="AN153" s="13">
        <f>AVERAGE($V$153:$V$167)</f>
        <v>6.6709456335608862E-9</v>
      </c>
      <c r="AO153" s="18">
        <f>AVERAGE($Y$153:$Y$167)</f>
        <v>0</v>
      </c>
      <c r="AP153" s="13">
        <f>AVERAGE($Z$153:$Z$167)</f>
        <v>0</v>
      </c>
    </row>
    <row r="154" spans="1:42" x14ac:dyDescent="0.25">
      <c r="A154" s="22">
        <f t="shared" ref="A154:A167" si="59">A153+1</f>
        <v>2</v>
      </c>
      <c r="B154" s="16" t="s">
        <v>14</v>
      </c>
      <c r="C154" s="16" t="s">
        <v>22</v>
      </c>
      <c r="D154" s="16">
        <v>1000</v>
      </c>
      <c r="E154" s="22">
        <v>4.6576138888888874</v>
      </c>
      <c r="F154" s="16">
        <v>166.55976111111113</v>
      </c>
      <c r="G154" s="22"/>
      <c r="H154" s="16">
        <v>4</v>
      </c>
      <c r="I154" s="16">
        <f>H154/($E154*$D154*$F$2)</f>
        <v>1.4313480734353133E-5</v>
      </c>
      <c r="J154" s="23">
        <f>H154/($F154*$D154*$F$2)</f>
        <v>4.0025673801365315E-7</v>
      </c>
      <c r="K154" s="16"/>
      <c r="L154" s="16">
        <v>0</v>
      </c>
      <c r="M154" s="16">
        <f>L154/($E154*$D154*$F$2)</f>
        <v>0</v>
      </c>
      <c r="N154" s="23">
        <f>L154/($F154*$D154*$F$2)</f>
        <v>0</v>
      </c>
      <c r="O154" s="16"/>
      <c r="P154" s="16">
        <v>0</v>
      </c>
      <c r="Q154" s="16">
        <f>P154/($E154*$D154*$F$2)</f>
        <v>0</v>
      </c>
      <c r="R154" s="23">
        <f>P154/($F154*$D154*$F$2)</f>
        <v>0</v>
      </c>
      <c r="S154" s="16"/>
      <c r="T154" s="16">
        <v>1</v>
      </c>
      <c r="U154" s="16">
        <f>T154/($E154*$D154*$F$2)</f>
        <v>3.5783701835882833E-6</v>
      </c>
      <c r="V154" s="23">
        <f>T154/($F154*$D154*$F$2)</f>
        <v>1.0006418450341329E-7</v>
      </c>
      <c r="W154" s="16"/>
      <c r="X154" s="17">
        <v>0</v>
      </c>
      <c r="Y154" s="16">
        <f>X154/($E154*$D154*$F$2)</f>
        <v>0</v>
      </c>
      <c r="Z154" s="23">
        <f>X154/($F154*$D154*$F$2)</f>
        <v>0</v>
      </c>
      <c r="AG154" s="14">
        <f>$AG$153</f>
        <v>1.3298725885852717E-5</v>
      </c>
      <c r="AH154" s="10">
        <f>$AH$153</f>
        <v>4.7352932291501889E-7</v>
      </c>
      <c r="AI154" s="14">
        <f>$AI$153</f>
        <v>2.4262333791272746E-6</v>
      </c>
      <c r="AJ154" s="10">
        <f>$AJ$153</f>
        <v>8.4604070293536194E-8</v>
      </c>
      <c r="AK154" s="14">
        <f t="shared" ref="AK154:AK167" si="60">$AK$153</f>
        <v>9.5717528961923949E-7</v>
      </c>
      <c r="AL154" s="10">
        <f t="shared" ref="AL154:AL167" si="61">$AL$153</f>
        <v>3.3388027164532543E-8</v>
      </c>
      <c r="AM154" s="14">
        <f>$AM$153</f>
        <v>2.3855801223921886E-7</v>
      </c>
      <c r="AN154" s="10">
        <f>$AN$153</f>
        <v>6.6709456335608862E-9</v>
      </c>
      <c r="AO154" s="14">
        <f>$AO$153</f>
        <v>0</v>
      </c>
      <c r="AP154" s="10">
        <f>$AP$153</f>
        <v>0</v>
      </c>
    </row>
    <row r="155" spans="1:42" x14ac:dyDescent="0.25">
      <c r="A155" s="22">
        <f t="shared" si="59"/>
        <v>3</v>
      </c>
      <c r="B155" s="16" t="s">
        <v>14</v>
      </c>
      <c r="C155" s="16" t="s">
        <v>23</v>
      </c>
      <c r="D155" s="16">
        <v>1000</v>
      </c>
      <c r="E155" s="22">
        <v>4.8418388888888959</v>
      </c>
      <c r="F155" s="16">
        <v>115.00931944444446</v>
      </c>
      <c r="G155" s="22"/>
      <c r="H155" s="16">
        <v>0</v>
      </c>
      <c r="I155" s="16">
        <f t="shared" ref="I155:I165" si="62">H155/($E155*$D155*$F$2)</f>
        <v>0</v>
      </c>
      <c r="J155" s="23">
        <f t="shared" ref="J155:J156" si="63">H155/($F155*$D155*$F$2)</f>
        <v>0</v>
      </c>
      <c r="K155" s="16"/>
      <c r="L155" s="16">
        <v>0</v>
      </c>
      <c r="M155" s="16">
        <f t="shared" ref="M155:M165" si="64">L155/($E155*$D155*$F$2)</f>
        <v>0</v>
      </c>
      <c r="N155" s="23">
        <f t="shared" ref="N155:N156" si="65">L155/($F155*$D155*$F$2)</f>
        <v>0</v>
      </c>
      <c r="O155" s="16"/>
      <c r="P155" s="16">
        <v>0</v>
      </c>
      <c r="Q155" s="16">
        <f t="shared" ref="Q155:Q165" si="66">P155/($E155*$D155*$F$2)</f>
        <v>0</v>
      </c>
      <c r="R155" s="23">
        <f t="shared" ref="R155:R156" si="67">P155/($F155*$D155*$F$2)</f>
        <v>0</v>
      </c>
      <c r="S155" s="16"/>
      <c r="T155" s="16">
        <v>0</v>
      </c>
      <c r="U155" s="16">
        <f t="shared" ref="U155:U165" si="68">T155/($E155*$D155*$F$2)</f>
        <v>0</v>
      </c>
      <c r="V155" s="23">
        <f t="shared" ref="V155:V156" si="69">T155/($F155*$D155*$F$2)</f>
        <v>0</v>
      </c>
      <c r="W155" s="16"/>
      <c r="X155" s="17">
        <v>0</v>
      </c>
      <c r="Y155" s="16">
        <f t="shared" ref="Y155:Y165" si="70">X155/($E155*$D155*$F$2)</f>
        <v>0</v>
      </c>
      <c r="Z155" s="23">
        <f t="shared" ref="Z155:Z156" si="71">X155/($F155*$D155*$F$2)</f>
        <v>0</v>
      </c>
      <c r="AG155" s="14">
        <f t="shared" ref="AG155:AJ167" si="72">AG$153</f>
        <v>1.3298725885852717E-5</v>
      </c>
      <c r="AH155" s="10">
        <f t="shared" si="72"/>
        <v>4.7352932291501889E-7</v>
      </c>
      <c r="AI155" s="14">
        <f t="shared" si="72"/>
        <v>2.4262333791272746E-6</v>
      </c>
      <c r="AJ155" s="10">
        <f t="shared" si="72"/>
        <v>8.4604070293536194E-8</v>
      </c>
      <c r="AK155" s="14">
        <f t="shared" si="60"/>
        <v>9.5717528961923949E-7</v>
      </c>
      <c r="AL155" s="10">
        <f t="shared" si="61"/>
        <v>3.3388027164532543E-8</v>
      </c>
      <c r="AM155" s="14">
        <f t="shared" ref="AM155:AP167" si="73">AM$153</f>
        <v>2.3855801223921886E-7</v>
      </c>
      <c r="AN155" s="10">
        <f t="shared" si="73"/>
        <v>6.6709456335608862E-9</v>
      </c>
      <c r="AO155" s="14">
        <f t="shared" si="73"/>
        <v>0</v>
      </c>
      <c r="AP155" s="10">
        <f t="shared" si="73"/>
        <v>0</v>
      </c>
    </row>
    <row r="156" spans="1:42" x14ac:dyDescent="0.25">
      <c r="A156" s="22">
        <f t="shared" si="59"/>
        <v>4</v>
      </c>
      <c r="B156" s="16" t="s">
        <v>14</v>
      </c>
      <c r="C156" s="16" t="s">
        <v>15</v>
      </c>
      <c r="D156" s="16">
        <v>1000</v>
      </c>
      <c r="E156" s="22">
        <v>3.9206972222222145</v>
      </c>
      <c r="F156" s="16">
        <v>92.223586111111089</v>
      </c>
      <c r="G156" s="22"/>
      <c r="H156" s="16">
        <v>3</v>
      </c>
      <c r="I156" s="16">
        <f t="shared" si="62"/>
        <v>1.2752833785940877E-5</v>
      </c>
      <c r="J156" s="23">
        <f t="shared" si="63"/>
        <v>5.4216065659992811E-7</v>
      </c>
      <c r="K156" s="16"/>
      <c r="L156" s="16">
        <v>3</v>
      </c>
      <c r="M156" s="16">
        <f t="shared" si="64"/>
        <v>1.2752833785940877E-5</v>
      </c>
      <c r="N156" s="23">
        <f t="shared" si="65"/>
        <v>5.4216065659992811E-7</v>
      </c>
      <c r="O156" s="16"/>
      <c r="P156" s="16">
        <v>0</v>
      </c>
      <c r="Q156" s="16">
        <f t="shared" si="66"/>
        <v>0</v>
      </c>
      <c r="R156" s="23">
        <f t="shared" si="67"/>
        <v>0</v>
      </c>
      <c r="S156" s="16"/>
      <c r="T156" s="16">
        <v>0</v>
      </c>
      <c r="U156" s="16">
        <f t="shared" si="68"/>
        <v>0</v>
      </c>
      <c r="V156" s="23">
        <f t="shared" si="69"/>
        <v>0</v>
      </c>
      <c r="W156" s="16"/>
      <c r="X156" s="17">
        <v>0</v>
      </c>
      <c r="Y156" s="16">
        <f t="shared" si="70"/>
        <v>0</v>
      </c>
      <c r="Z156" s="23">
        <f t="shared" si="71"/>
        <v>0</v>
      </c>
      <c r="AG156" s="14">
        <f t="shared" si="72"/>
        <v>1.3298725885852717E-5</v>
      </c>
      <c r="AH156" s="10">
        <f t="shared" si="72"/>
        <v>4.7352932291501889E-7</v>
      </c>
      <c r="AI156" s="14">
        <f t="shared" si="72"/>
        <v>2.4262333791272746E-6</v>
      </c>
      <c r="AJ156" s="10">
        <f t="shared" si="72"/>
        <v>8.4604070293536194E-8</v>
      </c>
      <c r="AK156" s="14">
        <f t="shared" si="60"/>
        <v>9.5717528961923949E-7</v>
      </c>
      <c r="AL156" s="10">
        <f t="shared" si="61"/>
        <v>3.3388027164532543E-8</v>
      </c>
      <c r="AM156" s="14">
        <f t="shared" si="73"/>
        <v>2.3855801223921886E-7</v>
      </c>
      <c r="AN156" s="10">
        <f t="shared" si="73"/>
        <v>6.6709456335608862E-9</v>
      </c>
      <c r="AO156" s="14">
        <f t="shared" si="73"/>
        <v>0</v>
      </c>
      <c r="AP156" s="10">
        <f t="shared" si="73"/>
        <v>0</v>
      </c>
    </row>
    <row r="157" spans="1:42" x14ac:dyDescent="0.25">
      <c r="A157" s="22">
        <f t="shared" si="59"/>
        <v>5</v>
      </c>
      <c r="B157" s="16" t="s">
        <v>14</v>
      </c>
      <c r="C157" s="16" t="s">
        <v>16</v>
      </c>
      <c r="D157" s="16">
        <v>1000</v>
      </c>
      <c r="E157" s="22">
        <v>4.2080472222222189</v>
      </c>
      <c r="F157" s="16">
        <v>99.019727777777774</v>
      </c>
      <c r="G157" s="22"/>
      <c r="H157" s="16">
        <v>4</v>
      </c>
      <c r="I157" s="16">
        <f>H157/($E157*$D157*$F$2)</f>
        <v>1.5842661250236826E-5</v>
      </c>
      <c r="J157" s="23">
        <f>H157/($F157*$D157*$F$2)</f>
        <v>6.7326651125805403E-7</v>
      </c>
      <c r="K157" s="16"/>
      <c r="L157" s="16">
        <v>0</v>
      </c>
      <c r="M157" s="16">
        <f>L157/($E157*$D157*$F$2)</f>
        <v>0</v>
      </c>
      <c r="N157" s="23">
        <f>L157/($F157*$D157*$F$2)</f>
        <v>0</v>
      </c>
      <c r="O157" s="16"/>
      <c r="P157" s="16">
        <v>0</v>
      </c>
      <c r="Q157" s="16">
        <f>P157/($E157*$D157*$F$2)</f>
        <v>0</v>
      </c>
      <c r="R157" s="23">
        <f>P157/($F157*$D157*$F$2)</f>
        <v>0</v>
      </c>
      <c r="S157" s="16"/>
      <c r="T157" s="16">
        <v>0</v>
      </c>
      <c r="U157" s="16">
        <f>T157/($E157*$D157*$F$2)</f>
        <v>0</v>
      </c>
      <c r="V157" s="23">
        <f>T157/($F157*$D157*$F$2)</f>
        <v>0</v>
      </c>
      <c r="W157" s="16"/>
      <c r="X157" s="17">
        <v>0</v>
      </c>
      <c r="Y157" s="16">
        <f>X157/($E157*$D157*$F$2)</f>
        <v>0</v>
      </c>
      <c r="Z157" s="23">
        <f>X157/($F157*$D157*$F$2)</f>
        <v>0</v>
      </c>
      <c r="AG157" s="14">
        <f t="shared" si="72"/>
        <v>1.3298725885852717E-5</v>
      </c>
      <c r="AH157" s="10">
        <f t="shared" si="72"/>
        <v>4.7352932291501889E-7</v>
      </c>
      <c r="AI157" s="14">
        <f t="shared" si="72"/>
        <v>2.4262333791272746E-6</v>
      </c>
      <c r="AJ157" s="10">
        <f t="shared" si="72"/>
        <v>8.4604070293536194E-8</v>
      </c>
      <c r="AK157" s="14">
        <f t="shared" si="60"/>
        <v>9.5717528961923949E-7</v>
      </c>
      <c r="AL157" s="10">
        <f t="shared" si="61"/>
        <v>3.3388027164532543E-8</v>
      </c>
      <c r="AM157" s="14">
        <f t="shared" si="73"/>
        <v>2.3855801223921886E-7</v>
      </c>
      <c r="AN157" s="10">
        <f t="shared" si="73"/>
        <v>6.6709456335608862E-9</v>
      </c>
      <c r="AO157" s="14">
        <f t="shared" si="73"/>
        <v>0</v>
      </c>
      <c r="AP157" s="10">
        <f t="shared" si="73"/>
        <v>0</v>
      </c>
    </row>
    <row r="158" spans="1:42" x14ac:dyDescent="0.25">
      <c r="A158" s="22">
        <f t="shared" si="59"/>
        <v>6</v>
      </c>
      <c r="B158" s="16" t="s">
        <v>14</v>
      </c>
      <c r="C158" s="16" t="s">
        <v>17</v>
      </c>
      <c r="D158" s="16">
        <v>1000</v>
      </c>
      <c r="E158" s="22">
        <v>3.8898972222222201</v>
      </c>
      <c r="F158" s="16">
        <v>96.78281666666669</v>
      </c>
      <c r="G158" s="22"/>
      <c r="H158" s="16">
        <v>9</v>
      </c>
      <c r="I158" s="16">
        <f t="shared" si="62"/>
        <v>3.8561430143469968E-5</v>
      </c>
      <c r="J158" s="23">
        <f t="shared" ref="J158:J166" si="74">H158/($F158*$D158*$F$2)</f>
        <v>1.5498618986944819E-6</v>
      </c>
      <c r="K158" s="16"/>
      <c r="L158" s="16">
        <v>0</v>
      </c>
      <c r="M158" s="16">
        <f t="shared" si="64"/>
        <v>0</v>
      </c>
      <c r="N158" s="23">
        <f t="shared" ref="N158:N166" si="75">L158/($F158*$D158*$F$2)</f>
        <v>0</v>
      </c>
      <c r="O158" s="16"/>
      <c r="P158" s="16">
        <v>0</v>
      </c>
      <c r="Q158" s="16">
        <f t="shared" si="66"/>
        <v>0</v>
      </c>
      <c r="R158" s="23">
        <f t="shared" ref="R158:R166" si="76">P158/($F158*$D158*$F$2)</f>
        <v>0</v>
      </c>
      <c r="S158" s="16"/>
      <c r="T158" s="16">
        <v>0</v>
      </c>
      <c r="U158" s="16">
        <f t="shared" si="68"/>
        <v>0</v>
      </c>
      <c r="V158" s="23">
        <f t="shared" ref="V158:V166" si="77">T158/($F158*$D158*$F$2)</f>
        <v>0</v>
      </c>
      <c r="W158" s="16"/>
      <c r="X158" s="17">
        <v>0</v>
      </c>
      <c r="Y158" s="16">
        <f t="shared" si="70"/>
        <v>0</v>
      </c>
      <c r="Z158" s="23">
        <f t="shared" ref="Z158:Z166" si="78">X158/($F158*$D158*$F$2)</f>
        <v>0</v>
      </c>
      <c r="AG158" s="14">
        <f t="shared" si="72"/>
        <v>1.3298725885852717E-5</v>
      </c>
      <c r="AH158" s="10">
        <f t="shared" si="72"/>
        <v>4.7352932291501889E-7</v>
      </c>
      <c r="AI158" s="14">
        <f t="shared" si="72"/>
        <v>2.4262333791272746E-6</v>
      </c>
      <c r="AJ158" s="10">
        <f t="shared" si="72"/>
        <v>8.4604070293536194E-8</v>
      </c>
      <c r="AK158" s="14">
        <f t="shared" si="60"/>
        <v>9.5717528961923949E-7</v>
      </c>
      <c r="AL158" s="10">
        <f t="shared" si="61"/>
        <v>3.3388027164532543E-8</v>
      </c>
      <c r="AM158" s="14">
        <f t="shared" si="73"/>
        <v>2.3855801223921886E-7</v>
      </c>
      <c r="AN158" s="10">
        <f t="shared" si="73"/>
        <v>6.6709456335608862E-9</v>
      </c>
      <c r="AO158" s="14">
        <f t="shared" si="73"/>
        <v>0</v>
      </c>
      <c r="AP158" s="10">
        <f t="shared" si="73"/>
        <v>0</v>
      </c>
    </row>
    <row r="159" spans="1:42" x14ac:dyDescent="0.25">
      <c r="A159" s="22">
        <f t="shared" si="59"/>
        <v>7</v>
      </c>
      <c r="B159" s="16" t="s">
        <v>14</v>
      </c>
      <c r="C159" s="16" t="s">
        <v>24</v>
      </c>
      <c r="D159" s="16">
        <v>1000</v>
      </c>
      <c r="E159" s="22">
        <v>4.7703972222222184</v>
      </c>
      <c r="F159" s="16">
        <v>110.17316944444444</v>
      </c>
      <c r="G159" s="22"/>
      <c r="H159" s="16">
        <v>2</v>
      </c>
      <c r="I159" s="16">
        <f t="shared" si="62"/>
        <v>6.9875383077230415E-6</v>
      </c>
      <c r="J159" s="23">
        <f t="shared" si="74"/>
        <v>3.025540020444078E-7</v>
      </c>
      <c r="K159" s="16"/>
      <c r="L159" s="16">
        <v>1</v>
      </c>
      <c r="M159" s="16">
        <f t="shared" si="64"/>
        <v>3.4937691538615207E-6</v>
      </c>
      <c r="N159" s="23">
        <f t="shared" si="75"/>
        <v>1.512770010222039E-7</v>
      </c>
      <c r="O159" s="16"/>
      <c r="P159" s="16">
        <v>0</v>
      </c>
      <c r="Q159" s="16">
        <f t="shared" si="66"/>
        <v>0</v>
      </c>
      <c r="R159" s="23">
        <f t="shared" si="76"/>
        <v>0</v>
      </c>
      <c r="S159" s="16"/>
      <c r="T159" s="16">
        <v>0</v>
      </c>
      <c r="U159" s="16">
        <f t="shared" si="68"/>
        <v>0</v>
      </c>
      <c r="V159" s="23">
        <f t="shared" si="77"/>
        <v>0</v>
      </c>
      <c r="W159" s="16"/>
      <c r="X159" s="17">
        <v>0</v>
      </c>
      <c r="Y159" s="16">
        <f t="shared" si="70"/>
        <v>0</v>
      </c>
      <c r="Z159" s="23">
        <f t="shared" si="78"/>
        <v>0</v>
      </c>
      <c r="AG159" s="14">
        <f t="shared" si="72"/>
        <v>1.3298725885852717E-5</v>
      </c>
      <c r="AH159" s="10">
        <f t="shared" si="72"/>
        <v>4.7352932291501889E-7</v>
      </c>
      <c r="AI159" s="14">
        <f t="shared" si="72"/>
        <v>2.4262333791272746E-6</v>
      </c>
      <c r="AJ159" s="10">
        <f t="shared" si="72"/>
        <v>8.4604070293536194E-8</v>
      </c>
      <c r="AK159" s="14">
        <f t="shared" si="60"/>
        <v>9.5717528961923949E-7</v>
      </c>
      <c r="AL159" s="10">
        <f t="shared" si="61"/>
        <v>3.3388027164532543E-8</v>
      </c>
      <c r="AM159" s="14">
        <f t="shared" si="73"/>
        <v>2.3855801223921886E-7</v>
      </c>
      <c r="AN159" s="10">
        <f t="shared" si="73"/>
        <v>6.6709456335608862E-9</v>
      </c>
      <c r="AO159" s="14">
        <f t="shared" si="73"/>
        <v>0</v>
      </c>
      <c r="AP159" s="10">
        <f t="shared" si="73"/>
        <v>0</v>
      </c>
    </row>
    <row r="160" spans="1:42" x14ac:dyDescent="0.25">
      <c r="A160" s="22">
        <f t="shared" si="59"/>
        <v>8</v>
      </c>
      <c r="B160" s="16" t="s">
        <v>14</v>
      </c>
      <c r="C160" s="16" t="s">
        <v>25</v>
      </c>
      <c r="D160" s="16">
        <v>1000</v>
      </c>
      <c r="E160" s="22">
        <v>4.1362861111111151</v>
      </c>
      <c r="F160" s="16">
        <v>144.77058055555551</v>
      </c>
      <c r="G160" s="22"/>
      <c r="H160" s="16">
        <v>6</v>
      </c>
      <c r="I160" s="16">
        <f t="shared" si="62"/>
        <v>2.4176277296528059E-5</v>
      </c>
      <c r="J160" s="23">
        <f t="shared" si="74"/>
        <v>6.9074807613709294E-7</v>
      </c>
      <c r="K160" s="16"/>
      <c r="L160" s="16">
        <v>5</v>
      </c>
      <c r="M160" s="16">
        <f t="shared" si="64"/>
        <v>2.0146897747106716E-5</v>
      </c>
      <c r="N160" s="23">
        <f t="shared" si="75"/>
        <v>5.756233967809108E-7</v>
      </c>
      <c r="O160" s="16"/>
      <c r="P160" s="16">
        <v>1</v>
      </c>
      <c r="Q160" s="16">
        <f t="shared" si="66"/>
        <v>4.0293795494213431E-6</v>
      </c>
      <c r="R160" s="23">
        <f t="shared" si="76"/>
        <v>1.1512467935618215E-7</v>
      </c>
      <c r="S160" s="16"/>
      <c r="T160" s="16">
        <v>0</v>
      </c>
      <c r="U160" s="16">
        <f t="shared" si="68"/>
        <v>0</v>
      </c>
      <c r="V160" s="23">
        <f t="shared" si="77"/>
        <v>0</v>
      </c>
      <c r="W160" s="16"/>
      <c r="X160" s="17">
        <v>0</v>
      </c>
      <c r="Y160" s="16">
        <f t="shared" si="70"/>
        <v>0</v>
      </c>
      <c r="Z160" s="23">
        <f t="shared" si="78"/>
        <v>0</v>
      </c>
      <c r="AG160" s="14">
        <f t="shared" si="72"/>
        <v>1.3298725885852717E-5</v>
      </c>
      <c r="AH160" s="10">
        <f t="shared" si="72"/>
        <v>4.7352932291501889E-7</v>
      </c>
      <c r="AI160" s="14">
        <f t="shared" si="72"/>
        <v>2.4262333791272746E-6</v>
      </c>
      <c r="AJ160" s="10">
        <f t="shared" si="72"/>
        <v>8.4604070293536194E-8</v>
      </c>
      <c r="AK160" s="14">
        <f t="shared" si="60"/>
        <v>9.5717528961923949E-7</v>
      </c>
      <c r="AL160" s="10">
        <f t="shared" si="61"/>
        <v>3.3388027164532543E-8</v>
      </c>
      <c r="AM160" s="14">
        <f t="shared" si="73"/>
        <v>2.3855801223921886E-7</v>
      </c>
      <c r="AN160" s="10">
        <f t="shared" si="73"/>
        <v>6.6709456335608862E-9</v>
      </c>
      <c r="AO160" s="14">
        <f t="shared" si="73"/>
        <v>0</v>
      </c>
      <c r="AP160" s="10">
        <f t="shared" si="73"/>
        <v>0</v>
      </c>
    </row>
    <row r="161" spans="1:42" x14ac:dyDescent="0.25">
      <c r="A161" s="22">
        <f t="shared" si="59"/>
        <v>9</v>
      </c>
      <c r="B161" s="16" t="s">
        <v>14</v>
      </c>
      <c r="C161" s="16" t="s">
        <v>26</v>
      </c>
      <c r="D161" s="16">
        <v>1000</v>
      </c>
      <c r="E161" s="22">
        <v>3.7250944444444332</v>
      </c>
      <c r="F161" s="16">
        <v>124.7335083333333</v>
      </c>
      <c r="G161" s="22"/>
      <c r="H161" s="16">
        <v>5</v>
      </c>
      <c r="I161" s="16">
        <f t="shared" si="62"/>
        <v>2.2370797459274032E-5</v>
      </c>
      <c r="J161" s="23">
        <f t="shared" si="74"/>
        <v>6.6809099212247244E-7</v>
      </c>
      <c r="K161" s="16"/>
      <c r="L161" s="16">
        <v>0</v>
      </c>
      <c r="M161" s="16">
        <f t="shared" si="64"/>
        <v>0</v>
      </c>
      <c r="N161" s="23">
        <f t="shared" si="75"/>
        <v>0</v>
      </c>
      <c r="O161" s="16"/>
      <c r="P161" s="16">
        <v>0</v>
      </c>
      <c r="Q161" s="16">
        <f t="shared" si="66"/>
        <v>0</v>
      </c>
      <c r="R161" s="23">
        <f t="shared" si="76"/>
        <v>0</v>
      </c>
      <c r="S161" s="16"/>
      <c r="T161" s="16">
        <v>0</v>
      </c>
      <c r="U161" s="16">
        <f t="shared" si="68"/>
        <v>0</v>
      </c>
      <c r="V161" s="23">
        <f t="shared" si="77"/>
        <v>0</v>
      </c>
      <c r="W161" s="16"/>
      <c r="X161" s="17">
        <v>0</v>
      </c>
      <c r="Y161" s="16">
        <f t="shared" si="70"/>
        <v>0</v>
      </c>
      <c r="Z161" s="23">
        <f t="shared" si="78"/>
        <v>0</v>
      </c>
      <c r="AG161" s="14">
        <f t="shared" si="72"/>
        <v>1.3298725885852717E-5</v>
      </c>
      <c r="AH161" s="10">
        <f t="shared" si="72"/>
        <v>4.7352932291501889E-7</v>
      </c>
      <c r="AI161" s="14">
        <f t="shared" si="72"/>
        <v>2.4262333791272746E-6</v>
      </c>
      <c r="AJ161" s="10">
        <f t="shared" si="72"/>
        <v>8.4604070293536194E-8</v>
      </c>
      <c r="AK161" s="14">
        <f t="shared" si="60"/>
        <v>9.5717528961923949E-7</v>
      </c>
      <c r="AL161" s="10">
        <f t="shared" si="61"/>
        <v>3.3388027164532543E-8</v>
      </c>
      <c r="AM161" s="14">
        <f t="shared" si="73"/>
        <v>2.3855801223921886E-7</v>
      </c>
      <c r="AN161" s="10">
        <f t="shared" si="73"/>
        <v>6.6709456335608862E-9</v>
      </c>
      <c r="AO161" s="14">
        <f t="shared" si="73"/>
        <v>0</v>
      </c>
      <c r="AP161" s="10">
        <f t="shared" si="73"/>
        <v>0</v>
      </c>
    </row>
    <row r="162" spans="1:42" x14ac:dyDescent="0.25">
      <c r="A162" s="22">
        <f t="shared" si="59"/>
        <v>10</v>
      </c>
      <c r="B162" s="16" t="s">
        <v>14</v>
      </c>
      <c r="C162" s="16" t="s">
        <v>27</v>
      </c>
      <c r="D162" s="16">
        <v>1000</v>
      </c>
      <c r="E162" s="30">
        <v>3.8716305555555603</v>
      </c>
      <c r="F162" s="17">
        <v>155.05862777777779</v>
      </c>
      <c r="G162" s="30"/>
      <c r="H162" s="16">
        <v>3</v>
      </c>
      <c r="I162" s="16">
        <f t="shared" si="62"/>
        <v>1.2914455365131097E-5</v>
      </c>
      <c r="J162" s="23">
        <f t="shared" si="74"/>
        <v>3.2245867718923373E-7</v>
      </c>
      <c r="K162" s="16"/>
      <c r="L162" s="16">
        <v>0</v>
      </c>
      <c r="M162" s="16">
        <f t="shared" si="64"/>
        <v>0</v>
      </c>
      <c r="N162" s="23">
        <f t="shared" si="75"/>
        <v>0</v>
      </c>
      <c r="O162" s="16"/>
      <c r="P162" s="16">
        <v>0</v>
      </c>
      <c r="Q162" s="16">
        <f t="shared" si="66"/>
        <v>0</v>
      </c>
      <c r="R162" s="23">
        <f t="shared" si="76"/>
        <v>0</v>
      </c>
      <c r="S162" s="16"/>
      <c r="T162" s="16">
        <v>0</v>
      </c>
      <c r="U162" s="16">
        <f t="shared" si="68"/>
        <v>0</v>
      </c>
      <c r="V162" s="23">
        <f t="shared" si="77"/>
        <v>0</v>
      </c>
      <c r="W162" s="16"/>
      <c r="X162" s="17">
        <v>0</v>
      </c>
      <c r="Y162" s="16">
        <f t="shared" si="70"/>
        <v>0</v>
      </c>
      <c r="Z162" s="23">
        <f t="shared" si="78"/>
        <v>0</v>
      </c>
      <c r="AG162" s="14">
        <f t="shared" si="72"/>
        <v>1.3298725885852717E-5</v>
      </c>
      <c r="AH162" s="10">
        <f t="shared" si="72"/>
        <v>4.7352932291501889E-7</v>
      </c>
      <c r="AI162" s="14">
        <f t="shared" si="72"/>
        <v>2.4262333791272746E-6</v>
      </c>
      <c r="AJ162" s="10">
        <f t="shared" si="72"/>
        <v>8.4604070293536194E-8</v>
      </c>
      <c r="AK162" s="14">
        <f t="shared" si="60"/>
        <v>9.5717528961923949E-7</v>
      </c>
      <c r="AL162" s="10">
        <f t="shared" si="61"/>
        <v>3.3388027164532543E-8</v>
      </c>
      <c r="AM162" s="14">
        <f t="shared" si="73"/>
        <v>2.3855801223921886E-7</v>
      </c>
      <c r="AN162" s="10">
        <f t="shared" si="73"/>
        <v>6.6709456335608862E-9</v>
      </c>
      <c r="AO162" s="14">
        <f t="shared" si="73"/>
        <v>0</v>
      </c>
      <c r="AP162" s="10">
        <f t="shared" si="73"/>
        <v>0</v>
      </c>
    </row>
    <row r="163" spans="1:42" x14ac:dyDescent="0.25">
      <c r="A163" s="22">
        <f t="shared" si="59"/>
        <v>11</v>
      </c>
      <c r="B163" s="17" t="s">
        <v>14</v>
      </c>
      <c r="C163" s="17" t="s">
        <v>28</v>
      </c>
      <c r="D163" s="16">
        <v>1000</v>
      </c>
      <c r="E163" s="30">
        <v>4.4547250000000078</v>
      </c>
      <c r="F163" s="17">
        <v>99.95538055555555</v>
      </c>
      <c r="G163" s="30"/>
      <c r="H163" s="16">
        <v>2</v>
      </c>
      <c r="I163" s="16">
        <f t="shared" si="62"/>
        <v>7.4826915989950619E-6</v>
      </c>
      <c r="J163" s="23">
        <f t="shared" si="74"/>
        <v>3.3348213120759967E-7</v>
      </c>
      <c r="K163" s="16"/>
      <c r="L163" s="16">
        <v>0</v>
      </c>
      <c r="M163" s="16">
        <f t="shared" si="64"/>
        <v>0</v>
      </c>
      <c r="N163" s="23">
        <f t="shared" si="75"/>
        <v>0</v>
      </c>
      <c r="O163" s="16"/>
      <c r="P163" s="16">
        <v>0</v>
      </c>
      <c r="Q163" s="16">
        <f t="shared" si="66"/>
        <v>0</v>
      </c>
      <c r="R163" s="23">
        <f t="shared" si="76"/>
        <v>0</v>
      </c>
      <c r="S163" s="16"/>
      <c r="T163" s="16">
        <v>0</v>
      </c>
      <c r="U163" s="16">
        <f t="shared" si="68"/>
        <v>0</v>
      </c>
      <c r="V163" s="23">
        <f t="shared" si="77"/>
        <v>0</v>
      </c>
      <c r="W163" s="16"/>
      <c r="X163" s="17">
        <v>0</v>
      </c>
      <c r="Y163" s="16">
        <f t="shared" si="70"/>
        <v>0</v>
      </c>
      <c r="Z163" s="23">
        <f t="shared" si="78"/>
        <v>0</v>
      </c>
      <c r="AG163" s="14">
        <f t="shared" si="72"/>
        <v>1.3298725885852717E-5</v>
      </c>
      <c r="AH163" s="10">
        <f t="shared" si="72"/>
        <v>4.7352932291501889E-7</v>
      </c>
      <c r="AI163" s="14">
        <f t="shared" si="72"/>
        <v>2.4262333791272746E-6</v>
      </c>
      <c r="AJ163" s="10">
        <f t="shared" si="72"/>
        <v>8.4604070293536194E-8</v>
      </c>
      <c r="AK163" s="14">
        <f t="shared" si="60"/>
        <v>9.5717528961923949E-7</v>
      </c>
      <c r="AL163" s="10">
        <f t="shared" si="61"/>
        <v>3.3388027164532543E-8</v>
      </c>
      <c r="AM163" s="14">
        <f t="shared" si="73"/>
        <v>2.3855801223921886E-7</v>
      </c>
      <c r="AN163" s="10">
        <f t="shared" si="73"/>
        <v>6.6709456335608862E-9</v>
      </c>
      <c r="AO163" s="14">
        <f t="shared" si="73"/>
        <v>0</v>
      </c>
      <c r="AP163" s="10">
        <f t="shared" si="73"/>
        <v>0</v>
      </c>
    </row>
    <row r="164" spans="1:42" x14ac:dyDescent="0.25">
      <c r="A164" s="22">
        <f t="shared" si="59"/>
        <v>12</v>
      </c>
      <c r="B164" s="17" t="s">
        <v>14</v>
      </c>
      <c r="C164" s="17" t="s">
        <v>18</v>
      </c>
      <c r="D164" s="16">
        <v>1000</v>
      </c>
      <c r="E164" s="30">
        <v>4.026452777777763</v>
      </c>
      <c r="F164" s="17">
        <v>104.02222777777774</v>
      </c>
      <c r="G164" s="30"/>
      <c r="H164" s="16">
        <v>2</v>
      </c>
      <c r="I164" s="16">
        <f t="shared" si="62"/>
        <v>8.278585438106221E-6</v>
      </c>
      <c r="J164" s="23">
        <f t="shared" si="74"/>
        <v>3.2044433238387466E-7</v>
      </c>
      <c r="K164" s="16"/>
      <c r="L164" s="16">
        <v>0</v>
      </c>
      <c r="M164" s="16">
        <f t="shared" si="64"/>
        <v>0</v>
      </c>
      <c r="N164" s="23">
        <f t="shared" si="75"/>
        <v>0</v>
      </c>
      <c r="O164" s="16"/>
      <c r="P164" s="16">
        <v>0</v>
      </c>
      <c r="Q164" s="16">
        <f t="shared" si="66"/>
        <v>0</v>
      </c>
      <c r="R164" s="23">
        <f t="shared" si="76"/>
        <v>0</v>
      </c>
      <c r="S164" s="16"/>
      <c r="T164" s="16">
        <v>0</v>
      </c>
      <c r="U164" s="16">
        <f t="shared" si="68"/>
        <v>0</v>
      </c>
      <c r="V164" s="23">
        <f t="shared" si="77"/>
        <v>0</v>
      </c>
      <c r="W164" s="16"/>
      <c r="X164" s="17">
        <v>0</v>
      </c>
      <c r="Y164" s="16">
        <f t="shared" si="70"/>
        <v>0</v>
      </c>
      <c r="Z164" s="23">
        <f t="shared" si="78"/>
        <v>0</v>
      </c>
      <c r="AG164" s="14">
        <f t="shared" si="72"/>
        <v>1.3298725885852717E-5</v>
      </c>
      <c r="AH164" s="10">
        <f t="shared" si="72"/>
        <v>4.7352932291501889E-7</v>
      </c>
      <c r="AI164" s="14">
        <f t="shared" si="72"/>
        <v>2.4262333791272746E-6</v>
      </c>
      <c r="AJ164" s="10">
        <f t="shared" si="72"/>
        <v>8.4604070293536194E-8</v>
      </c>
      <c r="AK164" s="14">
        <f t="shared" si="60"/>
        <v>9.5717528961923949E-7</v>
      </c>
      <c r="AL164" s="10">
        <f t="shared" si="61"/>
        <v>3.3388027164532543E-8</v>
      </c>
      <c r="AM164" s="14">
        <f t="shared" si="73"/>
        <v>2.3855801223921886E-7</v>
      </c>
      <c r="AN164" s="10">
        <f t="shared" si="73"/>
        <v>6.6709456335608862E-9</v>
      </c>
      <c r="AO164" s="14">
        <f t="shared" si="73"/>
        <v>0</v>
      </c>
      <c r="AP164" s="10">
        <f t="shared" si="73"/>
        <v>0</v>
      </c>
    </row>
    <row r="165" spans="1:42" x14ac:dyDescent="0.25">
      <c r="A165" s="22">
        <f t="shared" si="59"/>
        <v>13</v>
      </c>
      <c r="B165" s="17" t="s">
        <v>14</v>
      </c>
      <c r="C165" s="17" t="s">
        <v>19</v>
      </c>
      <c r="D165" s="16">
        <v>1000</v>
      </c>
      <c r="E165" s="30">
        <v>3.7903000000000051</v>
      </c>
      <c r="F165" s="17">
        <v>100.9529722222222</v>
      </c>
      <c r="G165" s="30"/>
      <c r="H165" s="16">
        <v>0</v>
      </c>
      <c r="I165" s="16">
        <f t="shared" si="62"/>
        <v>0</v>
      </c>
      <c r="J165" s="23">
        <f t="shared" si="74"/>
        <v>0</v>
      </c>
      <c r="K165" s="16"/>
      <c r="L165" s="16">
        <v>0</v>
      </c>
      <c r="M165" s="16">
        <f t="shared" si="64"/>
        <v>0</v>
      </c>
      <c r="N165" s="23">
        <f t="shared" si="75"/>
        <v>0</v>
      </c>
      <c r="O165" s="16"/>
      <c r="P165" s="16">
        <v>0</v>
      </c>
      <c r="Q165" s="16">
        <f t="shared" si="66"/>
        <v>0</v>
      </c>
      <c r="R165" s="23">
        <f t="shared" si="76"/>
        <v>0</v>
      </c>
      <c r="S165" s="16"/>
      <c r="T165" s="16">
        <v>0</v>
      </c>
      <c r="U165" s="16">
        <f t="shared" si="68"/>
        <v>0</v>
      </c>
      <c r="V165" s="23">
        <f t="shared" si="77"/>
        <v>0</v>
      </c>
      <c r="W165" s="16"/>
      <c r="X165" s="17">
        <v>0</v>
      </c>
      <c r="Y165" s="16">
        <f t="shared" si="70"/>
        <v>0</v>
      </c>
      <c r="Z165" s="23">
        <f t="shared" si="78"/>
        <v>0</v>
      </c>
      <c r="AG165" s="14">
        <f t="shared" si="72"/>
        <v>1.3298725885852717E-5</v>
      </c>
      <c r="AH165" s="10">
        <f t="shared" si="72"/>
        <v>4.7352932291501889E-7</v>
      </c>
      <c r="AI165" s="14">
        <f t="shared" si="72"/>
        <v>2.4262333791272746E-6</v>
      </c>
      <c r="AJ165" s="10">
        <f t="shared" si="72"/>
        <v>8.4604070293536194E-8</v>
      </c>
      <c r="AK165" s="14">
        <f t="shared" si="60"/>
        <v>9.5717528961923949E-7</v>
      </c>
      <c r="AL165" s="10">
        <f t="shared" si="61"/>
        <v>3.3388027164532543E-8</v>
      </c>
      <c r="AM165" s="14">
        <f t="shared" si="73"/>
        <v>2.3855801223921886E-7</v>
      </c>
      <c r="AN165" s="10">
        <f t="shared" si="73"/>
        <v>6.6709456335608862E-9</v>
      </c>
      <c r="AO165" s="14">
        <f t="shared" si="73"/>
        <v>0</v>
      </c>
      <c r="AP165" s="10">
        <f t="shared" si="73"/>
        <v>0</v>
      </c>
    </row>
    <row r="166" spans="1:42" x14ac:dyDescent="0.25">
      <c r="A166" s="22">
        <f t="shared" si="59"/>
        <v>14</v>
      </c>
      <c r="B166" s="17" t="s">
        <v>14</v>
      </c>
      <c r="C166" s="17" t="s">
        <v>20</v>
      </c>
      <c r="D166" s="16">
        <v>1000</v>
      </c>
      <c r="E166" s="30">
        <v>3.563747222222224</v>
      </c>
      <c r="F166" s="17">
        <v>94.844977777777757</v>
      </c>
      <c r="G166" s="30"/>
      <c r="H166" s="16">
        <v>2</v>
      </c>
      <c r="I166" s="16">
        <f>H166/($E166*$D166*$F$2)</f>
        <v>9.3534505268720702E-6</v>
      </c>
      <c r="J166" s="23">
        <f t="shared" si="74"/>
        <v>3.5145069474773344E-7</v>
      </c>
      <c r="K166" s="16"/>
      <c r="L166" s="16">
        <v>0</v>
      </c>
      <c r="M166" s="16">
        <f>L166/($E166*$D166*$F$2)</f>
        <v>0</v>
      </c>
      <c r="N166" s="23">
        <f t="shared" si="75"/>
        <v>0</v>
      </c>
      <c r="O166" s="16"/>
      <c r="P166" s="16">
        <v>0</v>
      </c>
      <c r="Q166" s="16">
        <f>P166/($E166*$D166*$F$2)</f>
        <v>0</v>
      </c>
      <c r="R166" s="23">
        <f t="shared" si="76"/>
        <v>0</v>
      </c>
      <c r="S166" s="16"/>
      <c r="T166" s="16">
        <v>0</v>
      </c>
      <c r="U166" s="16">
        <f>T166/($E166*$D166*$F$2)</f>
        <v>0</v>
      </c>
      <c r="V166" s="23">
        <f t="shared" si="77"/>
        <v>0</v>
      </c>
      <c r="W166" s="16"/>
      <c r="X166" s="17">
        <v>0</v>
      </c>
      <c r="Y166" s="16">
        <f>X166/($E166*$D166*$F$2)</f>
        <v>0</v>
      </c>
      <c r="Z166" s="23">
        <f t="shared" si="78"/>
        <v>0</v>
      </c>
      <c r="AG166" s="14">
        <f t="shared" si="72"/>
        <v>1.3298725885852717E-5</v>
      </c>
      <c r="AH166" s="10">
        <f t="shared" si="72"/>
        <v>4.7352932291501889E-7</v>
      </c>
      <c r="AI166" s="14">
        <f t="shared" si="72"/>
        <v>2.4262333791272746E-6</v>
      </c>
      <c r="AJ166" s="10">
        <f t="shared" si="72"/>
        <v>8.4604070293536194E-8</v>
      </c>
      <c r="AK166" s="14">
        <f t="shared" si="60"/>
        <v>9.5717528961923949E-7</v>
      </c>
      <c r="AL166" s="10">
        <f t="shared" si="61"/>
        <v>3.3388027164532543E-8</v>
      </c>
      <c r="AM166" s="14">
        <f t="shared" si="73"/>
        <v>2.3855801223921886E-7</v>
      </c>
      <c r="AN166" s="10">
        <f t="shared" si="73"/>
        <v>6.6709456335608862E-9</v>
      </c>
      <c r="AO166" s="14">
        <f t="shared" si="73"/>
        <v>0</v>
      </c>
      <c r="AP166" s="10">
        <f t="shared" si="73"/>
        <v>0</v>
      </c>
    </row>
    <row r="167" spans="1:42" x14ac:dyDescent="0.25">
      <c r="A167" s="25">
        <f t="shared" si="59"/>
        <v>15</v>
      </c>
      <c r="B167" s="26" t="s">
        <v>14</v>
      </c>
      <c r="C167" s="26" t="s">
        <v>29</v>
      </c>
      <c r="D167" s="27">
        <v>1000</v>
      </c>
      <c r="E167" s="31">
        <v>2.8784333333333372</v>
      </c>
      <c r="F167" s="26">
        <v>94.282513888888857</v>
      </c>
      <c r="G167" s="31"/>
      <c r="H167" s="27">
        <v>3</v>
      </c>
      <c r="I167" s="27">
        <f>H167/($E167*$D167*$F$2)</f>
        <v>1.7370560374277652E-5</v>
      </c>
      <c r="J167" s="32">
        <f>H167/($F167*$D167*$F$2)</f>
        <v>5.303210313094172E-7</v>
      </c>
      <c r="K167" s="27"/>
      <c r="L167" s="27">
        <v>0</v>
      </c>
      <c r="M167" s="27">
        <f>L167/($E167*$D167*$F$2)</f>
        <v>0</v>
      </c>
      <c r="N167" s="32">
        <f>L167/($F167*$D167*$F$2)</f>
        <v>0</v>
      </c>
      <c r="O167" s="27"/>
      <c r="P167" s="27">
        <v>1</v>
      </c>
      <c r="Q167" s="27">
        <f>P167/($E167*$D167*$F$2)</f>
        <v>5.7901867914258832E-6</v>
      </c>
      <c r="R167" s="32">
        <f>P167/($F167*$D167*$F$2)</f>
        <v>1.7677367710313908E-7</v>
      </c>
      <c r="S167" s="27"/>
      <c r="T167" s="27">
        <v>0</v>
      </c>
      <c r="U167" s="27">
        <f>T167/($E167*$D167*$F$2)</f>
        <v>0</v>
      </c>
      <c r="V167" s="32">
        <f>T167/($F167*$D167*$F$2)</f>
        <v>0</v>
      </c>
      <c r="W167" s="27"/>
      <c r="X167" s="26">
        <v>0</v>
      </c>
      <c r="Y167" s="27">
        <f>X167/($E167*$D167*$F$2)</f>
        <v>0</v>
      </c>
      <c r="Z167" s="32">
        <f>X167/($F167*$D167*$F$2)</f>
        <v>0</v>
      </c>
      <c r="AG167" s="9">
        <f t="shared" si="72"/>
        <v>1.3298725885852717E-5</v>
      </c>
      <c r="AH167" s="11">
        <f t="shared" si="72"/>
        <v>4.7352932291501889E-7</v>
      </c>
      <c r="AI167" s="9">
        <f t="shared" si="72"/>
        <v>2.4262333791272746E-6</v>
      </c>
      <c r="AJ167" s="11">
        <f t="shared" si="72"/>
        <v>8.4604070293536194E-8</v>
      </c>
      <c r="AK167" s="9">
        <f t="shared" si="60"/>
        <v>9.5717528961923949E-7</v>
      </c>
      <c r="AL167" s="11">
        <f t="shared" si="61"/>
        <v>3.3388027164532543E-8</v>
      </c>
      <c r="AM167" s="9">
        <f t="shared" si="73"/>
        <v>2.3855801223921886E-7</v>
      </c>
      <c r="AN167" s="11">
        <f t="shared" si="73"/>
        <v>6.6709456335608862E-9</v>
      </c>
      <c r="AO167" s="9">
        <f t="shared" si="73"/>
        <v>0</v>
      </c>
      <c r="AP167" s="11">
        <f t="shared" si="73"/>
        <v>0</v>
      </c>
    </row>
  </sheetData>
  <mergeCells count="68">
    <mergeCell ref="AG71:AP71"/>
    <mergeCell ref="AG72:AH72"/>
    <mergeCell ref="AI72:AJ72"/>
    <mergeCell ref="AK72:AL72"/>
    <mergeCell ref="AM72:AN72"/>
    <mergeCell ref="AO72:AP72"/>
    <mergeCell ref="K151:N151"/>
    <mergeCell ref="AG150:AP150"/>
    <mergeCell ref="AO151:AP151"/>
    <mergeCell ref="AM151:AN151"/>
    <mergeCell ref="AK151:AL151"/>
    <mergeCell ref="AI151:AJ151"/>
    <mergeCell ref="AG151:AH151"/>
    <mergeCell ref="G150:Z150"/>
    <mergeCell ref="G151:J151"/>
    <mergeCell ref="W151:Z151"/>
    <mergeCell ref="S151:V151"/>
    <mergeCell ref="O151:R151"/>
    <mergeCell ref="G97:Z97"/>
    <mergeCell ref="AG97:AP97"/>
    <mergeCell ref="AO98:AP98"/>
    <mergeCell ref="AM98:AN98"/>
    <mergeCell ref="AK98:AL98"/>
    <mergeCell ref="AI98:AJ98"/>
    <mergeCell ref="AG98:AH98"/>
    <mergeCell ref="G98:J98"/>
    <mergeCell ref="K98:N98"/>
    <mergeCell ref="O98:R98"/>
    <mergeCell ref="S98:V98"/>
    <mergeCell ref="W98:Z98"/>
    <mergeCell ref="A71:A73"/>
    <mergeCell ref="B71:B73"/>
    <mergeCell ref="C71:C73"/>
    <mergeCell ref="D71:D73"/>
    <mergeCell ref="E71:F72"/>
    <mergeCell ref="A97:A99"/>
    <mergeCell ref="B97:B99"/>
    <mergeCell ref="C97:C99"/>
    <mergeCell ref="D97:D99"/>
    <mergeCell ref="E97:F98"/>
    <mergeCell ref="G71:Z71"/>
    <mergeCell ref="G72:J72"/>
    <mergeCell ref="K72:N72"/>
    <mergeCell ref="O72:R72"/>
    <mergeCell ref="S72:V72"/>
    <mergeCell ref="W72:Z72"/>
    <mergeCell ref="A150:A152"/>
    <mergeCell ref="B150:B152"/>
    <mergeCell ref="C150:C152"/>
    <mergeCell ref="D150:D152"/>
    <mergeCell ref="E150:F151"/>
    <mergeCell ref="P5:R5"/>
    <mergeCell ref="S5:U5"/>
    <mergeCell ref="G4:U4"/>
    <mergeCell ref="A4:A6"/>
    <mergeCell ref="D4:D6"/>
    <mergeCell ref="C4:C6"/>
    <mergeCell ref="B4:B6"/>
    <mergeCell ref="M5:O5"/>
    <mergeCell ref="J5:L5"/>
    <mergeCell ref="E4:F5"/>
    <mergeCell ref="G5:I5"/>
    <mergeCell ref="AJ5:AK5"/>
    <mergeCell ref="AB4:AK4"/>
    <mergeCell ref="AH5:AI5"/>
    <mergeCell ref="AF5:AG5"/>
    <mergeCell ref="AB5:AC5"/>
    <mergeCell ref="AD5:AE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6F60F-61CB-4978-94C0-CDA08919F05F}">
  <dimension ref="A1:AP168"/>
  <sheetViews>
    <sheetView topLeftCell="F2" zoomScaleNormal="100" workbookViewId="0">
      <selection activeCell="E154" sqref="E154:F168"/>
    </sheetView>
  </sheetViews>
  <sheetFormatPr baseColWidth="10" defaultColWidth="9.140625" defaultRowHeight="15" x14ac:dyDescent="0.25"/>
  <cols>
    <col min="1" max="1" width="9.28515625" bestFit="1" customWidth="1"/>
    <col min="2" max="2" width="11.5703125" bestFit="1" customWidth="1"/>
    <col min="3" max="3" width="18" bestFit="1" customWidth="1"/>
    <col min="4" max="6" width="9.28515625" bestFit="1" customWidth="1"/>
    <col min="7" max="7" width="19.7109375" bestFit="1" customWidth="1"/>
    <col min="8" max="9" width="15.28515625" bestFit="1" customWidth="1"/>
    <col min="10" max="10" width="13.7109375" bestFit="1" customWidth="1"/>
    <col min="11" max="12" width="14.28515625" bestFit="1" customWidth="1"/>
    <col min="13" max="13" width="9.28515625" bestFit="1" customWidth="1"/>
    <col min="14" max="15" width="15.42578125" bestFit="1" customWidth="1"/>
    <col min="16" max="16" width="9.28515625" bestFit="1" customWidth="1"/>
    <col min="17" max="18" width="14.28515625" bestFit="1" customWidth="1"/>
    <col min="19" max="19" width="9.28515625" bestFit="1" customWidth="1"/>
    <col min="20" max="21" width="15.42578125" bestFit="1" customWidth="1"/>
    <col min="22" max="26" width="13" bestFit="1" customWidth="1"/>
    <col min="27" max="27" width="11.85546875" bestFit="1" customWidth="1"/>
    <col min="28" max="28" width="15.42578125" bestFit="1" customWidth="1"/>
    <col min="29" max="31" width="12.5703125" bestFit="1" customWidth="1"/>
    <col min="32" max="32" width="11.5703125" bestFit="1" customWidth="1"/>
    <col min="33" max="35" width="12.5703125" bestFit="1" customWidth="1"/>
    <col min="36" max="37" width="13.28515625" bestFit="1" customWidth="1"/>
    <col min="38" max="38" width="13" bestFit="1" customWidth="1"/>
  </cols>
  <sheetData>
    <row r="1" spans="1:37" x14ac:dyDescent="0.25">
      <c r="A1" t="s">
        <v>11</v>
      </c>
    </row>
    <row r="2" spans="1:37" x14ac:dyDescent="0.25">
      <c r="A2" t="s">
        <v>50</v>
      </c>
      <c r="B2">
        <v>60</v>
      </c>
      <c r="C2" t="s">
        <v>51</v>
      </c>
      <c r="D2">
        <v>3600</v>
      </c>
      <c r="E2" t="s">
        <v>52</v>
      </c>
      <c r="F2">
        <f>D2/B2</f>
        <v>60</v>
      </c>
    </row>
    <row r="4" spans="1:37" x14ac:dyDescent="0.25">
      <c r="A4" s="64" t="s">
        <v>0</v>
      </c>
      <c r="B4" s="64" t="s">
        <v>1</v>
      </c>
      <c r="C4" s="64" t="s">
        <v>2</v>
      </c>
      <c r="D4" s="64" t="s">
        <v>7</v>
      </c>
      <c r="E4" s="67" t="s">
        <v>13</v>
      </c>
      <c r="F4" s="68"/>
      <c r="G4" s="61" t="s">
        <v>6</v>
      </c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3"/>
      <c r="AB4" s="58" t="s">
        <v>5</v>
      </c>
      <c r="AC4" s="60"/>
      <c r="AD4" s="60"/>
      <c r="AE4" s="60"/>
      <c r="AF4" s="60"/>
      <c r="AG4" s="60"/>
      <c r="AH4" s="60"/>
      <c r="AI4" s="60"/>
      <c r="AJ4" s="60"/>
      <c r="AK4" s="59"/>
    </row>
    <row r="5" spans="1:37" x14ac:dyDescent="0.25">
      <c r="A5" s="65"/>
      <c r="B5" s="65"/>
      <c r="C5" s="65"/>
      <c r="D5" s="65"/>
      <c r="E5" s="69"/>
      <c r="F5" s="70"/>
      <c r="G5" s="61" t="s">
        <v>3</v>
      </c>
      <c r="H5" s="62"/>
      <c r="I5" s="63"/>
      <c r="J5" s="61" t="s">
        <v>4</v>
      </c>
      <c r="K5" s="62"/>
      <c r="L5" s="63"/>
      <c r="M5" s="61" t="s">
        <v>12</v>
      </c>
      <c r="N5" s="62"/>
      <c r="O5" s="63"/>
      <c r="P5" s="61" t="s">
        <v>30</v>
      </c>
      <c r="Q5" s="62"/>
      <c r="R5" s="63"/>
      <c r="S5" s="61" t="s">
        <v>33</v>
      </c>
      <c r="T5" s="62"/>
      <c r="U5" s="63"/>
      <c r="AB5" s="58" t="str">
        <f>G5</f>
        <v>Without Layers</v>
      </c>
      <c r="AC5" s="59"/>
      <c r="AD5" s="58" t="str">
        <f>J5</f>
        <v>With Layers</v>
      </c>
      <c r="AE5" s="59"/>
      <c r="AF5" s="58" t="str">
        <f>M5</f>
        <v>With buffer=5m</v>
      </c>
      <c r="AG5" s="59"/>
      <c r="AH5" s="58" t="str">
        <f>P5</f>
        <v>With buffer=10m</v>
      </c>
      <c r="AI5" s="59"/>
      <c r="AJ5" s="58" t="str">
        <f>S5</f>
        <v>With buffer=20m</v>
      </c>
      <c r="AK5" s="59"/>
    </row>
    <row r="6" spans="1:37" x14ac:dyDescent="0.25">
      <c r="A6" s="66"/>
      <c r="B6" s="66"/>
      <c r="C6" s="66"/>
      <c r="D6" s="66"/>
      <c r="E6" s="1" t="s">
        <v>8</v>
      </c>
      <c r="F6" s="1" t="s">
        <v>9</v>
      </c>
      <c r="G6" s="29" t="s">
        <v>10</v>
      </c>
      <c r="H6" s="29" t="s">
        <v>8</v>
      </c>
      <c r="I6" s="29" t="s">
        <v>9</v>
      </c>
      <c r="J6" s="29" t="s">
        <v>10</v>
      </c>
      <c r="K6" s="29" t="s">
        <v>8</v>
      </c>
      <c r="L6" s="29" t="s">
        <v>9</v>
      </c>
      <c r="M6" s="29" t="s">
        <v>10</v>
      </c>
      <c r="N6" s="29" t="s">
        <v>8</v>
      </c>
      <c r="O6" s="29" t="s">
        <v>9</v>
      </c>
      <c r="P6" s="29" t="s">
        <v>10</v>
      </c>
      <c r="Q6" s="29" t="s">
        <v>8</v>
      </c>
      <c r="R6" s="29" t="s">
        <v>9</v>
      </c>
      <c r="S6" s="29" t="s">
        <v>10</v>
      </c>
      <c r="T6" s="29" t="s">
        <v>8</v>
      </c>
      <c r="U6" s="29" t="s">
        <v>9</v>
      </c>
      <c r="AB6" s="7" t="str">
        <f>H6</f>
        <v>air taxi</v>
      </c>
      <c r="AC6" s="7" t="str">
        <f>I6</f>
        <v>all</v>
      </c>
      <c r="AD6" s="7" t="str">
        <f>K6</f>
        <v>air taxi</v>
      </c>
      <c r="AE6" s="7" t="str">
        <f>L6</f>
        <v>all</v>
      </c>
      <c r="AF6" s="7" t="str">
        <f>N6</f>
        <v>air taxi</v>
      </c>
      <c r="AG6" s="7" t="str">
        <f>O6</f>
        <v>all</v>
      </c>
      <c r="AH6" s="7" t="str">
        <f>Q6</f>
        <v>air taxi</v>
      </c>
      <c r="AI6" s="7" t="str">
        <f>R6</f>
        <v>all</v>
      </c>
      <c r="AJ6" s="7" t="str">
        <f>T6</f>
        <v>air taxi</v>
      </c>
      <c r="AK6" s="7" t="str">
        <f>U6</f>
        <v>all</v>
      </c>
    </row>
    <row r="7" spans="1:37" x14ac:dyDescent="0.25">
      <c r="A7" s="22">
        <v>1</v>
      </c>
      <c r="B7" s="16" t="s">
        <v>14</v>
      </c>
      <c r="C7" s="16" t="s">
        <v>21</v>
      </c>
      <c r="D7" s="16">
        <v>1000</v>
      </c>
      <c r="E7" s="22">
        <v>3.6726388888888879</v>
      </c>
      <c r="F7" s="23">
        <v>79.774569444444438</v>
      </c>
      <c r="G7" s="20">
        <v>9</v>
      </c>
      <c r="H7" s="15">
        <f>G7/($E7*$D7*$F$2)</f>
        <v>4.0842567030972292E-5</v>
      </c>
      <c r="I7" s="21">
        <f>G7/($F7*$D7*$F$2)</f>
        <v>1.8802984590780029E-6</v>
      </c>
      <c r="J7" s="20">
        <v>1</v>
      </c>
      <c r="K7" s="15">
        <f>J7/($E7*$D7*$F$2)</f>
        <v>4.5380630034413664E-6</v>
      </c>
      <c r="L7" s="21">
        <f>J7/($F7*$D7*$F$2)</f>
        <v>2.08922051008667E-7</v>
      </c>
      <c r="M7" s="20">
        <v>1</v>
      </c>
      <c r="N7" s="15">
        <f>M7/($E7*$D7*$F$2)</f>
        <v>4.5380630034413664E-6</v>
      </c>
      <c r="O7" s="21">
        <f>M7/($F7*$D7*$F$2)</f>
        <v>2.08922051008667E-7</v>
      </c>
      <c r="P7" s="20">
        <v>0</v>
      </c>
      <c r="Q7" s="15">
        <f>P7/($E7*$D7*$F$2)</f>
        <v>0</v>
      </c>
      <c r="R7" s="21">
        <f>P7/($F7*$D7*$F$2)</f>
        <v>0</v>
      </c>
      <c r="S7" s="34">
        <v>0</v>
      </c>
      <c r="T7" s="15">
        <f>S7/($E7*$D7*$F$2)</f>
        <v>0</v>
      </c>
      <c r="U7" s="21">
        <f>S7/($F7*$D7*$F$2)</f>
        <v>0</v>
      </c>
      <c r="AB7" s="18">
        <f>AVERAGE($H$7:$H$21)</f>
        <v>6.7706095750858121E-5</v>
      </c>
      <c r="AC7" s="19">
        <f>AVERAGE($I$7:$I$21)</f>
        <v>2.2113220593893162E-6</v>
      </c>
      <c r="AD7" s="19">
        <f>AVERAGE($K$7:$K$21)</f>
        <v>1.028549806479346E-5</v>
      </c>
      <c r="AE7" s="13">
        <f>AVERAGE($L$7:$L$21)</f>
        <v>3.6409074364495272E-7</v>
      </c>
      <c r="AF7" s="18">
        <f>AVERAGE($N$7:$N$21)</f>
        <v>4.5054152566580543E-6</v>
      </c>
      <c r="AG7" s="13">
        <f>AVERAGE($O$7:$O$21)</f>
        <v>1.441640060732146E-7</v>
      </c>
      <c r="AH7" s="18">
        <f>AVERAGE($Q$7:$Q$21)</f>
        <v>7.1567403671765664E-7</v>
      </c>
      <c r="AI7" s="13">
        <f>AVERAGE($R$7:$R$21)</f>
        <v>2.0012836900682657E-8</v>
      </c>
      <c r="AJ7" s="18">
        <f>AVERAGE($T$7:$T$21)</f>
        <v>0</v>
      </c>
      <c r="AK7" s="13">
        <f>AVERAGE($U$7:$U$21)</f>
        <v>0</v>
      </c>
    </row>
    <row r="8" spans="1:37" x14ac:dyDescent="0.25">
      <c r="A8" s="22">
        <f t="shared" ref="A8:A21" si="0">A7+1</f>
        <v>2</v>
      </c>
      <c r="B8" s="16" t="s">
        <v>14</v>
      </c>
      <c r="C8" s="16" t="s">
        <v>22</v>
      </c>
      <c r="D8" s="16">
        <v>1000</v>
      </c>
      <c r="E8" s="22">
        <v>4.6576138888888874</v>
      </c>
      <c r="F8" s="23">
        <v>166.55976111111113</v>
      </c>
      <c r="G8" s="22">
        <v>45</v>
      </c>
      <c r="H8" s="16">
        <f>G8/($E8*$D8*$F$2)</f>
        <v>1.6102665826147274E-4</v>
      </c>
      <c r="I8" s="23">
        <f>G8/($F8*$D8*$F$2)</f>
        <v>4.5028883026535984E-6</v>
      </c>
      <c r="J8" s="22">
        <v>2</v>
      </c>
      <c r="K8" s="16">
        <f>J8/($E8*$D8*$F$2)</f>
        <v>7.1567403671765666E-6</v>
      </c>
      <c r="L8" s="23">
        <f>J8/($F8*$D8*$F$2)</f>
        <v>2.0012836900682657E-7</v>
      </c>
      <c r="M8" s="22">
        <v>1</v>
      </c>
      <c r="N8" s="16">
        <f>M8/($E8*$D8*$F$2)</f>
        <v>3.5783701835882833E-6</v>
      </c>
      <c r="O8" s="23">
        <f>M8/($F8*$D8*$F$2)</f>
        <v>1.0006418450341329E-7</v>
      </c>
      <c r="P8" s="22">
        <v>3</v>
      </c>
      <c r="Q8" s="16">
        <f>P8/($E8*$D8*$F$2)</f>
        <v>1.073511055076485E-5</v>
      </c>
      <c r="R8" s="23">
        <f>P8/($F8*$D8*$F$2)</f>
        <v>3.0019255351023988E-7</v>
      </c>
      <c r="S8" s="30">
        <v>0</v>
      </c>
      <c r="T8" s="16">
        <f>S8/($E8*$D8*$F$2)</f>
        <v>0</v>
      </c>
      <c r="U8" s="23">
        <f>S8/($F8*$D8*$F$2)</f>
        <v>0</v>
      </c>
      <c r="AB8" s="14">
        <f t="shared" ref="AB8:AI21" si="1">AB$7</f>
        <v>6.7706095750858121E-5</v>
      </c>
      <c r="AC8" s="8">
        <f t="shared" si="1"/>
        <v>2.2113220593893162E-6</v>
      </c>
      <c r="AD8" s="8">
        <f t="shared" si="1"/>
        <v>1.028549806479346E-5</v>
      </c>
      <c r="AE8" s="10">
        <f t="shared" si="1"/>
        <v>3.6409074364495272E-7</v>
      </c>
      <c r="AF8" s="14">
        <f t="shared" si="1"/>
        <v>4.5054152566580543E-6</v>
      </c>
      <c r="AG8" s="10">
        <f t="shared" si="1"/>
        <v>1.441640060732146E-7</v>
      </c>
      <c r="AH8" s="14">
        <f t="shared" si="1"/>
        <v>7.1567403671765664E-7</v>
      </c>
      <c r="AI8" s="10">
        <f t="shared" si="1"/>
        <v>2.0012836900682657E-8</v>
      </c>
      <c r="AJ8" s="14">
        <f t="shared" ref="AJ8:AK21" si="2">AJ$7</f>
        <v>0</v>
      </c>
      <c r="AK8" s="10">
        <f t="shared" si="2"/>
        <v>0</v>
      </c>
    </row>
    <row r="9" spans="1:37" x14ac:dyDescent="0.25">
      <c r="A9" s="22">
        <f t="shared" si="0"/>
        <v>3</v>
      </c>
      <c r="B9" s="16" t="s">
        <v>14</v>
      </c>
      <c r="C9" s="16" t="s">
        <v>23</v>
      </c>
      <c r="D9" s="16">
        <v>1000</v>
      </c>
      <c r="E9" s="22">
        <v>4.8418388888888959</v>
      </c>
      <c r="F9" s="23">
        <v>115.00931944444446</v>
      </c>
      <c r="G9" s="22">
        <v>5</v>
      </c>
      <c r="H9" s="16">
        <f t="shared" ref="H9:H19" si="3">G9/($E9*$D9*$F$2)</f>
        <v>1.7211091745445634E-5</v>
      </c>
      <c r="I9" s="23">
        <f t="shared" ref="I9:I20" si="4">G9/($F9*$D9*$F$2)</f>
        <v>7.2457896226042551E-7</v>
      </c>
      <c r="J9" s="22">
        <v>0</v>
      </c>
      <c r="K9" s="16">
        <f t="shared" ref="K9:K19" si="5">J9/($E9*$D9*$F$2)</f>
        <v>0</v>
      </c>
      <c r="L9" s="23">
        <f>J9/($F9*$D9*$F$2)</f>
        <v>0</v>
      </c>
      <c r="M9" s="22">
        <v>1</v>
      </c>
      <c r="N9" s="16">
        <f t="shared" ref="N9:N19" si="6">M9/($E9*$D9*$F$2)</f>
        <v>3.4422183490891272E-6</v>
      </c>
      <c r="O9" s="23">
        <f t="shared" ref="O9:O20" si="7">M9/($F9*$D9*$F$2)</f>
        <v>1.4491579245208511E-7</v>
      </c>
      <c r="P9" s="22">
        <v>0</v>
      </c>
      <c r="Q9" s="16">
        <f t="shared" ref="Q9:Q19" si="8">P9/($E9*$D9*$F$2)</f>
        <v>0</v>
      </c>
      <c r="R9" s="23">
        <f t="shared" ref="R9:R10" si="9">P9/($F9*$D9*$F$2)</f>
        <v>0</v>
      </c>
      <c r="S9" s="30">
        <v>0</v>
      </c>
      <c r="T9" s="16">
        <f t="shared" ref="T9:T19" si="10">S9/($E9*$D9*$F$2)</f>
        <v>0</v>
      </c>
      <c r="U9" s="23">
        <f t="shared" ref="U9:U10" si="11">S9/($F9*$D9*$F$2)</f>
        <v>0</v>
      </c>
      <c r="AB9" s="14">
        <f t="shared" si="1"/>
        <v>6.7706095750858121E-5</v>
      </c>
      <c r="AC9" s="8">
        <f t="shared" si="1"/>
        <v>2.2113220593893162E-6</v>
      </c>
      <c r="AD9" s="8">
        <f t="shared" si="1"/>
        <v>1.028549806479346E-5</v>
      </c>
      <c r="AE9" s="10">
        <f t="shared" si="1"/>
        <v>3.6409074364495272E-7</v>
      </c>
      <c r="AF9" s="14">
        <f t="shared" si="1"/>
        <v>4.5054152566580543E-6</v>
      </c>
      <c r="AG9" s="10">
        <f t="shared" si="1"/>
        <v>1.441640060732146E-7</v>
      </c>
      <c r="AH9" s="14">
        <f t="shared" si="1"/>
        <v>7.1567403671765664E-7</v>
      </c>
      <c r="AI9" s="10">
        <f t="shared" si="1"/>
        <v>2.0012836900682657E-8</v>
      </c>
      <c r="AJ9" s="14">
        <f t="shared" si="2"/>
        <v>0</v>
      </c>
      <c r="AK9" s="10">
        <f t="shared" si="2"/>
        <v>0</v>
      </c>
    </row>
    <row r="10" spans="1:37" x14ac:dyDescent="0.25">
      <c r="A10" s="22">
        <f t="shared" si="0"/>
        <v>4</v>
      </c>
      <c r="B10" s="16" t="s">
        <v>14</v>
      </c>
      <c r="C10" s="16" t="s">
        <v>15</v>
      </c>
      <c r="D10" s="16">
        <v>1000</v>
      </c>
      <c r="E10" s="22">
        <v>3.9206972222222145</v>
      </c>
      <c r="F10" s="23">
        <v>92.223586111111089</v>
      </c>
      <c r="G10" s="22">
        <v>12</v>
      </c>
      <c r="H10" s="16">
        <f t="shared" si="3"/>
        <v>5.1011335143763507E-5</v>
      </c>
      <c r="I10" s="23">
        <f t="shared" si="4"/>
        <v>2.1686426263997124E-6</v>
      </c>
      <c r="J10" s="22">
        <v>0</v>
      </c>
      <c r="K10" s="16">
        <f t="shared" si="5"/>
        <v>0</v>
      </c>
      <c r="L10" s="23">
        <f t="shared" ref="L10:L20" si="12">J10/($F10*$D10*$F$2)</f>
        <v>0</v>
      </c>
      <c r="M10" s="22">
        <v>1</v>
      </c>
      <c r="N10" s="16">
        <f t="shared" si="6"/>
        <v>4.2509445953136261E-6</v>
      </c>
      <c r="O10" s="23">
        <f t="shared" si="7"/>
        <v>1.807202188666427E-7</v>
      </c>
      <c r="P10" s="22">
        <v>0</v>
      </c>
      <c r="Q10" s="16">
        <f t="shared" si="8"/>
        <v>0</v>
      </c>
      <c r="R10" s="23">
        <f t="shared" si="9"/>
        <v>0</v>
      </c>
      <c r="S10" s="30">
        <v>0</v>
      </c>
      <c r="T10" s="16">
        <f t="shared" si="10"/>
        <v>0</v>
      </c>
      <c r="U10" s="23">
        <f t="shared" si="11"/>
        <v>0</v>
      </c>
      <c r="AB10" s="14">
        <f t="shared" si="1"/>
        <v>6.7706095750858121E-5</v>
      </c>
      <c r="AC10" s="8">
        <f t="shared" si="1"/>
        <v>2.2113220593893162E-6</v>
      </c>
      <c r="AD10" s="8">
        <f t="shared" si="1"/>
        <v>1.028549806479346E-5</v>
      </c>
      <c r="AE10" s="10">
        <f t="shared" si="1"/>
        <v>3.6409074364495272E-7</v>
      </c>
      <c r="AF10" s="14">
        <f t="shared" si="1"/>
        <v>4.5054152566580543E-6</v>
      </c>
      <c r="AG10" s="10">
        <f t="shared" si="1"/>
        <v>1.441640060732146E-7</v>
      </c>
      <c r="AH10" s="14">
        <f t="shared" si="1"/>
        <v>7.1567403671765664E-7</v>
      </c>
      <c r="AI10" s="10">
        <f t="shared" si="1"/>
        <v>2.0012836900682657E-8</v>
      </c>
      <c r="AJ10" s="14">
        <f t="shared" si="2"/>
        <v>0</v>
      </c>
      <c r="AK10" s="10">
        <f t="shared" si="2"/>
        <v>0</v>
      </c>
    </row>
    <row r="11" spans="1:37" x14ac:dyDescent="0.25">
      <c r="A11" s="22">
        <f t="shared" si="0"/>
        <v>5</v>
      </c>
      <c r="B11" s="16" t="s">
        <v>14</v>
      </c>
      <c r="C11" s="16" t="s">
        <v>16</v>
      </c>
      <c r="D11" s="16">
        <v>1000</v>
      </c>
      <c r="E11" s="22">
        <v>4.2080472222222189</v>
      </c>
      <c r="F11" s="23">
        <v>99.019727777777774</v>
      </c>
      <c r="G11" s="22">
        <v>6</v>
      </c>
      <c r="H11" s="16">
        <f t="shared" si="3"/>
        <v>2.3763991875355239E-5</v>
      </c>
      <c r="I11" s="23">
        <f t="shared" si="4"/>
        <v>1.0098997668870809E-6</v>
      </c>
      <c r="J11" s="22">
        <v>7</v>
      </c>
      <c r="K11" s="16">
        <f t="shared" si="5"/>
        <v>2.7724657187914447E-5</v>
      </c>
      <c r="L11" s="23">
        <f t="shared" si="12"/>
        <v>1.1782163947015944E-6</v>
      </c>
      <c r="M11" s="22">
        <v>0</v>
      </c>
      <c r="N11" s="16">
        <f>M11/($E11*$D11*$F$2)</f>
        <v>0</v>
      </c>
      <c r="O11" s="23">
        <f>M11/($F11*$D11*$F$2)</f>
        <v>0</v>
      </c>
      <c r="P11" s="22">
        <v>0</v>
      </c>
      <c r="Q11" s="16">
        <f>P11/($E11*$D11*$F$2)</f>
        <v>0</v>
      </c>
      <c r="R11" s="23">
        <f>P11/($F11*$D11*$F$2)</f>
        <v>0</v>
      </c>
      <c r="S11" s="30">
        <v>0</v>
      </c>
      <c r="T11" s="16">
        <f>S11/($E11*$D11*$F$2)</f>
        <v>0</v>
      </c>
      <c r="U11" s="23">
        <f>S11/($F11*$D11*$F$2)</f>
        <v>0</v>
      </c>
      <c r="AB11" s="14">
        <f t="shared" si="1"/>
        <v>6.7706095750858121E-5</v>
      </c>
      <c r="AC11" s="8">
        <f t="shared" si="1"/>
        <v>2.2113220593893162E-6</v>
      </c>
      <c r="AD11" s="8">
        <f t="shared" si="1"/>
        <v>1.028549806479346E-5</v>
      </c>
      <c r="AE11" s="10">
        <f t="shared" si="1"/>
        <v>3.6409074364495272E-7</v>
      </c>
      <c r="AF11" s="14">
        <f t="shared" si="1"/>
        <v>4.5054152566580543E-6</v>
      </c>
      <c r="AG11" s="10">
        <f t="shared" si="1"/>
        <v>1.441640060732146E-7</v>
      </c>
      <c r="AH11" s="14">
        <f t="shared" si="1"/>
        <v>7.1567403671765664E-7</v>
      </c>
      <c r="AI11" s="10">
        <f t="shared" si="1"/>
        <v>2.0012836900682657E-8</v>
      </c>
      <c r="AJ11" s="14">
        <f t="shared" si="2"/>
        <v>0</v>
      </c>
      <c r="AK11" s="10">
        <f t="shared" si="2"/>
        <v>0</v>
      </c>
    </row>
    <row r="12" spans="1:37" x14ac:dyDescent="0.25">
      <c r="A12" s="22">
        <f t="shared" si="0"/>
        <v>6</v>
      </c>
      <c r="B12" s="16" t="s">
        <v>14</v>
      </c>
      <c r="C12" s="16" t="s">
        <v>17</v>
      </c>
      <c r="D12" s="16">
        <v>1000</v>
      </c>
      <c r="E12" s="22">
        <v>3.8898972222222201</v>
      </c>
      <c r="F12" s="23">
        <v>96.78281666666669</v>
      </c>
      <c r="G12" s="22">
        <v>8</v>
      </c>
      <c r="H12" s="16">
        <f t="shared" si="3"/>
        <v>3.4276826794195528E-5</v>
      </c>
      <c r="I12" s="23">
        <f t="shared" si="4"/>
        <v>1.3776550210617618E-6</v>
      </c>
      <c r="J12" s="22">
        <v>0</v>
      </c>
      <c r="K12" s="16">
        <f t="shared" si="5"/>
        <v>0</v>
      </c>
      <c r="L12" s="23">
        <f t="shared" si="12"/>
        <v>0</v>
      </c>
      <c r="M12" s="22">
        <v>0</v>
      </c>
      <c r="N12" s="16">
        <f t="shared" si="6"/>
        <v>0</v>
      </c>
      <c r="O12" s="23">
        <f t="shared" si="7"/>
        <v>0</v>
      </c>
      <c r="P12" s="30">
        <v>0</v>
      </c>
      <c r="Q12" s="16">
        <f t="shared" si="8"/>
        <v>0</v>
      </c>
      <c r="R12" s="23">
        <f t="shared" ref="R12:R20" si="13">P12/($F12*$D12*$F$2)</f>
        <v>0</v>
      </c>
      <c r="S12" s="30">
        <v>0</v>
      </c>
      <c r="T12" s="16">
        <f t="shared" si="10"/>
        <v>0</v>
      </c>
      <c r="U12" s="23">
        <f t="shared" ref="U12:U20" si="14">S12/($F12*$D12*$F$2)</f>
        <v>0</v>
      </c>
      <c r="AB12" s="2">
        <f t="shared" si="1"/>
        <v>6.7706095750858121E-5</v>
      </c>
      <c r="AC12" s="3">
        <f t="shared" si="1"/>
        <v>2.2113220593893162E-6</v>
      </c>
      <c r="AD12" s="3">
        <f t="shared" si="1"/>
        <v>1.028549806479346E-5</v>
      </c>
      <c r="AE12" s="4">
        <f t="shared" si="1"/>
        <v>3.6409074364495272E-7</v>
      </c>
      <c r="AF12" s="14">
        <f t="shared" si="1"/>
        <v>4.5054152566580543E-6</v>
      </c>
      <c r="AG12" s="10">
        <f t="shared" si="1"/>
        <v>1.441640060732146E-7</v>
      </c>
      <c r="AH12" s="14">
        <f t="shared" si="1"/>
        <v>7.1567403671765664E-7</v>
      </c>
      <c r="AI12" s="10">
        <f t="shared" si="1"/>
        <v>2.0012836900682657E-8</v>
      </c>
      <c r="AJ12" s="14">
        <f t="shared" si="2"/>
        <v>0</v>
      </c>
      <c r="AK12" s="10">
        <f t="shared" si="2"/>
        <v>0</v>
      </c>
    </row>
    <row r="13" spans="1:37" s="12" customFormat="1" x14ac:dyDescent="0.25">
      <c r="A13" s="22">
        <f t="shared" si="0"/>
        <v>7</v>
      </c>
      <c r="B13" s="16" t="s">
        <v>14</v>
      </c>
      <c r="C13" s="16" t="s">
        <v>24</v>
      </c>
      <c r="D13" s="16">
        <v>1000</v>
      </c>
      <c r="E13" s="22">
        <v>4.7703972222222184</v>
      </c>
      <c r="F13" s="23">
        <v>110.17316944444444</v>
      </c>
      <c r="G13" s="22">
        <v>11</v>
      </c>
      <c r="H13" s="16">
        <f t="shared" si="3"/>
        <v>3.8431460692476726E-5</v>
      </c>
      <c r="I13" s="23">
        <f t="shared" si="4"/>
        <v>1.6640470112442428E-6</v>
      </c>
      <c r="J13" s="22">
        <v>5</v>
      </c>
      <c r="K13" s="16">
        <f t="shared" si="5"/>
        <v>1.7468845769307602E-5</v>
      </c>
      <c r="L13" s="23">
        <f t="shared" si="12"/>
        <v>7.5638500511101955E-7</v>
      </c>
      <c r="M13" s="22">
        <v>1</v>
      </c>
      <c r="N13" s="16">
        <f t="shared" si="6"/>
        <v>3.4937691538615207E-6</v>
      </c>
      <c r="O13" s="23">
        <f t="shared" si="7"/>
        <v>1.512770010222039E-7</v>
      </c>
      <c r="P13" s="22">
        <v>0</v>
      </c>
      <c r="Q13" s="16">
        <f t="shared" si="8"/>
        <v>0</v>
      </c>
      <c r="R13" s="23">
        <f t="shared" si="13"/>
        <v>0</v>
      </c>
      <c r="S13" s="30">
        <v>0</v>
      </c>
      <c r="T13" s="16">
        <f t="shared" si="10"/>
        <v>0</v>
      </c>
      <c r="U13" s="23">
        <f t="shared" si="14"/>
        <v>0</v>
      </c>
      <c r="AB13" s="14">
        <f t="shared" si="1"/>
        <v>6.7706095750858121E-5</v>
      </c>
      <c r="AC13" s="8">
        <f t="shared" si="1"/>
        <v>2.2113220593893162E-6</v>
      </c>
      <c r="AD13" s="8">
        <f t="shared" si="1"/>
        <v>1.028549806479346E-5</v>
      </c>
      <c r="AE13" s="10">
        <f t="shared" si="1"/>
        <v>3.6409074364495272E-7</v>
      </c>
      <c r="AF13" s="14">
        <f t="shared" si="1"/>
        <v>4.5054152566580543E-6</v>
      </c>
      <c r="AG13" s="10">
        <f t="shared" si="1"/>
        <v>1.441640060732146E-7</v>
      </c>
      <c r="AH13" s="14">
        <f t="shared" si="1"/>
        <v>7.1567403671765664E-7</v>
      </c>
      <c r="AI13" s="10">
        <f t="shared" si="1"/>
        <v>2.0012836900682657E-8</v>
      </c>
      <c r="AJ13" s="14">
        <f t="shared" si="2"/>
        <v>0</v>
      </c>
      <c r="AK13" s="10">
        <f t="shared" si="2"/>
        <v>0</v>
      </c>
    </row>
    <row r="14" spans="1:37" x14ac:dyDescent="0.25">
      <c r="A14" s="22">
        <f t="shared" si="0"/>
        <v>8</v>
      </c>
      <c r="B14" s="16" t="s">
        <v>14</v>
      </c>
      <c r="C14" s="16" t="s">
        <v>25</v>
      </c>
      <c r="D14" s="16">
        <v>1000</v>
      </c>
      <c r="E14" s="22">
        <v>4.1362861111111151</v>
      </c>
      <c r="F14" s="23">
        <v>144.77058055555551</v>
      </c>
      <c r="G14" s="22">
        <v>27</v>
      </c>
      <c r="H14" s="16">
        <f t="shared" si="3"/>
        <v>1.0879324783437627E-4</v>
      </c>
      <c r="I14" s="23">
        <f t="shared" si="4"/>
        <v>3.1083663426169181E-6</v>
      </c>
      <c r="J14" s="22">
        <v>14</v>
      </c>
      <c r="K14" s="16">
        <f t="shared" si="5"/>
        <v>5.6411313691898811E-5</v>
      </c>
      <c r="L14" s="23">
        <f t="shared" si="12"/>
        <v>1.6117455109865502E-6</v>
      </c>
      <c r="M14" s="22">
        <v>4</v>
      </c>
      <c r="N14" s="16">
        <f t="shared" si="6"/>
        <v>1.6117518197685373E-5</v>
      </c>
      <c r="O14" s="23">
        <f t="shared" si="7"/>
        <v>4.6049871742472861E-7</v>
      </c>
      <c r="P14" s="30">
        <v>0</v>
      </c>
      <c r="Q14" s="16">
        <f t="shared" si="8"/>
        <v>0</v>
      </c>
      <c r="R14" s="23">
        <f t="shared" si="13"/>
        <v>0</v>
      </c>
      <c r="S14" s="30">
        <v>0</v>
      </c>
      <c r="T14" s="16">
        <f t="shared" si="10"/>
        <v>0</v>
      </c>
      <c r="U14" s="23">
        <f t="shared" si="14"/>
        <v>0</v>
      </c>
      <c r="AB14" s="2">
        <f t="shared" si="1"/>
        <v>6.7706095750858121E-5</v>
      </c>
      <c r="AC14" s="3">
        <f t="shared" si="1"/>
        <v>2.2113220593893162E-6</v>
      </c>
      <c r="AD14" s="3">
        <f t="shared" si="1"/>
        <v>1.028549806479346E-5</v>
      </c>
      <c r="AE14" s="4">
        <f t="shared" si="1"/>
        <v>3.6409074364495272E-7</v>
      </c>
      <c r="AF14" s="14">
        <f t="shared" si="1"/>
        <v>4.5054152566580543E-6</v>
      </c>
      <c r="AG14" s="10">
        <f t="shared" si="1"/>
        <v>1.441640060732146E-7</v>
      </c>
      <c r="AH14" s="14">
        <f t="shared" si="1"/>
        <v>7.1567403671765664E-7</v>
      </c>
      <c r="AI14" s="10">
        <f t="shared" si="1"/>
        <v>2.0012836900682657E-8</v>
      </c>
      <c r="AJ14" s="14">
        <f t="shared" si="2"/>
        <v>0</v>
      </c>
      <c r="AK14" s="10">
        <f t="shared" si="2"/>
        <v>0</v>
      </c>
    </row>
    <row r="15" spans="1:37" x14ac:dyDescent="0.25">
      <c r="A15" s="22">
        <f t="shared" si="0"/>
        <v>9</v>
      </c>
      <c r="B15" s="16" t="s">
        <v>14</v>
      </c>
      <c r="C15" s="16" t="s">
        <v>26</v>
      </c>
      <c r="D15" s="16">
        <v>1000</v>
      </c>
      <c r="E15" s="22">
        <v>3.7250944444444332</v>
      </c>
      <c r="F15" s="23">
        <v>124.7335083333333</v>
      </c>
      <c r="G15" s="22">
        <v>37</v>
      </c>
      <c r="H15" s="16">
        <f t="shared" si="3"/>
        <v>1.6554390119862783E-4</v>
      </c>
      <c r="I15" s="23">
        <f t="shared" si="4"/>
        <v>4.9438733417062959E-6</v>
      </c>
      <c r="J15" s="22">
        <v>1</v>
      </c>
      <c r="K15" s="16">
        <f t="shared" si="5"/>
        <v>4.4741594918548062E-6</v>
      </c>
      <c r="L15" s="23">
        <f t="shared" si="12"/>
        <v>1.3361819842449448E-7</v>
      </c>
      <c r="M15" s="22">
        <v>1</v>
      </c>
      <c r="N15" s="16">
        <f t="shared" si="6"/>
        <v>4.4741594918548062E-6</v>
      </c>
      <c r="O15" s="23">
        <f t="shared" si="7"/>
        <v>1.3361819842449448E-7</v>
      </c>
      <c r="P15" s="30">
        <v>0</v>
      </c>
      <c r="Q15" s="16">
        <f t="shared" si="8"/>
        <v>0</v>
      </c>
      <c r="R15" s="23">
        <f t="shared" si="13"/>
        <v>0</v>
      </c>
      <c r="S15" s="30">
        <v>0</v>
      </c>
      <c r="T15" s="16">
        <f t="shared" si="10"/>
        <v>0</v>
      </c>
      <c r="U15" s="23">
        <f t="shared" si="14"/>
        <v>0</v>
      </c>
      <c r="AB15" s="2">
        <f t="shared" si="1"/>
        <v>6.7706095750858121E-5</v>
      </c>
      <c r="AC15" s="3">
        <f t="shared" si="1"/>
        <v>2.2113220593893162E-6</v>
      </c>
      <c r="AD15" s="3">
        <f t="shared" si="1"/>
        <v>1.028549806479346E-5</v>
      </c>
      <c r="AE15" s="4">
        <f t="shared" si="1"/>
        <v>3.6409074364495272E-7</v>
      </c>
      <c r="AF15" s="14">
        <f t="shared" si="1"/>
        <v>4.5054152566580543E-6</v>
      </c>
      <c r="AG15" s="10">
        <f t="shared" si="1"/>
        <v>1.441640060732146E-7</v>
      </c>
      <c r="AH15" s="14">
        <f t="shared" si="1"/>
        <v>7.1567403671765664E-7</v>
      </c>
      <c r="AI15" s="10">
        <f t="shared" si="1"/>
        <v>2.0012836900682657E-8</v>
      </c>
      <c r="AJ15" s="14">
        <f t="shared" si="2"/>
        <v>0</v>
      </c>
      <c r="AK15" s="10">
        <f t="shared" si="2"/>
        <v>0</v>
      </c>
    </row>
    <row r="16" spans="1:37" x14ac:dyDescent="0.25">
      <c r="A16" s="22">
        <f t="shared" si="0"/>
        <v>10</v>
      </c>
      <c r="B16" s="16" t="s">
        <v>14</v>
      </c>
      <c r="C16" s="16" t="s">
        <v>27</v>
      </c>
      <c r="D16" s="16">
        <v>1000</v>
      </c>
      <c r="E16" s="30">
        <v>3.8716305555555603</v>
      </c>
      <c r="F16" s="24">
        <v>155.05862777777779</v>
      </c>
      <c r="G16" s="22">
        <v>35</v>
      </c>
      <c r="H16" s="16">
        <f t="shared" si="3"/>
        <v>1.5066864592652946E-4</v>
      </c>
      <c r="I16" s="23">
        <f t="shared" si="4"/>
        <v>3.7620179005410599E-6</v>
      </c>
      <c r="J16" s="30">
        <v>2</v>
      </c>
      <c r="K16" s="16">
        <f t="shared" si="5"/>
        <v>8.6096369100873977E-6</v>
      </c>
      <c r="L16" s="23">
        <f t="shared" si="12"/>
        <v>2.1497245145948914E-7</v>
      </c>
      <c r="M16" s="30">
        <v>4</v>
      </c>
      <c r="N16" s="16">
        <f t="shared" si="6"/>
        <v>1.7219273820174795E-5</v>
      </c>
      <c r="O16" s="23">
        <f t="shared" si="7"/>
        <v>4.2994490291897828E-7</v>
      </c>
      <c r="P16" s="30">
        <v>0</v>
      </c>
      <c r="Q16" s="16">
        <f t="shared" si="8"/>
        <v>0</v>
      </c>
      <c r="R16" s="23">
        <f t="shared" si="13"/>
        <v>0</v>
      </c>
      <c r="S16" s="30">
        <v>0</v>
      </c>
      <c r="T16" s="16">
        <f t="shared" si="10"/>
        <v>0</v>
      </c>
      <c r="U16" s="23">
        <f t="shared" si="14"/>
        <v>0</v>
      </c>
      <c r="AB16" s="2">
        <f t="shared" si="1"/>
        <v>6.7706095750858121E-5</v>
      </c>
      <c r="AC16" s="3">
        <f t="shared" si="1"/>
        <v>2.2113220593893162E-6</v>
      </c>
      <c r="AD16" s="3">
        <f t="shared" si="1"/>
        <v>1.028549806479346E-5</v>
      </c>
      <c r="AE16" s="4">
        <f t="shared" si="1"/>
        <v>3.6409074364495272E-7</v>
      </c>
      <c r="AF16" s="14">
        <f t="shared" si="1"/>
        <v>4.5054152566580543E-6</v>
      </c>
      <c r="AG16" s="10">
        <f t="shared" si="1"/>
        <v>1.441640060732146E-7</v>
      </c>
      <c r="AH16" s="14">
        <f t="shared" si="1"/>
        <v>7.1567403671765664E-7</v>
      </c>
      <c r="AI16" s="10">
        <f t="shared" si="1"/>
        <v>2.0012836900682657E-8</v>
      </c>
      <c r="AJ16" s="14">
        <f t="shared" si="2"/>
        <v>0</v>
      </c>
      <c r="AK16" s="10">
        <f t="shared" si="2"/>
        <v>0</v>
      </c>
    </row>
    <row r="17" spans="1:37" x14ac:dyDescent="0.25">
      <c r="A17" s="22">
        <f t="shared" si="0"/>
        <v>11</v>
      </c>
      <c r="B17" s="16" t="s">
        <v>14</v>
      </c>
      <c r="C17" s="16" t="s">
        <v>28</v>
      </c>
      <c r="D17" s="16">
        <v>1000</v>
      </c>
      <c r="E17" s="30">
        <v>4.4547250000000078</v>
      </c>
      <c r="F17" s="24">
        <v>99.95538055555555</v>
      </c>
      <c r="G17" s="22">
        <v>9</v>
      </c>
      <c r="H17" s="16">
        <f t="shared" si="3"/>
        <v>3.3672112195477774E-5</v>
      </c>
      <c r="I17" s="23">
        <f t="shared" si="4"/>
        <v>1.5006695904341985E-6</v>
      </c>
      <c r="J17" s="30">
        <v>4</v>
      </c>
      <c r="K17" s="16">
        <f t="shared" si="5"/>
        <v>1.4965383197990124E-5</v>
      </c>
      <c r="L17" s="23">
        <f t="shared" si="12"/>
        <v>6.6696426241519934E-7</v>
      </c>
      <c r="M17" s="30">
        <v>0</v>
      </c>
      <c r="N17" s="16">
        <f t="shared" si="6"/>
        <v>0</v>
      </c>
      <c r="O17" s="23">
        <f t="shared" si="7"/>
        <v>0</v>
      </c>
      <c r="P17" s="30">
        <v>0</v>
      </c>
      <c r="Q17" s="16">
        <f t="shared" si="8"/>
        <v>0</v>
      </c>
      <c r="R17" s="23">
        <f t="shared" si="13"/>
        <v>0</v>
      </c>
      <c r="S17" s="30">
        <v>0</v>
      </c>
      <c r="T17" s="16">
        <f t="shared" si="10"/>
        <v>0</v>
      </c>
      <c r="U17" s="23">
        <f t="shared" si="14"/>
        <v>0</v>
      </c>
      <c r="AB17" s="2">
        <f t="shared" si="1"/>
        <v>6.7706095750858121E-5</v>
      </c>
      <c r="AC17" s="3">
        <f t="shared" si="1"/>
        <v>2.2113220593893162E-6</v>
      </c>
      <c r="AD17" s="3">
        <f t="shared" si="1"/>
        <v>1.028549806479346E-5</v>
      </c>
      <c r="AE17" s="4">
        <f t="shared" si="1"/>
        <v>3.6409074364495272E-7</v>
      </c>
      <c r="AF17" s="14">
        <f t="shared" si="1"/>
        <v>4.5054152566580543E-6</v>
      </c>
      <c r="AG17" s="10">
        <f t="shared" si="1"/>
        <v>1.441640060732146E-7</v>
      </c>
      <c r="AH17" s="14">
        <f t="shared" si="1"/>
        <v>7.1567403671765664E-7</v>
      </c>
      <c r="AI17" s="10">
        <f t="shared" si="1"/>
        <v>2.0012836900682657E-8</v>
      </c>
      <c r="AJ17" s="14">
        <f t="shared" si="2"/>
        <v>0</v>
      </c>
      <c r="AK17" s="10">
        <f t="shared" si="2"/>
        <v>0</v>
      </c>
    </row>
    <row r="18" spans="1:37" x14ac:dyDescent="0.25">
      <c r="A18" s="22">
        <f t="shared" si="0"/>
        <v>12</v>
      </c>
      <c r="B18" s="17" t="s">
        <v>14</v>
      </c>
      <c r="C18" s="17" t="s">
        <v>18</v>
      </c>
      <c r="D18" s="16">
        <v>1000</v>
      </c>
      <c r="E18" s="30">
        <v>4.026452777777763</v>
      </c>
      <c r="F18" s="24">
        <v>104.02222777777774</v>
      </c>
      <c r="G18" s="30">
        <v>6</v>
      </c>
      <c r="H18" s="16">
        <f t="shared" si="3"/>
        <v>2.4835756314318663E-5</v>
      </c>
      <c r="I18" s="23">
        <f t="shared" si="4"/>
        <v>9.6133299715162394E-7</v>
      </c>
      <c r="J18" s="30">
        <v>1</v>
      </c>
      <c r="K18" s="16">
        <f t="shared" si="5"/>
        <v>4.1392927190531105E-6</v>
      </c>
      <c r="L18" s="23">
        <f t="shared" si="12"/>
        <v>1.6022216619193733E-7</v>
      </c>
      <c r="M18" s="30">
        <v>0</v>
      </c>
      <c r="N18" s="16">
        <f t="shared" si="6"/>
        <v>0</v>
      </c>
      <c r="O18" s="23">
        <f t="shared" si="7"/>
        <v>0</v>
      </c>
      <c r="P18" s="30">
        <v>0</v>
      </c>
      <c r="Q18" s="16">
        <f t="shared" si="8"/>
        <v>0</v>
      </c>
      <c r="R18" s="23">
        <f t="shared" si="13"/>
        <v>0</v>
      </c>
      <c r="S18" s="30">
        <v>0</v>
      </c>
      <c r="T18" s="16">
        <f t="shared" si="10"/>
        <v>0</v>
      </c>
      <c r="U18" s="23">
        <f t="shared" si="14"/>
        <v>0</v>
      </c>
      <c r="AB18" s="2">
        <f t="shared" si="1"/>
        <v>6.7706095750858121E-5</v>
      </c>
      <c r="AC18" s="3">
        <f t="shared" si="1"/>
        <v>2.2113220593893162E-6</v>
      </c>
      <c r="AD18" s="3">
        <f t="shared" si="1"/>
        <v>1.028549806479346E-5</v>
      </c>
      <c r="AE18" s="4">
        <f t="shared" si="1"/>
        <v>3.6409074364495272E-7</v>
      </c>
      <c r="AF18" s="14">
        <f t="shared" si="1"/>
        <v>4.5054152566580543E-6</v>
      </c>
      <c r="AG18" s="10">
        <f t="shared" si="1"/>
        <v>1.441640060732146E-7</v>
      </c>
      <c r="AH18" s="14">
        <f t="shared" si="1"/>
        <v>7.1567403671765664E-7</v>
      </c>
      <c r="AI18" s="10">
        <f t="shared" si="1"/>
        <v>2.0012836900682657E-8</v>
      </c>
      <c r="AJ18" s="14">
        <f t="shared" si="2"/>
        <v>0</v>
      </c>
      <c r="AK18" s="10">
        <f t="shared" si="2"/>
        <v>0</v>
      </c>
    </row>
    <row r="19" spans="1:37" x14ac:dyDescent="0.25">
      <c r="A19" s="22">
        <f t="shared" si="0"/>
        <v>13</v>
      </c>
      <c r="B19" s="17" t="s">
        <v>14</v>
      </c>
      <c r="C19" s="17" t="s">
        <v>19</v>
      </c>
      <c r="D19" s="16">
        <v>1000</v>
      </c>
      <c r="E19" s="30">
        <v>3.7903000000000051</v>
      </c>
      <c r="F19" s="24">
        <v>100.9529722222222</v>
      </c>
      <c r="G19" s="30">
        <v>7</v>
      </c>
      <c r="H19" s="16">
        <f t="shared" si="3"/>
        <v>3.0780325216121814E-5</v>
      </c>
      <c r="I19" s="23">
        <f t="shared" si="4"/>
        <v>1.1556536087897916E-6</v>
      </c>
      <c r="J19" s="30">
        <v>2</v>
      </c>
      <c r="K19" s="16">
        <f t="shared" si="5"/>
        <v>8.79437863317766E-6</v>
      </c>
      <c r="L19" s="23">
        <f t="shared" si="12"/>
        <v>3.3018674536851187E-7</v>
      </c>
      <c r="M19" s="30">
        <v>0</v>
      </c>
      <c r="N19" s="16">
        <f t="shared" si="6"/>
        <v>0</v>
      </c>
      <c r="O19" s="23">
        <f t="shared" si="7"/>
        <v>0</v>
      </c>
      <c r="P19" s="30">
        <v>0</v>
      </c>
      <c r="Q19" s="16">
        <f t="shared" si="8"/>
        <v>0</v>
      </c>
      <c r="R19" s="23">
        <f t="shared" si="13"/>
        <v>0</v>
      </c>
      <c r="S19" s="30">
        <v>0</v>
      </c>
      <c r="T19" s="16">
        <f t="shared" si="10"/>
        <v>0</v>
      </c>
      <c r="U19" s="23">
        <f t="shared" si="14"/>
        <v>0</v>
      </c>
      <c r="AB19" s="2">
        <f t="shared" si="1"/>
        <v>6.7706095750858121E-5</v>
      </c>
      <c r="AC19" s="3">
        <f t="shared" si="1"/>
        <v>2.2113220593893162E-6</v>
      </c>
      <c r="AD19" s="3">
        <f t="shared" si="1"/>
        <v>1.028549806479346E-5</v>
      </c>
      <c r="AE19" s="4">
        <f t="shared" si="1"/>
        <v>3.6409074364495272E-7</v>
      </c>
      <c r="AF19" s="14">
        <f t="shared" si="1"/>
        <v>4.5054152566580543E-6</v>
      </c>
      <c r="AG19" s="10">
        <f t="shared" si="1"/>
        <v>1.441640060732146E-7</v>
      </c>
      <c r="AH19" s="14">
        <f t="shared" si="1"/>
        <v>7.1567403671765664E-7</v>
      </c>
      <c r="AI19" s="10">
        <f t="shared" si="1"/>
        <v>2.0012836900682657E-8</v>
      </c>
      <c r="AJ19" s="14">
        <f t="shared" si="2"/>
        <v>0</v>
      </c>
      <c r="AK19" s="10">
        <f t="shared" si="2"/>
        <v>0</v>
      </c>
    </row>
    <row r="20" spans="1:37" x14ac:dyDescent="0.25">
      <c r="A20" s="22">
        <f t="shared" si="0"/>
        <v>14</v>
      </c>
      <c r="B20" s="17" t="s">
        <v>14</v>
      </c>
      <c r="C20" s="17" t="s">
        <v>20</v>
      </c>
      <c r="D20" s="16">
        <v>1000</v>
      </c>
      <c r="E20" s="30">
        <v>3.563747222222224</v>
      </c>
      <c r="F20" s="24">
        <v>94.844977777777757</v>
      </c>
      <c r="G20" s="30">
        <v>9</v>
      </c>
      <c r="H20" s="16">
        <f>G20/($E20*$D20*$F$2)</f>
        <v>4.2090527370924313E-5</v>
      </c>
      <c r="I20" s="23">
        <f t="shared" si="4"/>
        <v>1.5815281263648003E-6</v>
      </c>
      <c r="J20" s="30">
        <v>0</v>
      </c>
      <c r="K20" s="16">
        <f>J20/($E20*$D20*$F$2)</f>
        <v>0</v>
      </c>
      <c r="L20" s="23">
        <f t="shared" si="12"/>
        <v>0</v>
      </c>
      <c r="M20" s="30">
        <v>1</v>
      </c>
      <c r="N20" s="16">
        <f>M20/($E20*$D20*$F$2)</f>
        <v>4.6767252634360351E-6</v>
      </c>
      <c r="O20" s="23">
        <f t="shared" si="7"/>
        <v>1.7572534737386672E-7</v>
      </c>
      <c r="P20" s="30">
        <v>0</v>
      </c>
      <c r="Q20" s="16">
        <f>P20/($E20*$D20*$F$2)</f>
        <v>0</v>
      </c>
      <c r="R20" s="23">
        <f t="shared" si="13"/>
        <v>0</v>
      </c>
      <c r="S20" s="30">
        <v>0</v>
      </c>
      <c r="T20" s="16">
        <f>S20/($E20*$D20*$F$2)</f>
        <v>0</v>
      </c>
      <c r="U20" s="23">
        <f t="shared" si="14"/>
        <v>0</v>
      </c>
      <c r="AB20" s="2">
        <f t="shared" si="1"/>
        <v>6.7706095750858121E-5</v>
      </c>
      <c r="AC20" s="3">
        <f t="shared" si="1"/>
        <v>2.2113220593893162E-6</v>
      </c>
      <c r="AD20" s="3">
        <f t="shared" si="1"/>
        <v>1.028549806479346E-5</v>
      </c>
      <c r="AE20" s="4">
        <f t="shared" si="1"/>
        <v>3.6409074364495272E-7</v>
      </c>
      <c r="AF20" s="14">
        <f t="shared" si="1"/>
        <v>4.5054152566580543E-6</v>
      </c>
      <c r="AG20" s="10">
        <f t="shared" si="1"/>
        <v>1.441640060732146E-7</v>
      </c>
      <c r="AH20" s="14">
        <f t="shared" si="1"/>
        <v>7.1567403671765664E-7</v>
      </c>
      <c r="AI20" s="10">
        <f t="shared" si="1"/>
        <v>2.0012836900682657E-8</v>
      </c>
      <c r="AJ20" s="14">
        <f t="shared" si="2"/>
        <v>0</v>
      </c>
      <c r="AK20" s="10">
        <f t="shared" si="2"/>
        <v>0</v>
      </c>
    </row>
    <row r="21" spans="1:37" x14ac:dyDescent="0.25">
      <c r="A21" s="25">
        <f t="shared" si="0"/>
        <v>15</v>
      </c>
      <c r="B21" s="26" t="s">
        <v>14</v>
      </c>
      <c r="C21" s="26" t="s">
        <v>29</v>
      </c>
      <c r="D21" s="27">
        <v>1000</v>
      </c>
      <c r="E21" s="31">
        <v>2.8784333333333372</v>
      </c>
      <c r="F21" s="28">
        <v>94.282513888888857</v>
      </c>
      <c r="G21" s="31">
        <v>16</v>
      </c>
      <c r="H21" s="27">
        <f>G21/($E21*$D21*$F$2)</f>
        <v>9.2642988662814131E-5</v>
      </c>
      <c r="I21" s="32">
        <f>G21/($F21*$D21*$F$2)</f>
        <v>2.8283788336502253E-6</v>
      </c>
      <c r="J21" s="31">
        <v>0</v>
      </c>
      <c r="K21" s="27">
        <f>J21/($E21*$D21*$F$2)</f>
        <v>0</v>
      </c>
      <c r="L21" s="32">
        <f>J21/($F21*$D21*$F$2)</f>
        <v>0</v>
      </c>
      <c r="M21" s="31">
        <v>1</v>
      </c>
      <c r="N21" s="27">
        <f>M21/($E21*$D21*$F$2)</f>
        <v>5.7901867914258832E-6</v>
      </c>
      <c r="O21" s="32">
        <f>M21/($F21*$D21*$F$2)</f>
        <v>1.7677367710313908E-7</v>
      </c>
      <c r="P21" s="31">
        <v>0</v>
      </c>
      <c r="Q21" s="27">
        <f>P21/($E21*$D21*$F$2)</f>
        <v>0</v>
      </c>
      <c r="R21" s="32">
        <f>P21/($F21*$D21*$F$2)</f>
        <v>0</v>
      </c>
      <c r="S21" s="31">
        <v>0</v>
      </c>
      <c r="T21" s="27">
        <f>S21/($E21*$D21*$F$2)</f>
        <v>0</v>
      </c>
      <c r="U21" s="32">
        <f>S21/($F21*$D21*$F$2)</f>
        <v>0</v>
      </c>
      <c r="AB21" s="5">
        <f t="shared" si="1"/>
        <v>6.7706095750858121E-5</v>
      </c>
      <c r="AC21" s="6">
        <f t="shared" si="1"/>
        <v>2.2113220593893162E-6</v>
      </c>
      <c r="AD21" s="6">
        <f t="shared" si="1"/>
        <v>1.028549806479346E-5</v>
      </c>
      <c r="AE21" s="33">
        <f t="shared" si="1"/>
        <v>3.6409074364495272E-7</v>
      </c>
      <c r="AF21" s="9">
        <f t="shared" si="1"/>
        <v>4.5054152566580543E-6</v>
      </c>
      <c r="AG21" s="11">
        <f t="shared" si="1"/>
        <v>1.441640060732146E-7</v>
      </c>
      <c r="AH21" s="9">
        <f t="shared" si="1"/>
        <v>7.1567403671765664E-7</v>
      </c>
      <c r="AI21" s="11">
        <f t="shared" si="1"/>
        <v>2.0012836900682657E-8</v>
      </c>
      <c r="AJ21" s="9">
        <f t="shared" si="2"/>
        <v>0</v>
      </c>
      <c r="AK21" s="11">
        <f t="shared" si="2"/>
        <v>0</v>
      </c>
    </row>
    <row r="66" spans="1:26" s="35" customFormat="1" ht="15.75" thickBot="1" x14ac:dyDescent="0.3"/>
    <row r="67" spans="1:26" ht="15.75" thickTop="1" x14ac:dyDescent="0.25"/>
    <row r="68" spans="1:26" x14ac:dyDescent="0.25">
      <c r="A68" t="s">
        <v>39</v>
      </c>
    </row>
    <row r="71" spans="1:26" x14ac:dyDescent="0.25">
      <c r="A71" s="64" t="s">
        <v>0</v>
      </c>
      <c r="B71" s="64" t="s">
        <v>1</v>
      </c>
      <c r="C71" s="64" t="s">
        <v>2</v>
      </c>
      <c r="D71" s="64" t="s">
        <v>7</v>
      </c>
      <c r="E71" s="67" t="s">
        <v>13</v>
      </c>
      <c r="F71" s="72"/>
      <c r="G71" s="61" t="s">
        <v>40</v>
      </c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3"/>
    </row>
    <row r="72" spans="1:26" x14ac:dyDescent="0.25">
      <c r="A72" s="65"/>
      <c r="B72" s="65"/>
      <c r="C72" s="65"/>
      <c r="D72" s="65"/>
      <c r="E72" s="69"/>
      <c r="F72" s="71"/>
      <c r="G72" s="61" t="s">
        <v>3</v>
      </c>
      <c r="H72" s="62"/>
      <c r="I72" s="62"/>
      <c r="J72" s="63"/>
      <c r="K72" s="61" t="s">
        <v>4</v>
      </c>
      <c r="L72" s="62"/>
      <c r="M72" s="62"/>
      <c r="N72" s="63"/>
      <c r="O72" s="61" t="s">
        <v>12</v>
      </c>
      <c r="P72" s="62"/>
      <c r="Q72" s="62"/>
      <c r="R72" s="63"/>
      <c r="S72" s="61" t="s">
        <v>30</v>
      </c>
      <c r="T72" s="62"/>
      <c r="U72" s="62"/>
      <c r="V72" s="63"/>
      <c r="W72" s="61" t="s">
        <v>33</v>
      </c>
      <c r="X72" s="62"/>
      <c r="Y72" s="62"/>
      <c r="Z72" s="63"/>
    </row>
    <row r="73" spans="1:26" x14ac:dyDescent="0.25">
      <c r="A73" s="66"/>
      <c r="B73" s="66"/>
      <c r="C73" s="66"/>
      <c r="D73" s="66"/>
      <c r="E73" s="1" t="s">
        <v>8</v>
      </c>
      <c r="F73" s="1" t="s">
        <v>9</v>
      </c>
      <c r="G73" s="46"/>
      <c r="H73" s="46" t="s">
        <v>10</v>
      </c>
      <c r="I73" s="46" t="s">
        <v>8</v>
      </c>
      <c r="J73" s="46" t="s">
        <v>9</v>
      </c>
      <c r="K73" s="46"/>
      <c r="L73" s="46" t="s">
        <v>10</v>
      </c>
      <c r="M73" s="46" t="s">
        <v>8</v>
      </c>
      <c r="N73" s="46" t="s">
        <v>9</v>
      </c>
      <c r="O73" s="46"/>
      <c r="P73" s="46" t="s">
        <v>10</v>
      </c>
      <c r="Q73" s="46" t="s">
        <v>8</v>
      </c>
      <c r="R73" s="46" t="s">
        <v>9</v>
      </c>
      <c r="S73" s="46" t="s">
        <v>34</v>
      </c>
      <c r="T73" s="46" t="s">
        <v>10</v>
      </c>
      <c r="U73" s="46" t="s">
        <v>8</v>
      </c>
      <c r="V73" s="46" t="s">
        <v>9</v>
      </c>
      <c r="W73" s="46"/>
      <c r="X73" s="46" t="s">
        <v>10</v>
      </c>
      <c r="Y73" s="46" t="s">
        <v>8</v>
      </c>
      <c r="Z73" s="46" t="s">
        <v>9</v>
      </c>
    </row>
    <row r="74" spans="1:26" x14ac:dyDescent="0.25">
      <c r="A74" s="22">
        <v>1</v>
      </c>
      <c r="B74" s="16" t="s">
        <v>14</v>
      </c>
      <c r="C74" s="16" t="s">
        <v>21</v>
      </c>
      <c r="D74" s="16">
        <v>1000</v>
      </c>
      <c r="E74" s="22">
        <v>3.6726388888888879</v>
      </c>
      <c r="F74" s="16">
        <v>79.774569444444438</v>
      </c>
      <c r="G74" s="20"/>
      <c r="H74" s="15">
        <v>7</v>
      </c>
      <c r="I74" s="15">
        <f>H74/($E74*$D74*$F$2)</f>
        <v>3.1766441024089563E-5</v>
      </c>
      <c r="J74" s="21">
        <f>H74/($F74*$D74*$F$2)</f>
        <v>1.4624543570606688E-6</v>
      </c>
      <c r="K74" s="20"/>
      <c r="L74" s="15">
        <v>1</v>
      </c>
      <c r="M74" s="15">
        <f>L74/($E74*$D74*$F$2)</f>
        <v>4.5380630034413664E-6</v>
      </c>
      <c r="N74" s="21">
        <f>L74/($F74*$D74*$F$2)</f>
        <v>2.08922051008667E-7</v>
      </c>
      <c r="O74" s="20"/>
      <c r="P74" s="15">
        <v>1</v>
      </c>
      <c r="Q74" s="15">
        <f>P74/($E74*$D74*$F$2)</f>
        <v>4.5380630034413664E-6</v>
      </c>
      <c r="R74" s="21">
        <f>P74/($F74*$D74*$F$2)</f>
        <v>2.08922051008667E-7</v>
      </c>
      <c r="S74" s="20"/>
      <c r="T74" s="15">
        <v>0</v>
      </c>
      <c r="U74" s="15">
        <f>T74/($E74*$D74*$F$2)</f>
        <v>0</v>
      </c>
      <c r="V74" s="21">
        <f>T74/($F74*$D74*$F$2)</f>
        <v>0</v>
      </c>
      <c r="W74" s="15"/>
      <c r="X74" s="36">
        <v>0</v>
      </c>
      <c r="Y74" s="15">
        <f>X74/($E74*$D74*$F$2)</f>
        <v>0</v>
      </c>
      <c r="Z74" s="21">
        <f>X74/($F74*$D74*$F$2)</f>
        <v>0</v>
      </c>
    </row>
    <row r="75" spans="1:26" x14ac:dyDescent="0.25">
      <c r="A75" s="22">
        <f t="shared" ref="A75:A88" si="15">A74+1</f>
        <v>2</v>
      </c>
      <c r="B75" s="16" t="s">
        <v>14</v>
      </c>
      <c r="C75" s="16" t="s">
        <v>22</v>
      </c>
      <c r="D75" s="16">
        <v>1000</v>
      </c>
      <c r="E75" s="22">
        <v>4.6576138888888874</v>
      </c>
      <c r="F75" s="16">
        <v>166.55976111111113</v>
      </c>
      <c r="G75" s="22"/>
      <c r="H75" s="16">
        <v>22</v>
      </c>
      <c r="I75" s="16">
        <f>H75/($E75*$D75*$F$2)</f>
        <v>7.8724144038942232E-5</v>
      </c>
      <c r="J75" s="23">
        <f>H75/($F75*$D75*$F$2)</f>
        <v>2.2014120590750925E-6</v>
      </c>
      <c r="K75" s="22"/>
      <c r="L75" s="16">
        <v>1</v>
      </c>
      <c r="M75" s="16">
        <f>L75/($E75*$D75*$F$2)</f>
        <v>3.5783701835882833E-6</v>
      </c>
      <c r="N75" s="23">
        <f>L75/($F75*$D75*$F$2)</f>
        <v>1.0006418450341329E-7</v>
      </c>
      <c r="O75" s="22"/>
      <c r="P75" s="16">
        <v>1</v>
      </c>
      <c r="Q75" s="16">
        <f>P75/($E75*$D75*$F$2)</f>
        <v>3.5783701835882833E-6</v>
      </c>
      <c r="R75" s="23">
        <f>P75/($F75*$D75*$F$2)</f>
        <v>1.0006418450341329E-7</v>
      </c>
      <c r="S75" s="22"/>
      <c r="T75" s="16">
        <v>2</v>
      </c>
      <c r="U75" s="16">
        <f>T75/($E75*$D75*$F$2)</f>
        <v>7.1567403671765666E-6</v>
      </c>
      <c r="V75" s="23">
        <f>T75/($F75*$D75*$F$2)</f>
        <v>2.0012836900682657E-7</v>
      </c>
      <c r="W75" s="16"/>
      <c r="X75" s="17">
        <v>0</v>
      </c>
      <c r="Y75" s="16">
        <f>X75/($E75*$D75*$F$2)</f>
        <v>0</v>
      </c>
      <c r="Z75" s="23">
        <f>X75/($F75*$D75*$F$2)</f>
        <v>0</v>
      </c>
    </row>
    <row r="76" spans="1:26" x14ac:dyDescent="0.25">
      <c r="A76" s="22">
        <f t="shared" si="15"/>
        <v>3</v>
      </c>
      <c r="B76" s="16" t="s">
        <v>14</v>
      </c>
      <c r="C76" s="16" t="s">
        <v>23</v>
      </c>
      <c r="D76" s="16">
        <v>1000</v>
      </c>
      <c r="E76" s="22">
        <v>4.8418388888888959</v>
      </c>
      <c r="F76" s="16">
        <v>115.00931944444446</v>
      </c>
      <c r="G76" s="22"/>
      <c r="H76" s="16">
        <v>2</v>
      </c>
      <c r="I76" s="16">
        <f t="shared" ref="I76:I86" si="16">H76/($E76*$D76*$F$2)</f>
        <v>6.8844366981782543E-6</v>
      </c>
      <c r="J76" s="23">
        <f t="shared" ref="J76:J77" si="17">H76/($F76*$D76*$F$2)</f>
        <v>2.8983158490417021E-7</v>
      </c>
      <c r="K76" s="22"/>
      <c r="L76" s="16">
        <v>0</v>
      </c>
      <c r="M76" s="16">
        <f t="shared" ref="M76:M86" si="18">L76/($E76*$D76*$F$2)</f>
        <v>0</v>
      </c>
      <c r="N76" s="23">
        <f t="shared" ref="N76:N77" si="19">L76/($F76*$D76*$F$2)</f>
        <v>0</v>
      </c>
      <c r="O76" s="22"/>
      <c r="P76" s="16">
        <v>0</v>
      </c>
      <c r="Q76" s="16">
        <f t="shared" ref="Q76:Q86" si="20">P76/($E76*$D76*$F$2)</f>
        <v>0</v>
      </c>
      <c r="R76" s="23">
        <f t="shared" ref="R76:R77" si="21">P76/($F76*$D76*$F$2)</f>
        <v>0</v>
      </c>
      <c r="S76" s="22"/>
      <c r="T76" s="16">
        <v>0</v>
      </c>
      <c r="U76" s="16">
        <f t="shared" ref="U76:U86" si="22">T76/($E76*$D76*$F$2)</f>
        <v>0</v>
      </c>
      <c r="V76" s="23">
        <f t="shared" ref="V76:V77" si="23">T76/($F76*$D76*$F$2)</f>
        <v>0</v>
      </c>
      <c r="W76" s="16"/>
      <c r="X76" s="17">
        <v>0</v>
      </c>
      <c r="Y76" s="16">
        <f t="shared" ref="Y76:Y86" si="24">X76/($E76*$D76*$F$2)</f>
        <v>0</v>
      </c>
      <c r="Z76" s="23">
        <f t="shared" ref="Z76:Z77" si="25">X76/($F76*$D76*$F$2)</f>
        <v>0</v>
      </c>
    </row>
    <row r="77" spans="1:26" x14ac:dyDescent="0.25">
      <c r="A77" s="22">
        <f t="shared" si="15"/>
        <v>4</v>
      </c>
      <c r="B77" s="16" t="s">
        <v>14</v>
      </c>
      <c r="C77" s="16" t="s">
        <v>15</v>
      </c>
      <c r="D77" s="16">
        <v>1000</v>
      </c>
      <c r="E77" s="22">
        <v>3.9206972222222145</v>
      </c>
      <c r="F77" s="16">
        <v>92.223586111111089</v>
      </c>
      <c r="G77" s="22"/>
      <c r="H77" s="16">
        <v>6</v>
      </c>
      <c r="I77" s="16">
        <f t="shared" si="16"/>
        <v>2.5505667571881753E-5</v>
      </c>
      <c r="J77" s="23">
        <f t="shared" si="17"/>
        <v>1.0843213131998562E-6</v>
      </c>
      <c r="K77" s="22"/>
      <c r="L77" s="16">
        <v>0</v>
      </c>
      <c r="M77" s="16">
        <f t="shared" si="18"/>
        <v>0</v>
      </c>
      <c r="N77" s="23">
        <f t="shared" si="19"/>
        <v>0</v>
      </c>
      <c r="O77" s="22"/>
      <c r="P77" s="16">
        <v>1</v>
      </c>
      <c r="Q77" s="16">
        <f t="shared" si="20"/>
        <v>4.2509445953136261E-6</v>
      </c>
      <c r="R77" s="23">
        <f t="shared" si="21"/>
        <v>1.807202188666427E-7</v>
      </c>
      <c r="S77" s="22"/>
      <c r="T77" s="16">
        <v>0</v>
      </c>
      <c r="U77" s="16">
        <f t="shared" si="22"/>
        <v>0</v>
      </c>
      <c r="V77" s="23">
        <f t="shared" si="23"/>
        <v>0</v>
      </c>
      <c r="W77" s="16"/>
      <c r="X77" s="17">
        <v>0</v>
      </c>
      <c r="Y77" s="16">
        <f t="shared" si="24"/>
        <v>0</v>
      </c>
      <c r="Z77" s="23">
        <f t="shared" si="25"/>
        <v>0</v>
      </c>
    </row>
    <row r="78" spans="1:26" x14ac:dyDescent="0.25">
      <c r="A78" s="22">
        <f t="shared" si="15"/>
        <v>5</v>
      </c>
      <c r="B78" s="16" t="s">
        <v>14</v>
      </c>
      <c r="C78" s="16" t="s">
        <v>16</v>
      </c>
      <c r="D78" s="16">
        <v>1000</v>
      </c>
      <c r="E78" s="22">
        <v>4.2080472222222189</v>
      </c>
      <c r="F78" s="16">
        <v>99.019727777777774</v>
      </c>
      <c r="G78" s="22"/>
      <c r="H78" s="16">
        <v>5</v>
      </c>
      <c r="I78" s="16">
        <f>H78/($E78*$D78*$F$2)</f>
        <v>1.9803326562796034E-5</v>
      </c>
      <c r="J78" s="23">
        <f>H78/($F78*$D78*$F$2)</f>
        <v>8.4158313907256748E-7</v>
      </c>
      <c r="K78" s="22"/>
      <c r="L78" s="16">
        <v>4</v>
      </c>
      <c r="M78" s="16">
        <f>L78/($E78*$D78*$F$2)</f>
        <v>1.5842661250236826E-5</v>
      </c>
      <c r="N78" s="23">
        <f>L78/($F78*$D78*$F$2)</f>
        <v>6.7326651125805403E-7</v>
      </c>
      <c r="O78" s="22"/>
      <c r="P78" s="16">
        <v>0</v>
      </c>
      <c r="Q78" s="16">
        <f>P78/($E78*$D78*$F$2)</f>
        <v>0</v>
      </c>
      <c r="R78" s="23">
        <f>P78/($F78*$D78*$F$2)</f>
        <v>0</v>
      </c>
      <c r="S78" s="22"/>
      <c r="T78" s="16">
        <v>0</v>
      </c>
      <c r="U78" s="16">
        <f>T78/($E78*$D78*$F$2)</f>
        <v>0</v>
      </c>
      <c r="V78" s="23">
        <f>T78/($F78*$D78*$F$2)</f>
        <v>0</v>
      </c>
      <c r="W78" s="16"/>
      <c r="X78" s="17">
        <v>0</v>
      </c>
      <c r="Y78" s="16">
        <f>X78/($E78*$D78*$F$2)</f>
        <v>0</v>
      </c>
      <c r="Z78" s="23">
        <f>X78/($F78*$D78*$F$2)</f>
        <v>0</v>
      </c>
    </row>
    <row r="79" spans="1:26" x14ac:dyDescent="0.25">
      <c r="A79" s="22">
        <f t="shared" si="15"/>
        <v>6</v>
      </c>
      <c r="B79" s="16" t="s">
        <v>14</v>
      </c>
      <c r="C79" s="16" t="s">
        <v>17</v>
      </c>
      <c r="D79" s="16">
        <v>1000</v>
      </c>
      <c r="E79" s="22">
        <v>3.8898972222222201</v>
      </c>
      <c r="F79" s="16">
        <v>96.78281666666669</v>
      </c>
      <c r="G79" s="22"/>
      <c r="H79" s="16">
        <v>5</v>
      </c>
      <c r="I79" s="16">
        <f t="shared" si="16"/>
        <v>2.1423016746372204E-5</v>
      </c>
      <c r="J79" s="23">
        <f t="shared" ref="J79:J87" si="26">H79/($F79*$D79*$F$2)</f>
        <v>8.6103438816360104E-7</v>
      </c>
      <c r="K79" s="22"/>
      <c r="L79" s="16">
        <v>0</v>
      </c>
      <c r="M79" s="16">
        <f t="shared" si="18"/>
        <v>0</v>
      </c>
      <c r="N79" s="23">
        <f t="shared" ref="N79:N87" si="27">L79/($F79*$D79*$F$2)</f>
        <v>0</v>
      </c>
      <c r="O79" s="22"/>
      <c r="P79" s="16">
        <v>0</v>
      </c>
      <c r="Q79" s="16">
        <f t="shared" si="20"/>
        <v>0</v>
      </c>
      <c r="R79" s="23">
        <f t="shared" ref="R79:R87" si="28">P79/($F79*$D79*$F$2)</f>
        <v>0</v>
      </c>
      <c r="S79" s="22"/>
      <c r="T79" s="16">
        <v>0</v>
      </c>
      <c r="U79" s="16">
        <f t="shared" si="22"/>
        <v>0</v>
      </c>
      <c r="V79" s="23">
        <f t="shared" ref="V79:V87" si="29">T79/($F79*$D79*$F$2)</f>
        <v>0</v>
      </c>
      <c r="W79" s="16"/>
      <c r="X79" s="17">
        <v>0</v>
      </c>
      <c r="Y79" s="16">
        <f t="shared" si="24"/>
        <v>0</v>
      </c>
      <c r="Z79" s="23">
        <f t="shared" ref="Z79:Z87" si="30">X79/($F79*$D79*$F$2)</f>
        <v>0</v>
      </c>
    </row>
    <row r="80" spans="1:26" x14ac:dyDescent="0.25">
      <c r="A80" s="22">
        <f t="shared" si="15"/>
        <v>7</v>
      </c>
      <c r="B80" s="16" t="s">
        <v>14</v>
      </c>
      <c r="C80" s="16" t="s">
        <v>24</v>
      </c>
      <c r="D80" s="16">
        <v>1000</v>
      </c>
      <c r="E80" s="22">
        <v>4.7703972222222184</v>
      </c>
      <c r="F80" s="16">
        <v>110.17316944444444</v>
      </c>
      <c r="G80" s="22"/>
      <c r="H80" s="16">
        <v>9</v>
      </c>
      <c r="I80" s="16">
        <f t="shared" si="16"/>
        <v>3.1443922384753684E-5</v>
      </c>
      <c r="J80" s="23">
        <f t="shared" si="26"/>
        <v>1.3614930091998351E-6</v>
      </c>
      <c r="K80" s="22"/>
      <c r="L80" s="16">
        <v>3</v>
      </c>
      <c r="M80" s="16">
        <f t="shared" si="18"/>
        <v>1.0481307461584562E-5</v>
      </c>
      <c r="N80" s="23">
        <f t="shared" si="27"/>
        <v>4.538310030666117E-7</v>
      </c>
      <c r="O80" s="22"/>
      <c r="P80" s="16">
        <v>1</v>
      </c>
      <c r="Q80" s="16">
        <f t="shared" si="20"/>
        <v>3.4937691538615207E-6</v>
      </c>
      <c r="R80" s="23">
        <f t="shared" si="28"/>
        <v>1.512770010222039E-7</v>
      </c>
      <c r="S80" s="22"/>
      <c r="T80" s="16">
        <v>0</v>
      </c>
      <c r="U80" s="16">
        <f t="shared" si="22"/>
        <v>0</v>
      </c>
      <c r="V80" s="23">
        <f t="shared" si="29"/>
        <v>0</v>
      </c>
      <c r="W80" s="16"/>
      <c r="X80" s="17">
        <v>0</v>
      </c>
      <c r="Y80" s="16">
        <f t="shared" si="24"/>
        <v>0</v>
      </c>
      <c r="Z80" s="23">
        <f t="shared" si="30"/>
        <v>0</v>
      </c>
    </row>
    <row r="81" spans="1:26" x14ac:dyDescent="0.25">
      <c r="A81" s="22">
        <f t="shared" si="15"/>
        <v>8</v>
      </c>
      <c r="B81" s="16" t="s">
        <v>14</v>
      </c>
      <c r="C81" s="16" t="s">
        <v>25</v>
      </c>
      <c r="D81" s="16">
        <v>1000</v>
      </c>
      <c r="E81" s="22">
        <v>4.1362861111111151</v>
      </c>
      <c r="F81" s="16">
        <v>144.77058055555551</v>
      </c>
      <c r="G81" s="22"/>
      <c r="H81" s="16">
        <v>16</v>
      </c>
      <c r="I81" s="16">
        <f t="shared" si="16"/>
        <v>6.447007279074149E-5</v>
      </c>
      <c r="J81" s="23">
        <f t="shared" si="26"/>
        <v>1.8419948696989144E-6</v>
      </c>
      <c r="K81" s="22"/>
      <c r="L81" s="16">
        <v>10</v>
      </c>
      <c r="M81" s="16">
        <f t="shared" si="18"/>
        <v>4.0293795494213431E-5</v>
      </c>
      <c r="N81" s="23">
        <f t="shared" si="27"/>
        <v>1.1512467935618216E-6</v>
      </c>
      <c r="O81" s="22"/>
      <c r="P81" s="16">
        <v>2</v>
      </c>
      <c r="Q81" s="16">
        <f t="shared" si="20"/>
        <v>8.0587590988426863E-6</v>
      </c>
      <c r="R81" s="23">
        <f t="shared" si="28"/>
        <v>2.302493587123643E-7</v>
      </c>
      <c r="S81" s="22"/>
      <c r="T81" s="16">
        <v>0</v>
      </c>
      <c r="U81" s="16">
        <f t="shared" si="22"/>
        <v>0</v>
      </c>
      <c r="V81" s="23">
        <f t="shared" si="29"/>
        <v>0</v>
      </c>
      <c r="W81" s="16"/>
      <c r="X81" s="17">
        <v>0</v>
      </c>
      <c r="Y81" s="16">
        <f t="shared" si="24"/>
        <v>0</v>
      </c>
      <c r="Z81" s="23">
        <f t="shared" si="30"/>
        <v>0</v>
      </c>
    </row>
    <row r="82" spans="1:26" x14ac:dyDescent="0.25">
      <c r="A82" s="22">
        <f t="shared" si="15"/>
        <v>9</v>
      </c>
      <c r="B82" s="17" t="s">
        <v>14</v>
      </c>
      <c r="C82" s="17" t="s">
        <v>26</v>
      </c>
      <c r="D82" s="16">
        <v>1000</v>
      </c>
      <c r="E82" s="22">
        <v>3.7250944444444332</v>
      </c>
      <c r="F82" s="16">
        <v>124.7335083333333</v>
      </c>
      <c r="G82" s="22"/>
      <c r="H82" s="16">
        <v>24</v>
      </c>
      <c r="I82" s="16">
        <f t="shared" si="16"/>
        <v>1.0737982780451535E-4</v>
      </c>
      <c r="J82" s="23">
        <f t="shared" si="26"/>
        <v>3.2068367621878678E-6</v>
      </c>
      <c r="K82" s="22"/>
      <c r="L82" s="16">
        <v>0</v>
      </c>
      <c r="M82" s="16">
        <f t="shared" si="18"/>
        <v>0</v>
      </c>
      <c r="N82" s="23">
        <f t="shared" si="27"/>
        <v>0</v>
      </c>
      <c r="O82" s="22"/>
      <c r="P82" s="16">
        <v>1</v>
      </c>
      <c r="Q82" s="16">
        <f t="shared" si="20"/>
        <v>4.4741594918548062E-6</v>
      </c>
      <c r="R82" s="23">
        <f t="shared" si="28"/>
        <v>1.3361819842449448E-7</v>
      </c>
      <c r="S82" s="22"/>
      <c r="T82" s="16">
        <v>0</v>
      </c>
      <c r="U82" s="16">
        <f t="shared" si="22"/>
        <v>0</v>
      </c>
      <c r="V82" s="23">
        <f t="shared" si="29"/>
        <v>0</v>
      </c>
      <c r="W82" s="16"/>
      <c r="X82" s="17">
        <v>0</v>
      </c>
      <c r="Y82" s="16">
        <f t="shared" si="24"/>
        <v>0</v>
      </c>
      <c r="Z82" s="23">
        <f t="shared" si="30"/>
        <v>0</v>
      </c>
    </row>
    <row r="83" spans="1:26" x14ac:dyDescent="0.25">
      <c r="A83" s="22">
        <f t="shared" si="15"/>
        <v>10</v>
      </c>
      <c r="B83" s="17" t="s">
        <v>14</v>
      </c>
      <c r="C83" s="17" t="s">
        <v>27</v>
      </c>
      <c r="D83" s="16">
        <v>1000</v>
      </c>
      <c r="E83" s="30">
        <v>3.8716305555555603</v>
      </c>
      <c r="F83" s="17">
        <v>155.05862777777779</v>
      </c>
      <c r="G83" s="30"/>
      <c r="H83" s="16">
        <v>23</v>
      </c>
      <c r="I83" s="16">
        <f t="shared" si="16"/>
        <v>9.9010824466005086E-5</v>
      </c>
      <c r="J83" s="23">
        <f t="shared" si="26"/>
        <v>2.472183191784125E-6</v>
      </c>
      <c r="K83" s="22"/>
      <c r="L83" s="16">
        <v>0</v>
      </c>
      <c r="M83" s="16">
        <f t="shared" si="18"/>
        <v>0</v>
      </c>
      <c r="N83" s="23">
        <f t="shared" si="27"/>
        <v>0</v>
      </c>
      <c r="O83" s="22"/>
      <c r="P83" s="16">
        <v>2</v>
      </c>
      <c r="Q83" s="16">
        <f t="shared" si="20"/>
        <v>8.6096369100873977E-6</v>
      </c>
      <c r="R83" s="23">
        <f t="shared" si="28"/>
        <v>2.1497245145948914E-7</v>
      </c>
      <c r="S83" s="22"/>
      <c r="T83" s="16">
        <v>0</v>
      </c>
      <c r="U83" s="16">
        <f t="shared" si="22"/>
        <v>0</v>
      </c>
      <c r="V83" s="23">
        <f t="shared" si="29"/>
        <v>0</v>
      </c>
      <c r="W83" s="16"/>
      <c r="X83" s="17">
        <v>0</v>
      </c>
      <c r="Y83" s="16">
        <f t="shared" si="24"/>
        <v>0</v>
      </c>
      <c r="Z83" s="23">
        <f t="shared" si="30"/>
        <v>0</v>
      </c>
    </row>
    <row r="84" spans="1:26" x14ac:dyDescent="0.25">
      <c r="A84" s="22">
        <f t="shared" si="15"/>
        <v>11</v>
      </c>
      <c r="B84" s="17" t="s">
        <v>14</v>
      </c>
      <c r="C84" s="17" t="s">
        <v>28</v>
      </c>
      <c r="D84" s="16">
        <v>1000</v>
      </c>
      <c r="E84" s="30">
        <v>4.4547250000000078</v>
      </c>
      <c r="F84" s="17">
        <v>99.95538055555555</v>
      </c>
      <c r="G84" s="30"/>
      <c r="H84" s="16">
        <v>3</v>
      </c>
      <c r="I84" s="16">
        <f t="shared" si="16"/>
        <v>1.1224037398492592E-5</v>
      </c>
      <c r="J84" s="23">
        <f t="shared" si="26"/>
        <v>5.002231968113995E-7</v>
      </c>
      <c r="K84" s="22"/>
      <c r="L84" s="16">
        <v>3</v>
      </c>
      <c r="M84" s="16">
        <f t="shared" si="18"/>
        <v>1.1224037398492592E-5</v>
      </c>
      <c r="N84" s="23">
        <f t="shared" si="27"/>
        <v>5.002231968113995E-7</v>
      </c>
      <c r="O84" s="22"/>
      <c r="P84" s="16">
        <v>0</v>
      </c>
      <c r="Q84" s="16">
        <f t="shared" si="20"/>
        <v>0</v>
      </c>
      <c r="R84" s="23">
        <f t="shared" si="28"/>
        <v>0</v>
      </c>
      <c r="S84" s="22"/>
      <c r="T84" s="16">
        <v>0</v>
      </c>
      <c r="U84" s="16">
        <f t="shared" si="22"/>
        <v>0</v>
      </c>
      <c r="V84" s="23">
        <f t="shared" si="29"/>
        <v>0</v>
      </c>
      <c r="W84" s="16"/>
      <c r="X84" s="17">
        <v>0</v>
      </c>
      <c r="Y84" s="16">
        <f t="shared" si="24"/>
        <v>0</v>
      </c>
      <c r="Z84" s="23">
        <f t="shared" si="30"/>
        <v>0</v>
      </c>
    </row>
    <row r="85" spans="1:26" x14ac:dyDescent="0.25">
      <c r="A85" s="22">
        <f t="shared" si="15"/>
        <v>12</v>
      </c>
      <c r="B85" s="17" t="s">
        <v>14</v>
      </c>
      <c r="C85" s="17" t="s">
        <v>18</v>
      </c>
      <c r="D85" s="16">
        <v>1000</v>
      </c>
      <c r="E85" s="30">
        <v>4.026452777777763</v>
      </c>
      <c r="F85" s="17">
        <v>104.02222777777774</v>
      </c>
      <c r="G85" s="30"/>
      <c r="H85" s="16">
        <v>3</v>
      </c>
      <c r="I85" s="16">
        <f t="shared" si="16"/>
        <v>1.2417878157159332E-5</v>
      </c>
      <c r="J85" s="23">
        <f t="shared" si="26"/>
        <v>4.8066649857581197E-7</v>
      </c>
      <c r="K85" s="22"/>
      <c r="L85" s="16">
        <v>0</v>
      </c>
      <c r="M85" s="16">
        <f t="shared" si="18"/>
        <v>0</v>
      </c>
      <c r="N85" s="23">
        <f t="shared" si="27"/>
        <v>0</v>
      </c>
      <c r="O85" s="22"/>
      <c r="P85" s="16">
        <v>0</v>
      </c>
      <c r="Q85" s="16">
        <f t="shared" si="20"/>
        <v>0</v>
      </c>
      <c r="R85" s="23">
        <f t="shared" si="28"/>
        <v>0</v>
      </c>
      <c r="S85" s="22"/>
      <c r="T85" s="16">
        <v>0</v>
      </c>
      <c r="U85" s="16">
        <f t="shared" si="22"/>
        <v>0</v>
      </c>
      <c r="V85" s="23">
        <f t="shared" si="29"/>
        <v>0</v>
      </c>
      <c r="W85" s="16"/>
      <c r="X85" s="17">
        <v>0</v>
      </c>
      <c r="Y85" s="16">
        <f t="shared" si="24"/>
        <v>0</v>
      </c>
      <c r="Z85" s="23">
        <f t="shared" si="30"/>
        <v>0</v>
      </c>
    </row>
    <row r="86" spans="1:26" x14ac:dyDescent="0.25">
      <c r="A86" s="22">
        <f t="shared" si="15"/>
        <v>13</v>
      </c>
      <c r="B86" s="17" t="s">
        <v>14</v>
      </c>
      <c r="C86" s="17" t="s">
        <v>19</v>
      </c>
      <c r="D86" s="16">
        <v>1000</v>
      </c>
      <c r="E86" s="30">
        <v>3.7903000000000051</v>
      </c>
      <c r="F86" s="17">
        <v>100.9529722222222</v>
      </c>
      <c r="G86" s="30"/>
      <c r="H86" s="16">
        <v>3</v>
      </c>
      <c r="I86" s="16">
        <f t="shared" si="16"/>
        <v>1.3191567949766491E-5</v>
      </c>
      <c r="J86" s="23">
        <f t="shared" si="26"/>
        <v>4.9528011805276775E-7</v>
      </c>
      <c r="K86" s="22"/>
      <c r="L86" s="16">
        <v>0</v>
      </c>
      <c r="M86" s="16">
        <f t="shared" si="18"/>
        <v>0</v>
      </c>
      <c r="N86" s="23">
        <f t="shared" si="27"/>
        <v>0</v>
      </c>
      <c r="O86" s="22"/>
      <c r="P86" s="16">
        <v>0</v>
      </c>
      <c r="Q86" s="16">
        <f t="shared" si="20"/>
        <v>0</v>
      </c>
      <c r="R86" s="23">
        <f t="shared" si="28"/>
        <v>0</v>
      </c>
      <c r="S86" s="22"/>
      <c r="T86" s="16">
        <v>0</v>
      </c>
      <c r="U86" s="16">
        <f t="shared" si="22"/>
        <v>0</v>
      </c>
      <c r="V86" s="23">
        <f t="shared" si="29"/>
        <v>0</v>
      </c>
      <c r="W86" s="16"/>
      <c r="X86" s="17">
        <v>0</v>
      </c>
      <c r="Y86" s="16">
        <f t="shared" si="24"/>
        <v>0</v>
      </c>
      <c r="Z86" s="23">
        <f t="shared" si="30"/>
        <v>0</v>
      </c>
    </row>
    <row r="87" spans="1:26" x14ac:dyDescent="0.25">
      <c r="A87" s="22">
        <f t="shared" si="15"/>
        <v>14</v>
      </c>
      <c r="B87" s="17" t="s">
        <v>14</v>
      </c>
      <c r="C87" s="17" t="s">
        <v>20</v>
      </c>
      <c r="D87" s="16">
        <v>1000</v>
      </c>
      <c r="E87" s="30">
        <v>3.563747222222224</v>
      </c>
      <c r="F87" s="17">
        <v>94.844977777777757</v>
      </c>
      <c r="G87" s="30"/>
      <c r="H87" s="16">
        <v>6</v>
      </c>
      <c r="I87" s="16">
        <f>H87/($E87*$D87*$F$2)</f>
        <v>2.8060351580616209E-5</v>
      </c>
      <c r="J87" s="23">
        <f t="shared" si="26"/>
        <v>1.0543520842432002E-6</v>
      </c>
      <c r="K87" s="22"/>
      <c r="L87" s="16">
        <v>0</v>
      </c>
      <c r="M87" s="16">
        <f>L87/($E87*$D87*$F$2)</f>
        <v>0</v>
      </c>
      <c r="N87" s="23">
        <f t="shared" si="27"/>
        <v>0</v>
      </c>
      <c r="O87" s="22"/>
      <c r="P87" s="16">
        <v>1</v>
      </c>
      <c r="Q87" s="16">
        <f>P87/($E87*$D87*$F$2)</f>
        <v>4.6767252634360351E-6</v>
      </c>
      <c r="R87" s="23">
        <f t="shared" si="28"/>
        <v>1.7572534737386672E-7</v>
      </c>
      <c r="S87" s="22"/>
      <c r="T87" s="16">
        <v>0</v>
      </c>
      <c r="U87" s="16">
        <f>T87/($E87*$D87*$F$2)</f>
        <v>0</v>
      </c>
      <c r="V87" s="23">
        <f t="shared" si="29"/>
        <v>0</v>
      </c>
      <c r="W87" s="16"/>
      <c r="X87" s="17">
        <v>0</v>
      </c>
      <c r="Y87" s="16">
        <f>X87/($E87*$D87*$F$2)</f>
        <v>0</v>
      </c>
      <c r="Z87" s="23">
        <f t="shared" si="30"/>
        <v>0</v>
      </c>
    </row>
    <row r="88" spans="1:26" x14ac:dyDescent="0.25">
      <c r="A88" s="25">
        <f t="shared" si="15"/>
        <v>15</v>
      </c>
      <c r="B88" s="26" t="s">
        <v>14</v>
      </c>
      <c r="C88" s="26" t="s">
        <v>29</v>
      </c>
      <c r="D88" s="27">
        <v>1000</v>
      </c>
      <c r="E88" s="31">
        <v>2.8784333333333372</v>
      </c>
      <c r="F88" s="26">
        <v>94.282513888888857</v>
      </c>
      <c r="G88" s="31"/>
      <c r="H88" s="27">
        <v>10</v>
      </c>
      <c r="I88" s="27">
        <f>H88/($E88*$D88*$F$2)</f>
        <v>5.7901867914258834E-5</v>
      </c>
      <c r="J88" s="32">
        <f>H88/($F88*$D88*$F$2)</f>
        <v>1.7677367710313907E-6</v>
      </c>
      <c r="K88" s="25"/>
      <c r="L88" s="27">
        <v>0</v>
      </c>
      <c r="M88" s="27">
        <f>L88/($E88*$D88*$F$2)</f>
        <v>0</v>
      </c>
      <c r="N88" s="32">
        <f>L88/($F88*$D88*$F$2)</f>
        <v>0</v>
      </c>
      <c r="O88" s="25"/>
      <c r="P88" s="27">
        <v>1</v>
      </c>
      <c r="Q88" s="27">
        <f>P88/($E88*$D88*$F$2)</f>
        <v>5.7901867914258832E-6</v>
      </c>
      <c r="R88" s="32">
        <f>P88/($F88*$D88*$F$2)</f>
        <v>1.7677367710313908E-7</v>
      </c>
      <c r="S88" s="25"/>
      <c r="T88" s="27">
        <v>0</v>
      </c>
      <c r="U88" s="27">
        <f>T88/($E88*$D88*$F$2)</f>
        <v>0</v>
      </c>
      <c r="V88" s="32">
        <f>T88/($F88*$D88*$F$2)</f>
        <v>0</v>
      </c>
      <c r="W88" s="27"/>
      <c r="X88" s="26">
        <v>0</v>
      </c>
      <c r="Y88" s="27">
        <f>X88/($E88*$D88*$F$2)</f>
        <v>0</v>
      </c>
      <c r="Z88" s="32">
        <f>X88/($F88*$D88*$F$2)</f>
        <v>0</v>
      </c>
    </row>
    <row r="92" spans="1:26" s="35" customFormat="1" ht="15.75" thickBot="1" x14ac:dyDescent="0.3"/>
    <row r="93" spans="1:26" ht="15.75" thickTop="1" x14ac:dyDescent="0.25"/>
    <row r="94" spans="1:26" x14ac:dyDescent="0.25">
      <c r="A94" t="s">
        <v>31</v>
      </c>
    </row>
    <row r="97" spans="1:42" x14ac:dyDescent="0.25">
      <c r="A97" s="64" t="s">
        <v>0</v>
      </c>
      <c r="B97" s="64" t="s">
        <v>1</v>
      </c>
      <c r="C97" s="64" t="s">
        <v>2</v>
      </c>
      <c r="D97" s="64" t="s">
        <v>7</v>
      </c>
      <c r="E97" s="67" t="s">
        <v>13</v>
      </c>
      <c r="F97" s="72"/>
      <c r="G97" s="61" t="s">
        <v>32</v>
      </c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3"/>
      <c r="AG97" s="43" t="s">
        <v>5</v>
      </c>
      <c r="AH97" s="45"/>
      <c r="AI97" s="45"/>
      <c r="AJ97" s="45"/>
      <c r="AK97" s="45"/>
      <c r="AL97" s="45"/>
      <c r="AM97" s="45"/>
      <c r="AN97" s="45"/>
      <c r="AO97" s="45"/>
      <c r="AP97" s="44"/>
    </row>
    <row r="98" spans="1:42" x14ac:dyDescent="0.25">
      <c r="A98" s="65"/>
      <c r="B98" s="65"/>
      <c r="C98" s="65"/>
      <c r="D98" s="65"/>
      <c r="E98" s="69"/>
      <c r="F98" s="71"/>
      <c r="G98" s="61" t="s">
        <v>3</v>
      </c>
      <c r="H98" s="62"/>
      <c r="I98" s="62"/>
      <c r="J98" s="63"/>
      <c r="K98" s="61" t="s">
        <v>4</v>
      </c>
      <c r="L98" s="62"/>
      <c r="M98" s="62"/>
      <c r="N98" s="63"/>
      <c r="O98" s="61" t="s">
        <v>12</v>
      </c>
      <c r="P98" s="62"/>
      <c r="Q98" s="62"/>
      <c r="R98" s="63"/>
      <c r="S98" s="61" t="s">
        <v>30</v>
      </c>
      <c r="T98" s="62"/>
      <c r="U98" s="62"/>
      <c r="V98" s="63"/>
      <c r="W98" s="61" t="s">
        <v>33</v>
      </c>
      <c r="X98" s="62"/>
      <c r="Y98" s="62"/>
      <c r="Z98" s="63"/>
      <c r="AG98" s="43" t="str">
        <f>G98</f>
        <v>Without Layers</v>
      </c>
      <c r="AH98" s="44"/>
      <c r="AI98" s="43" t="str">
        <f>K98</f>
        <v>With Layers</v>
      </c>
      <c r="AJ98" s="44"/>
      <c r="AK98" s="43" t="str">
        <f>O98</f>
        <v>With buffer=5m</v>
      </c>
      <c r="AL98" s="44"/>
      <c r="AM98" s="43" t="str">
        <f>S98</f>
        <v>With buffer=10m</v>
      </c>
      <c r="AN98" s="44"/>
      <c r="AO98" s="43" t="str">
        <f>W98</f>
        <v>With buffer=20m</v>
      </c>
      <c r="AP98" s="44"/>
    </row>
    <row r="99" spans="1:42" x14ac:dyDescent="0.25">
      <c r="A99" s="66"/>
      <c r="B99" s="66"/>
      <c r="C99" s="66"/>
      <c r="D99" s="66"/>
      <c r="E99" s="1" t="s">
        <v>8</v>
      </c>
      <c r="F99" s="1" t="s">
        <v>9</v>
      </c>
      <c r="G99" s="46"/>
      <c r="H99" s="46" t="s">
        <v>10</v>
      </c>
      <c r="I99" s="46" t="s">
        <v>8</v>
      </c>
      <c r="J99" s="46" t="s">
        <v>9</v>
      </c>
      <c r="K99" s="46"/>
      <c r="L99" s="46" t="s">
        <v>10</v>
      </c>
      <c r="M99" s="46" t="s">
        <v>8</v>
      </c>
      <c r="N99" s="46" t="s">
        <v>9</v>
      </c>
      <c r="O99" s="46"/>
      <c r="P99" s="46" t="s">
        <v>10</v>
      </c>
      <c r="Q99" s="46" t="s">
        <v>8</v>
      </c>
      <c r="R99" s="46" t="s">
        <v>9</v>
      </c>
      <c r="S99" s="46" t="s">
        <v>34</v>
      </c>
      <c r="T99" s="46" t="s">
        <v>10</v>
      </c>
      <c r="U99" s="46" t="s">
        <v>8</v>
      </c>
      <c r="V99" s="46" t="s">
        <v>9</v>
      </c>
      <c r="W99" s="46"/>
      <c r="X99" s="46" t="s">
        <v>10</v>
      </c>
      <c r="Y99" s="46" t="s">
        <v>8</v>
      </c>
      <c r="Z99" s="46" t="s">
        <v>9</v>
      </c>
      <c r="AG99" s="7" t="str">
        <f>I99</f>
        <v>air taxi</v>
      </c>
      <c r="AH99" s="7" t="str">
        <f>J99</f>
        <v>all</v>
      </c>
      <c r="AI99" s="7" t="str">
        <f>M99</f>
        <v>air taxi</v>
      </c>
      <c r="AJ99" s="7" t="str">
        <f>N99</f>
        <v>all</v>
      </c>
      <c r="AK99" s="7" t="str">
        <f>Q99</f>
        <v>air taxi</v>
      </c>
      <c r="AL99" s="7" t="str">
        <f>R99</f>
        <v>all</v>
      </c>
      <c r="AM99" s="7" t="str">
        <f>U99</f>
        <v>air taxi</v>
      </c>
      <c r="AN99" s="7" t="str">
        <f>V99</f>
        <v>all</v>
      </c>
      <c r="AO99" s="7" t="str">
        <f>Y99</f>
        <v>air taxi</v>
      </c>
      <c r="AP99" s="7" t="str">
        <f>Z99</f>
        <v>all</v>
      </c>
    </row>
    <row r="100" spans="1:42" x14ac:dyDescent="0.25">
      <c r="A100" s="22">
        <v>1</v>
      </c>
      <c r="B100" s="16" t="s">
        <v>14</v>
      </c>
      <c r="C100" s="16" t="s">
        <v>21</v>
      </c>
      <c r="D100" s="16">
        <v>1000</v>
      </c>
      <c r="E100" s="22">
        <v>3.6726388888888879</v>
      </c>
      <c r="F100" s="16">
        <v>79.774569444444438</v>
      </c>
      <c r="G100" s="20"/>
      <c r="H100" s="15">
        <v>6</v>
      </c>
      <c r="I100" s="15">
        <f>H100/($E100*$D100*$F$2)</f>
        <v>2.7228378020648195E-5</v>
      </c>
      <c r="J100" s="21">
        <f>H100/($F100*$D100*$F$2)</f>
        <v>1.2535323060520019E-6</v>
      </c>
      <c r="K100" s="20"/>
      <c r="L100" s="15">
        <v>0</v>
      </c>
      <c r="M100" s="15">
        <f>L100/($E100*$D100*$F$2)</f>
        <v>0</v>
      </c>
      <c r="N100" s="21">
        <f>L100/($F100*$D100*$F$2)</f>
        <v>0</v>
      </c>
      <c r="O100" s="20"/>
      <c r="P100" s="15">
        <v>0</v>
      </c>
      <c r="Q100" s="15">
        <f>P100/($E100*$D100*$F$2)</f>
        <v>0</v>
      </c>
      <c r="R100" s="21">
        <f>P100/($F100*$D100*$F$2)</f>
        <v>0</v>
      </c>
      <c r="S100" s="20"/>
      <c r="T100" s="15">
        <v>0</v>
      </c>
      <c r="U100" s="15">
        <f>T100/($E100*$D100*$F$2)</f>
        <v>0</v>
      </c>
      <c r="V100" s="21">
        <f>T100/($F100*$D100*$F$2)</f>
        <v>0</v>
      </c>
      <c r="W100" s="15"/>
      <c r="X100" s="36">
        <v>0</v>
      </c>
      <c r="Y100" s="15">
        <f>X100/($E100*$D100*$F$2)</f>
        <v>0</v>
      </c>
      <c r="Z100" s="21">
        <f>X100/($F100*$D100*$F$2)</f>
        <v>0</v>
      </c>
      <c r="AG100" s="18">
        <f>AVERAGE($I$100:$I$114)</f>
        <v>2.5662369569683917E-5</v>
      </c>
      <c r="AH100" s="19">
        <f>AVERAGE($J$100:$J$114)</f>
        <v>8.3503901536261938E-7</v>
      </c>
      <c r="AI100" s="19">
        <f>AVERAGE($M$100:$M$114)</f>
        <v>2.617781241902183E-6</v>
      </c>
      <c r="AJ100" s="13">
        <f>AVERAGE($N$100:$N$114)</f>
        <v>8.2627938080285863E-8</v>
      </c>
      <c r="AK100" s="18">
        <f>AVERAGE($Q$100:$Q$114)</f>
        <v>2.5935447959325928E-6</v>
      </c>
      <c r="AL100" s="13">
        <f>AVERAGE($R$100:$R$114)</f>
        <v>8.3218383873962094E-8</v>
      </c>
      <c r="AM100" s="18">
        <f>AVERAGE($U$100:$U$114)</f>
        <v>4.7711602447843772E-7</v>
      </c>
      <c r="AN100" s="13">
        <f>AVERAGE($V$100:$V$114)</f>
        <v>1.3341891267121772E-8</v>
      </c>
      <c r="AO100" s="18">
        <f>AVERAGE($Y$100:$Y$114)</f>
        <v>0</v>
      </c>
      <c r="AP100" s="13">
        <f>AVERAGE($Z$100:$Z$114)</f>
        <v>0</v>
      </c>
    </row>
    <row r="101" spans="1:42" x14ac:dyDescent="0.25">
      <c r="A101" s="22">
        <f t="shared" ref="A101:A114" si="31">A100+1</f>
        <v>2</v>
      </c>
      <c r="B101" s="16" t="s">
        <v>14</v>
      </c>
      <c r="C101" s="16" t="s">
        <v>22</v>
      </c>
      <c r="D101" s="16">
        <v>1000</v>
      </c>
      <c r="E101" s="22">
        <v>4.6576138888888874</v>
      </c>
      <c r="F101" s="16">
        <v>166.55976111111113</v>
      </c>
      <c r="G101" s="22"/>
      <c r="H101" s="16">
        <v>11</v>
      </c>
      <c r="I101" s="16">
        <f>H101/($E101*$D101*$F$2)</f>
        <v>3.9362072019471116E-5</v>
      </c>
      <c r="J101" s="23">
        <f>H101/($F101*$D101*$F$2)</f>
        <v>1.1007060295375462E-6</v>
      </c>
      <c r="K101" s="22"/>
      <c r="L101" s="16">
        <v>1</v>
      </c>
      <c r="M101" s="16">
        <f>L101/($E101*$D101*$F$2)</f>
        <v>3.5783701835882833E-6</v>
      </c>
      <c r="N101" s="23">
        <f>L101/($F101*$D101*$F$2)</f>
        <v>1.0006418450341329E-7</v>
      </c>
      <c r="O101" s="22"/>
      <c r="P101" s="16">
        <v>1</v>
      </c>
      <c r="Q101" s="16">
        <f>P101/($E101*$D101*$F$2)</f>
        <v>3.5783701835882833E-6</v>
      </c>
      <c r="R101" s="23">
        <f>P101/($F101*$D101*$F$2)</f>
        <v>1.0006418450341329E-7</v>
      </c>
      <c r="S101" s="22"/>
      <c r="T101" s="16">
        <v>2</v>
      </c>
      <c r="U101" s="16">
        <f>T101/($E101*$D101*$F$2)</f>
        <v>7.1567403671765666E-6</v>
      </c>
      <c r="V101" s="23">
        <f>T101/($F101*$D101*$F$2)</f>
        <v>2.0012836900682657E-7</v>
      </c>
      <c r="W101" s="16"/>
      <c r="X101" s="17">
        <v>0</v>
      </c>
      <c r="Y101" s="16">
        <f>X101/($E101*$D101*$F$2)</f>
        <v>0</v>
      </c>
      <c r="Z101" s="23">
        <f>X101/($F101*$D101*$F$2)</f>
        <v>0</v>
      </c>
      <c r="AG101" s="14">
        <f>$AG$100</f>
        <v>2.5662369569683917E-5</v>
      </c>
      <c r="AH101" s="8">
        <f>$AH$100</f>
        <v>8.3503901536261938E-7</v>
      </c>
      <c r="AI101" s="8">
        <f>$AI$100</f>
        <v>2.617781241902183E-6</v>
      </c>
      <c r="AJ101" s="10">
        <f>$AJ$100</f>
        <v>8.2627938080285863E-8</v>
      </c>
      <c r="AK101" s="14">
        <f>$AK$100</f>
        <v>2.5935447959325928E-6</v>
      </c>
      <c r="AL101" s="10">
        <f>$AL$100</f>
        <v>8.3218383873962094E-8</v>
      </c>
      <c r="AM101" s="14">
        <f>$AM$100</f>
        <v>4.7711602447843772E-7</v>
      </c>
      <c r="AN101" s="10">
        <f>$AN$100</f>
        <v>1.3341891267121772E-8</v>
      </c>
      <c r="AO101" s="14">
        <f>$AO$100</f>
        <v>0</v>
      </c>
      <c r="AP101" s="10">
        <f>$AP$100</f>
        <v>0</v>
      </c>
    </row>
    <row r="102" spans="1:42" x14ac:dyDescent="0.25">
      <c r="A102" s="22">
        <f t="shared" si="31"/>
        <v>3</v>
      </c>
      <c r="B102" s="16" t="s">
        <v>14</v>
      </c>
      <c r="C102" s="16" t="s">
        <v>23</v>
      </c>
      <c r="D102" s="16">
        <v>1000</v>
      </c>
      <c r="E102" s="22">
        <v>4.8418388888888959</v>
      </c>
      <c r="F102" s="16">
        <v>115.00931944444446</v>
      </c>
      <c r="G102" s="22"/>
      <c r="H102" s="16">
        <v>1</v>
      </c>
      <c r="I102" s="16">
        <f t="shared" ref="I102:I112" si="32">H102/($E102*$D102*$F$2)</f>
        <v>3.4422183490891272E-6</v>
      </c>
      <c r="J102" s="23">
        <f t="shared" ref="J102:J103" si="33">H102/($F102*$D102*$F$2)</f>
        <v>1.4491579245208511E-7</v>
      </c>
      <c r="K102" s="22"/>
      <c r="L102" s="16">
        <v>0</v>
      </c>
      <c r="M102" s="16">
        <f t="shared" ref="M102:M112" si="34">L102/($E102*$D102*$F$2)</f>
        <v>0</v>
      </c>
      <c r="N102" s="23">
        <f t="shared" ref="N102:N103" si="35">L102/($F102*$D102*$F$2)</f>
        <v>0</v>
      </c>
      <c r="O102" s="22"/>
      <c r="P102" s="16">
        <v>0</v>
      </c>
      <c r="Q102" s="16">
        <f t="shared" ref="Q102:Q112" si="36">P102/($E102*$D102*$F$2)</f>
        <v>0</v>
      </c>
      <c r="R102" s="23">
        <f t="shared" ref="R102:R103" si="37">P102/($F102*$D102*$F$2)</f>
        <v>0</v>
      </c>
      <c r="S102" s="22"/>
      <c r="T102" s="16">
        <v>0</v>
      </c>
      <c r="U102" s="16">
        <f t="shared" ref="U102:U112" si="38">T102/($E102*$D102*$F$2)</f>
        <v>0</v>
      </c>
      <c r="V102" s="23">
        <f t="shared" ref="V102:V103" si="39">T102/($F102*$D102*$F$2)</f>
        <v>0</v>
      </c>
      <c r="W102" s="16"/>
      <c r="X102" s="17">
        <v>0</v>
      </c>
      <c r="Y102" s="16">
        <f t="shared" ref="Y102:Y112" si="40">X102/($E102*$D102*$F$2)</f>
        <v>0</v>
      </c>
      <c r="Z102" s="23">
        <f t="shared" ref="Z102:Z103" si="41">X102/($F102*$D102*$F$2)</f>
        <v>0</v>
      </c>
      <c r="AG102" s="14">
        <f t="shared" ref="AG102:AP114" si="42">AG$100</f>
        <v>2.5662369569683917E-5</v>
      </c>
      <c r="AH102" s="8">
        <f t="shared" si="42"/>
        <v>8.3503901536261938E-7</v>
      </c>
      <c r="AI102" s="8">
        <f t="shared" si="42"/>
        <v>2.617781241902183E-6</v>
      </c>
      <c r="AJ102" s="10">
        <f t="shared" si="42"/>
        <v>8.2627938080285863E-8</v>
      </c>
      <c r="AK102" s="14">
        <f t="shared" si="42"/>
        <v>2.5935447959325928E-6</v>
      </c>
      <c r="AL102" s="10">
        <f t="shared" si="42"/>
        <v>8.3218383873962094E-8</v>
      </c>
      <c r="AM102" s="14">
        <f t="shared" si="42"/>
        <v>4.7711602447843772E-7</v>
      </c>
      <c r="AN102" s="10">
        <f t="shared" si="42"/>
        <v>1.3341891267121772E-8</v>
      </c>
      <c r="AO102" s="14">
        <f t="shared" si="42"/>
        <v>0</v>
      </c>
      <c r="AP102" s="10">
        <f t="shared" si="42"/>
        <v>0</v>
      </c>
    </row>
    <row r="103" spans="1:42" x14ac:dyDescent="0.25">
      <c r="A103" s="22">
        <f t="shared" si="31"/>
        <v>4</v>
      </c>
      <c r="B103" s="16" t="s">
        <v>14</v>
      </c>
      <c r="C103" s="16" t="s">
        <v>15</v>
      </c>
      <c r="D103" s="16">
        <v>1000</v>
      </c>
      <c r="E103" s="22">
        <v>3.9206972222222145</v>
      </c>
      <c r="F103" s="16">
        <v>92.223586111111089</v>
      </c>
      <c r="G103" s="22"/>
      <c r="H103" s="16">
        <v>3</v>
      </c>
      <c r="I103" s="16">
        <f t="shared" si="32"/>
        <v>1.2752833785940877E-5</v>
      </c>
      <c r="J103" s="23">
        <f t="shared" si="33"/>
        <v>5.4216065659992811E-7</v>
      </c>
      <c r="K103" s="22"/>
      <c r="L103" s="16">
        <v>0</v>
      </c>
      <c r="M103" s="16">
        <f t="shared" si="34"/>
        <v>0</v>
      </c>
      <c r="N103" s="23">
        <f t="shared" si="35"/>
        <v>0</v>
      </c>
      <c r="O103" s="22"/>
      <c r="P103" s="16">
        <v>1</v>
      </c>
      <c r="Q103" s="16">
        <f t="shared" si="36"/>
        <v>4.2509445953136261E-6</v>
      </c>
      <c r="R103" s="23">
        <f t="shared" si="37"/>
        <v>1.807202188666427E-7</v>
      </c>
      <c r="S103" s="22"/>
      <c r="T103" s="16">
        <v>0</v>
      </c>
      <c r="U103" s="16">
        <f t="shared" si="38"/>
        <v>0</v>
      </c>
      <c r="V103" s="23">
        <f t="shared" si="39"/>
        <v>0</v>
      </c>
      <c r="W103" s="16"/>
      <c r="X103" s="17">
        <v>0</v>
      </c>
      <c r="Y103" s="16">
        <f t="shared" si="40"/>
        <v>0</v>
      </c>
      <c r="Z103" s="23">
        <f t="shared" si="41"/>
        <v>0</v>
      </c>
      <c r="AG103" s="14">
        <f t="shared" si="42"/>
        <v>2.5662369569683917E-5</v>
      </c>
      <c r="AH103" s="8">
        <f t="shared" si="42"/>
        <v>8.3503901536261938E-7</v>
      </c>
      <c r="AI103" s="8">
        <f t="shared" si="42"/>
        <v>2.617781241902183E-6</v>
      </c>
      <c r="AJ103" s="10">
        <f t="shared" si="42"/>
        <v>8.2627938080285863E-8</v>
      </c>
      <c r="AK103" s="14">
        <f t="shared" si="42"/>
        <v>2.5935447959325928E-6</v>
      </c>
      <c r="AL103" s="10">
        <f t="shared" si="42"/>
        <v>8.3218383873962094E-8</v>
      </c>
      <c r="AM103" s="14">
        <f t="shared" si="42"/>
        <v>4.7711602447843772E-7</v>
      </c>
      <c r="AN103" s="10">
        <f t="shared" si="42"/>
        <v>1.3341891267121772E-8</v>
      </c>
      <c r="AO103" s="14">
        <f t="shared" si="42"/>
        <v>0</v>
      </c>
      <c r="AP103" s="10">
        <f t="shared" si="42"/>
        <v>0</v>
      </c>
    </row>
    <row r="104" spans="1:42" x14ac:dyDescent="0.25">
      <c r="A104" s="22">
        <f t="shared" si="31"/>
        <v>5</v>
      </c>
      <c r="B104" s="16" t="s">
        <v>14</v>
      </c>
      <c r="C104" s="16" t="s">
        <v>16</v>
      </c>
      <c r="D104" s="16">
        <v>1000</v>
      </c>
      <c r="E104" s="22">
        <v>4.2080472222222189</v>
      </c>
      <c r="F104" s="16">
        <v>99.019727777777774</v>
      </c>
      <c r="G104" s="22"/>
      <c r="H104" s="16">
        <v>1</v>
      </c>
      <c r="I104" s="16">
        <f>H104/($E104*$D104*$F$2)</f>
        <v>3.9606653125592065E-6</v>
      </c>
      <c r="J104" s="23">
        <f>H104/($F104*$D104*$F$2)</f>
        <v>1.6831662781451351E-7</v>
      </c>
      <c r="K104" s="22"/>
      <c r="L104" s="16">
        <v>0</v>
      </c>
      <c r="M104" s="16">
        <f>L104/($E104*$D104*$F$2)</f>
        <v>0</v>
      </c>
      <c r="N104" s="23">
        <f>L104/($F104*$D104*$F$2)</f>
        <v>0</v>
      </c>
      <c r="O104" s="22"/>
      <c r="P104" s="16">
        <v>0</v>
      </c>
      <c r="Q104" s="16">
        <f>P104/($E104*$D104*$F$2)</f>
        <v>0</v>
      </c>
      <c r="R104" s="23">
        <f>P104/($F104*$D104*$F$2)</f>
        <v>0</v>
      </c>
      <c r="S104" s="22"/>
      <c r="T104" s="16">
        <v>0</v>
      </c>
      <c r="U104" s="16">
        <f>T104/($E104*$D104*$F$2)</f>
        <v>0</v>
      </c>
      <c r="V104" s="23">
        <f>T104/($F104*$D104*$F$2)</f>
        <v>0</v>
      </c>
      <c r="W104" s="16"/>
      <c r="X104" s="17">
        <v>0</v>
      </c>
      <c r="Y104" s="16">
        <f>X104/($E104*$D104*$F$2)</f>
        <v>0</v>
      </c>
      <c r="Z104" s="23">
        <f>X104/($F104*$D104*$F$2)</f>
        <v>0</v>
      </c>
      <c r="AG104" s="14">
        <f t="shared" si="42"/>
        <v>2.5662369569683917E-5</v>
      </c>
      <c r="AH104" s="8">
        <f t="shared" si="42"/>
        <v>8.3503901536261938E-7</v>
      </c>
      <c r="AI104" s="8">
        <f t="shared" si="42"/>
        <v>2.617781241902183E-6</v>
      </c>
      <c r="AJ104" s="10">
        <f t="shared" si="42"/>
        <v>8.2627938080285863E-8</v>
      </c>
      <c r="AK104" s="14">
        <f t="shared" si="42"/>
        <v>2.5935447959325928E-6</v>
      </c>
      <c r="AL104" s="10">
        <f t="shared" si="42"/>
        <v>8.3218383873962094E-8</v>
      </c>
      <c r="AM104" s="14">
        <f t="shared" si="42"/>
        <v>4.7711602447843772E-7</v>
      </c>
      <c r="AN104" s="10">
        <f t="shared" si="42"/>
        <v>1.3341891267121772E-8</v>
      </c>
      <c r="AO104" s="14">
        <f t="shared" si="42"/>
        <v>0</v>
      </c>
      <c r="AP104" s="10">
        <f t="shared" si="42"/>
        <v>0</v>
      </c>
    </row>
    <row r="105" spans="1:42" x14ac:dyDescent="0.25">
      <c r="A105" s="22">
        <f t="shared" si="31"/>
        <v>6</v>
      </c>
      <c r="B105" s="16" t="s">
        <v>14</v>
      </c>
      <c r="C105" s="16" t="s">
        <v>17</v>
      </c>
      <c r="D105" s="16">
        <v>1000</v>
      </c>
      <c r="E105" s="22">
        <v>3.8898972222222201</v>
      </c>
      <c r="F105" s="16">
        <v>96.78281666666669</v>
      </c>
      <c r="G105" s="22"/>
      <c r="H105" s="16">
        <v>3</v>
      </c>
      <c r="I105" s="16">
        <f t="shared" si="32"/>
        <v>1.2853810047823322E-5</v>
      </c>
      <c r="J105" s="23">
        <f t="shared" ref="J105:J113" si="43">H105/($F105*$D105*$F$2)</f>
        <v>5.1662063289816064E-7</v>
      </c>
      <c r="K105" s="22"/>
      <c r="L105" s="16">
        <v>0</v>
      </c>
      <c r="M105" s="16">
        <f t="shared" si="34"/>
        <v>0</v>
      </c>
      <c r="N105" s="23">
        <f t="shared" ref="N105:N113" si="44">L105/($F105*$D105*$F$2)</f>
        <v>0</v>
      </c>
      <c r="O105" s="22"/>
      <c r="P105" s="16">
        <v>0</v>
      </c>
      <c r="Q105" s="16">
        <f t="shared" si="36"/>
        <v>0</v>
      </c>
      <c r="R105" s="23">
        <f t="shared" ref="R105:R113" si="45">P105/($F105*$D105*$F$2)</f>
        <v>0</v>
      </c>
      <c r="S105" s="22"/>
      <c r="T105" s="16">
        <v>0</v>
      </c>
      <c r="U105" s="16">
        <f t="shared" si="38"/>
        <v>0</v>
      </c>
      <c r="V105" s="23">
        <f t="shared" ref="V105:V113" si="46">T105/($F105*$D105*$F$2)</f>
        <v>0</v>
      </c>
      <c r="W105" s="16"/>
      <c r="X105" s="17">
        <v>0</v>
      </c>
      <c r="Y105" s="16">
        <f t="shared" si="40"/>
        <v>0</v>
      </c>
      <c r="Z105" s="23">
        <f t="shared" ref="Z105:Z113" si="47">X105/($F105*$D105*$F$2)</f>
        <v>0</v>
      </c>
      <c r="AG105" s="2">
        <f t="shared" si="42"/>
        <v>2.5662369569683917E-5</v>
      </c>
      <c r="AH105" s="3">
        <f t="shared" si="42"/>
        <v>8.3503901536261938E-7</v>
      </c>
      <c r="AI105" s="3">
        <f t="shared" si="42"/>
        <v>2.617781241902183E-6</v>
      </c>
      <c r="AJ105" s="4">
        <f t="shared" si="42"/>
        <v>8.2627938080285863E-8</v>
      </c>
      <c r="AK105" s="14">
        <f t="shared" si="42"/>
        <v>2.5935447959325928E-6</v>
      </c>
      <c r="AL105" s="10">
        <f t="shared" si="42"/>
        <v>8.3218383873962094E-8</v>
      </c>
      <c r="AM105" s="14">
        <f t="shared" si="42"/>
        <v>4.7711602447843772E-7</v>
      </c>
      <c r="AN105" s="10">
        <f t="shared" si="42"/>
        <v>1.3341891267121772E-8</v>
      </c>
      <c r="AO105" s="14">
        <f t="shared" si="42"/>
        <v>0</v>
      </c>
      <c r="AP105" s="10">
        <f t="shared" si="42"/>
        <v>0</v>
      </c>
    </row>
    <row r="106" spans="1:42" x14ac:dyDescent="0.25">
      <c r="A106" s="22">
        <f t="shared" si="31"/>
        <v>7</v>
      </c>
      <c r="B106" s="16" t="s">
        <v>14</v>
      </c>
      <c r="C106" s="16" t="s">
        <v>24</v>
      </c>
      <c r="D106" s="16">
        <v>1000</v>
      </c>
      <c r="E106" s="22">
        <v>4.7703972222222184</v>
      </c>
      <c r="F106" s="16">
        <v>110.17316944444444</v>
      </c>
      <c r="G106" s="22"/>
      <c r="H106" s="16">
        <v>8</v>
      </c>
      <c r="I106" s="16">
        <f t="shared" si="32"/>
        <v>2.7950153230892166E-5</v>
      </c>
      <c r="J106" s="23">
        <f t="shared" si="43"/>
        <v>1.2102160081776312E-6</v>
      </c>
      <c r="K106" s="22"/>
      <c r="L106" s="16">
        <v>0</v>
      </c>
      <c r="M106" s="16">
        <f t="shared" si="34"/>
        <v>0</v>
      </c>
      <c r="N106" s="23">
        <f t="shared" si="44"/>
        <v>0</v>
      </c>
      <c r="O106" s="22"/>
      <c r="P106" s="16">
        <v>1</v>
      </c>
      <c r="Q106" s="16">
        <f t="shared" si="36"/>
        <v>3.4937691538615207E-6</v>
      </c>
      <c r="R106" s="23">
        <f t="shared" si="45"/>
        <v>1.512770010222039E-7</v>
      </c>
      <c r="S106" s="22"/>
      <c r="T106" s="16">
        <v>0</v>
      </c>
      <c r="U106" s="16">
        <f t="shared" si="38"/>
        <v>0</v>
      </c>
      <c r="V106" s="23">
        <f t="shared" si="46"/>
        <v>0</v>
      </c>
      <c r="W106" s="16"/>
      <c r="X106" s="17">
        <v>0</v>
      </c>
      <c r="Y106" s="16">
        <f t="shared" si="40"/>
        <v>0</v>
      </c>
      <c r="Z106" s="23">
        <f t="shared" si="47"/>
        <v>0</v>
      </c>
      <c r="AG106" s="14">
        <f t="shared" si="42"/>
        <v>2.5662369569683917E-5</v>
      </c>
      <c r="AH106" s="8">
        <f t="shared" si="42"/>
        <v>8.3503901536261938E-7</v>
      </c>
      <c r="AI106" s="8">
        <f t="shared" si="42"/>
        <v>2.617781241902183E-6</v>
      </c>
      <c r="AJ106" s="10">
        <f t="shared" si="42"/>
        <v>8.2627938080285863E-8</v>
      </c>
      <c r="AK106" s="14">
        <f t="shared" si="42"/>
        <v>2.5935447959325928E-6</v>
      </c>
      <c r="AL106" s="10">
        <f t="shared" si="42"/>
        <v>8.3218383873962094E-8</v>
      </c>
      <c r="AM106" s="14">
        <f t="shared" si="42"/>
        <v>4.7711602447843772E-7</v>
      </c>
      <c r="AN106" s="10">
        <f t="shared" si="42"/>
        <v>1.3341891267121772E-8</v>
      </c>
      <c r="AO106" s="14">
        <f t="shared" si="42"/>
        <v>0</v>
      </c>
      <c r="AP106" s="10">
        <f t="shared" si="42"/>
        <v>0</v>
      </c>
    </row>
    <row r="107" spans="1:42" x14ac:dyDescent="0.25">
      <c r="A107" s="22">
        <f t="shared" si="31"/>
        <v>8</v>
      </c>
      <c r="B107" s="16" t="s">
        <v>14</v>
      </c>
      <c r="C107" s="16" t="s">
        <v>25</v>
      </c>
      <c r="D107" s="16">
        <v>1000</v>
      </c>
      <c r="E107" s="22">
        <v>4.1362861111111151</v>
      </c>
      <c r="F107" s="16">
        <v>144.77058055555551</v>
      </c>
      <c r="G107" s="22"/>
      <c r="H107" s="16">
        <v>12</v>
      </c>
      <c r="I107" s="16">
        <f t="shared" si="32"/>
        <v>4.8352554593056118E-5</v>
      </c>
      <c r="J107" s="23">
        <f t="shared" si="43"/>
        <v>1.3814961522741859E-6</v>
      </c>
      <c r="K107" s="22"/>
      <c r="L107" s="16">
        <v>7</v>
      </c>
      <c r="M107" s="16">
        <f t="shared" si="34"/>
        <v>2.8205656845949405E-5</v>
      </c>
      <c r="N107" s="23">
        <f t="shared" si="44"/>
        <v>8.0587275549327508E-7</v>
      </c>
      <c r="O107" s="22"/>
      <c r="P107" s="16">
        <v>1</v>
      </c>
      <c r="Q107" s="16">
        <f t="shared" si="36"/>
        <v>4.0293795494213431E-6</v>
      </c>
      <c r="R107" s="23">
        <f t="shared" si="45"/>
        <v>1.1512467935618215E-7</v>
      </c>
      <c r="S107" s="22"/>
      <c r="T107" s="16">
        <v>0</v>
      </c>
      <c r="U107" s="16">
        <f t="shared" si="38"/>
        <v>0</v>
      </c>
      <c r="V107" s="23">
        <f t="shared" si="46"/>
        <v>0</v>
      </c>
      <c r="W107" s="16"/>
      <c r="X107" s="17">
        <v>0</v>
      </c>
      <c r="Y107" s="16">
        <f t="shared" si="40"/>
        <v>0</v>
      </c>
      <c r="Z107" s="23">
        <f t="shared" si="47"/>
        <v>0</v>
      </c>
      <c r="AG107" s="2">
        <f t="shared" si="42"/>
        <v>2.5662369569683917E-5</v>
      </c>
      <c r="AH107" s="3">
        <f t="shared" si="42"/>
        <v>8.3503901536261938E-7</v>
      </c>
      <c r="AI107" s="3">
        <f t="shared" si="42"/>
        <v>2.617781241902183E-6</v>
      </c>
      <c r="AJ107" s="4">
        <f t="shared" si="42"/>
        <v>8.2627938080285863E-8</v>
      </c>
      <c r="AK107" s="14">
        <f t="shared" si="42"/>
        <v>2.5935447959325928E-6</v>
      </c>
      <c r="AL107" s="10">
        <f t="shared" si="42"/>
        <v>8.3218383873962094E-8</v>
      </c>
      <c r="AM107" s="14">
        <f t="shared" si="42"/>
        <v>4.7711602447843772E-7</v>
      </c>
      <c r="AN107" s="10">
        <f t="shared" si="42"/>
        <v>1.3341891267121772E-8</v>
      </c>
      <c r="AO107" s="14">
        <f t="shared" si="42"/>
        <v>0</v>
      </c>
      <c r="AP107" s="10">
        <f t="shared" si="42"/>
        <v>0</v>
      </c>
    </row>
    <row r="108" spans="1:42" x14ac:dyDescent="0.25">
      <c r="A108" s="22">
        <f t="shared" si="31"/>
        <v>9</v>
      </c>
      <c r="B108" s="17" t="s">
        <v>14</v>
      </c>
      <c r="C108" s="17" t="s">
        <v>26</v>
      </c>
      <c r="D108" s="16">
        <v>1000</v>
      </c>
      <c r="E108" s="22">
        <v>3.7250944444444332</v>
      </c>
      <c r="F108" s="16">
        <v>124.7335083333333</v>
      </c>
      <c r="G108" s="22"/>
      <c r="H108" s="16">
        <v>12</v>
      </c>
      <c r="I108" s="16">
        <f t="shared" si="32"/>
        <v>5.3689913902257677E-5</v>
      </c>
      <c r="J108" s="23">
        <f t="shared" si="43"/>
        <v>1.6034183810939339E-6</v>
      </c>
      <c r="K108" s="22"/>
      <c r="L108" s="16">
        <v>0</v>
      </c>
      <c r="M108" s="16">
        <f t="shared" si="34"/>
        <v>0</v>
      </c>
      <c r="N108" s="23">
        <f t="shared" si="44"/>
        <v>0</v>
      </c>
      <c r="O108" s="22"/>
      <c r="P108" s="16">
        <v>1</v>
      </c>
      <c r="Q108" s="16">
        <f t="shared" si="36"/>
        <v>4.4741594918548062E-6</v>
      </c>
      <c r="R108" s="23">
        <f t="shared" si="45"/>
        <v>1.3361819842449448E-7</v>
      </c>
      <c r="S108" s="22"/>
      <c r="T108" s="16">
        <v>0</v>
      </c>
      <c r="U108" s="16">
        <f t="shared" si="38"/>
        <v>0</v>
      </c>
      <c r="V108" s="23">
        <f t="shared" si="46"/>
        <v>0</v>
      </c>
      <c r="W108" s="16"/>
      <c r="X108" s="17">
        <v>0</v>
      </c>
      <c r="Y108" s="16">
        <f t="shared" si="40"/>
        <v>0</v>
      </c>
      <c r="Z108" s="23">
        <f t="shared" si="47"/>
        <v>0</v>
      </c>
      <c r="AG108" s="2">
        <f t="shared" si="42"/>
        <v>2.5662369569683917E-5</v>
      </c>
      <c r="AH108" s="3">
        <f t="shared" si="42"/>
        <v>8.3503901536261938E-7</v>
      </c>
      <c r="AI108" s="3">
        <f t="shared" si="42"/>
        <v>2.617781241902183E-6</v>
      </c>
      <c r="AJ108" s="4">
        <f t="shared" si="42"/>
        <v>8.2627938080285863E-8</v>
      </c>
      <c r="AK108" s="14">
        <f t="shared" si="42"/>
        <v>2.5935447959325928E-6</v>
      </c>
      <c r="AL108" s="10">
        <f t="shared" si="42"/>
        <v>8.3218383873962094E-8</v>
      </c>
      <c r="AM108" s="14">
        <f t="shared" si="42"/>
        <v>4.7711602447843772E-7</v>
      </c>
      <c r="AN108" s="10">
        <f t="shared" si="42"/>
        <v>1.3341891267121772E-8</v>
      </c>
      <c r="AO108" s="14">
        <f t="shared" si="42"/>
        <v>0</v>
      </c>
      <c r="AP108" s="10">
        <f t="shared" si="42"/>
        <v>0</v>
      </c>
    </row>
    <row r="109" spans="1:42" x14ac:dyDescent="0.25">
      <c r="A109" s="22">
        <f t="shared" si="31"/>
        <v>10</v>
      </c>
      <c r="B109" s="17" t="s">
        <v>14</v>
      </c>
      <c r="C109" s="17" t="s">
        <v>27</v>
      </c>
      <c r="D109" s="16">
        <v>1000</v>
      </c>
      <c r="E109" s="30">
        <v>3.8716305555555603</v>
      </c>
      <c r="F109" s="17">
        <v>155.05862777777779</v>
      </c>
      <c r="G109" s="30"/>
      <c r="H109" s="16">
        <v>17</v>
      </c>
      <c r="I109" s="16">
        <f t="shared" si="32"/>
        <v>7.3181913735742888E-5</v>
      </c>
      <c r="J109" s="23">
        <f t="shared" si="43"/>
        <v>1.8272658374056578E-6</v>
      </c>
      <c r="K109" s="22"/>
      <c r="L109" s="16">
        <v>0</v>
      </c>
      <c r="M109" s="16">
        <f t="shared" si="34"/>
        <v>0</v>
      </c>
      <c r="N109" s="23">
        <f t="shared" si="44"/>
        <v>0</v>
      </c>
      <c r="O109" s="22"/>
      <c r="P109" s="16">
        <v>2</v>
      </c>
      <c r="Q109" s="16">
        <f t="shared" si="36"/>
        <v>8.6096369100873977E-6</v>
      </c>
      <c r="R109" s="23">
        <f t="shared" si="45"/>
        <v>2.1497245145948914E-7</v>
      </c>
      <c r="S109" s="22"/>
      <c r="T109" s="16">
        <v>0</v>
      </c>
      <c r="U109" s="16">
        <f t="shared" si="38"/>
        <v>0</v>
      </c>
      <c r="V109" s="23">
        <f t="shared" si="46"/>
        <v>0</v>
      </c>
      <c r="W109" s="16"/>
      <c r="X109" s="17">
        <v>0</v>
      </c>
      <c r="Y109" s="16">
        <f t="shared" si="40"/>
        <v>0</v>
      </c>
      <c r="Z109" s="23">
        <f t="shared" si="47"/>
        <v>0</v>
      </c>
      <c r="AG109" s="2">
        <f t="shared" si="42"/>
        <v>2.5662369569683917E-5</v>
      </c>
      <c r="AH109" s="3">
        <f t="shared" si="42"/>
        <v>8.3503901536261938E-7</v>
      </c>
      <c r="AI109" s="3">
        <f t="shared" si="42"/>
        <v>2.617781241902183E-6</v>
      </c>
      <c r="AJ109" s="4">
        <f t="shared" si="42"/>
        <v>8.2627938080285863E-8</v>
      </c>
      <c r="AK109" s="14">
        <f t="shared" si="42"/>
        <v>2.5935447959325928E-6</v>
      </c>
      <c r="AL109" s="10">
        <f t="shared" si="42"/>
        <v>8.3218383873962094E-8</v>
      </c>
      <c r="AM109" s="14">
        <f t="shared" si="42"/>
        <v>4.7711602447843772E-7</v>
      </c>
      <c r="AN109" s="10">
        <f t="shared" si="42"/>
        <v>1.3341891267121772E-8</v>
      </c>
      <c r="AO109" s="14">
        <f t="shared" si="42"/>
        <v>0</v>
      </c>
      <c r="AP109" s="10">
        <f t="shared" si="42"/>
        <v>0</v>
      </c>
    </row>
    <row r="110" spans="1:42" x14ac:dyDescent="0.25">
      <c r="A110" s="22">
        <f t="shared" si="31"/>
        <v>11</v>
      </c>
      <c r="B110" s="17" t="s">
        <v>14</v>
      </c>
      <c r="C110" s="17" t="s">
        <v>28</v>
      </c>
      <c r="D110" s="16">
        <v>1000</v>
      </c>
      <c r="E110" s="30">
        <v>4.4547250000000078</v>
      </c>
      <c r="F110" s="17">
        <v>99.95538055555555</v>
      </c>
      <c r="G110" s="30"/>
      <c r="H110" s="16">
        <v>2</v>
      </c>
      <c r="I110" s="16">
        <f t="shared" si="32"/>
        <v>7.4826915989950619E-6</v>
      </c>
      <c r="J110" s="23">
        <f t="shared" si="43"/>
        <v>3.3348213120759967E-7</v>
      </c>
      <c r="K110" s="22"/>
      <c r="L110" s="16">
        <v>2</v>
      </c>
      <c r="M110" s="16">
        <f t="shared" si="34"/>
        <v>7.4826915989950619E-6</v>
      </c>
      <c r="N110" s="23">
        <f t="shared" si="44"/>
        <v>3.3348213120759967E-7</v>
      </c>
      <c r="O110" s="22"/>
      <c r="P110" s="16">
        <v>0</v>
      </c>
      <c r="Q110" s="16">
        <f t="shared" si="36"/>
        <v>0</v>
      </c>
      <c r="R110" s="23">
        <f t="shared" si="45"/>
        <v>0</v>
      </c>
      <c r="S110" s="22"/>
      <c r="T110" s="16">
        <v>0</v>
      </c>
      <c r="U110" s="16">
        <f t="shared" si="38"/>
        <v>0</v>
      </c>
      <c r="V110" s="23">
        <f t="shared" si="46"/>
        <v>0</v>
      </c>
      <c r="W110" s="16"/>
      <c r="X110" s="17">
        <v>0</v>
      </c>
      <c r="Y110" s="16">
        <f t="shared" si="40"/>
        <v>0</v>
      </c>
      <c r="Z110" s="23">
        <f t="shared" si="47"/>
        <v>0</v>
      </c>
      <c r="AG110" s="2">
        <f t="shared" si="42"/>
        <v>2.5662369569683917E-5</v>
      </c>
      <c r="AH110" s="3">
        <f t="shared" si="42"/>
        <v>8.3503901536261938E-7</v>
      </c>
      <c r="AI110" s="3">
        <f t="shared" si="42"/>
        <v>2.617781241902183E-6</v>
      </c>
      <c r="AJ110" s="4">
        <f t="shared" si="42"/>
        <v>8.2627938080285863E-8</v>
      </c>
      <c r="AK110" s="14">
        <f t="shared" si="42"/>
        <v>2.5935447959325928E-6</v>
      </c>
      <c r="AL110" s="10">
        <f t="shared" si="42"/>
        <v>8.3218383873962094E-8</v>
      </c>
      <c r="AM110" s="14">
        <f t="shared" si="42"/>
        <v>4.7711602447843772E-7</v>
      </c>
      <c r="AN110" s="10">
        <f t="shared" si="42"/>
        <v>1.3341891267121772E-8</v>
      </c>
      <c r="AO110" s="14">
        <f t="shared" si="42"/>
        <v>0</v>
      </c>
      <c r="AP110" s="10">
        <f t="shared" si="42"/>
        <v>0</v>
      </c>
    </row>
    <row r="111" spans="1:42" x14ac:dyDescent="0.25">
      <c r="A111" s="22">
        <f t="shared" si="31"/>
        <v>12</v>
      </c>
      <c r="B111" s="17" t="s">
        <v>14</v>
      </c>
      <c r="C111" s="17" t="s">
        <v>18</v>
      </c>
      <c r="D111" s="16">
        <v>1000</v>
      </c>
      <c r="E111" s="30">
        <v>4.026452777777763</v>
      </c>
      <c r="F111" s="17">
        <v>104.02222777777774</v>
      </c>
      <c r="G111" s="30"/>
      <c r="H111" s="16">
        <v>1</v>
      </c>
      <c r="I111" s="16">
        <f t="shared" si="32"/>
        <v>4.1392927190531105E-6</v>
      </c>
      <c r="J111" s="23">
        <f t="shared" si="43"/>
        <v>1.6022216619193733E-7</v>
      </c>
      <c r="K111" s="22"/>
      <c r="L111" s="16">
        <v>0</v>
      </c>
      <c r="M111" s="16">
        <f t="shared" si="34"/>
        <v>0</v>
      </c>
      <c r="N111" s="23">
        <f t="shared" si="44"/>
        <v>0</v>
      </c>
      <c r="O111" s="22"/>
      <c r="P111" s="16">
        <v>0</v>
      </c>
      <c r="Q111" s="16">
        <f t="shared" si="36"/>
        <v>0</v>
      </c>
      <c r="R111" s="23">
        <f t="shared" si="45"/>
        <v>0</v>
      </c>
      <c r="S111" s="22"/>
      <c r="T111" s="16">
        <v>0</v>
      </c>
      <c r="U111" s="16">
        <f t="shared" si="38"/>
        <v>0</v>
      </c>
      <c r="V111" s="23">
        <f t="shared" si="46"/>
        <v>0</v>
      </c>
      <c r="W111" s="16"/>
      <c r="X111" s="17">
        <v>0</v>
      </c>
      <c r="Y111" s="16">
        <f t="shared" si="40"/>
        <v>0</v>
      </c>
      <c r="Z111" s="23">
        <f t="shared" si="47"/>
        <v>0</v>
      </c>
      <c r="AG111" s="2">
        <f t="shared" si="42"/>
        <v>2.5662369569683917E-5</v>
      </c>
      <c r="AH111" s="3">
        <f t="shared" si="42"/>
        <v>8.3503901536261938E-7</v>
      </c>
      <c r="AI111" s="3">
        <f t="shared" si="42"/>
        <v>2.617781241902183E-6</v>
      </c>
      <c r="AJ111" s="4">
        <f t="shared" si="42"/>
        <v>8.2627938080285863E-8</v>
      </c>
      <c r="AK111" s="14">
        <f t="shared" si="42"/>
        <v>2.5935447959325928E-6</v>
      </c>
      <c r="AL111" s="10">
        <f t="shared" si="42"/>
        <v>8.3218383873962094E-8</v>
      </c>
      <c r="AM111" s="14">
        <f t="shared" si="42"/>
        <v>4.7711602447843772E-7</v>
      </c>
      <c r="AN111" s="10">
        <f t="shared" si="42"/>
        <v>1.3341891267121772E-8</v>
      </c>
      <c r="AO111" s="14">
        <f t="shared" si="42"/>
        <v>0</v>
      </c>
      <c r="AP111" s="10">
        <f t="shared" si="42"/>
        <v>0</v>
      </c>
    </row>
    <row r="112" spans="1:42" x14ac:dyDescent="0.25">
      <c r="A112" s="22">
        <f t="shared" si="31"/>
        <v>13</v>
      </c>
      <c r="B112" s="17" t="s">
        <v>14</v>
      </c>
      <c r="C112" s="17" t="s">
        <v>19</v>
      </c>
      <c r="D112" s="16">
        <v>1000</v>
      </c>
      <c r="E112" s="30">
        <v>3.7903000000000051</v>
      </c>
      <c r="F112" s="17">
        <v>100.9529722222222</v>
      </c>
      <c r="G112" s="30"/>
      <c r="H112" s="16">
        <v>1</v>
      </c>
      <c r="I112" s="16">
        <f t="shared" si="32"/>
        <v>4.39718931658883E-6</v>
      </c>
      <c r="J112" s="23">
        <f t="shared" si="43"/>
        <v>1.6509337268425593E-7</v>
      </c>
      <c r="K112" s="22"/>
      <c r="L112" s="16">
        <v>0</v>
      </c>
      <c r="M112" s="16">
        <f t="shared" si="34"/>
        <v>0</v>
      </c>
      <c r="N112" s="23">
        <f t="shared" si="44"/>
        <v>0</v>
      </c>
      <c r="O112" s="22"/>
      <c r="P112" s="16">
        <v>0</v>
      </c>
      <c r="Q112" s="16">
        <f t="shared" si="36"/>
        <v>0</v>
      </c>
      <c r="R112" s="23">
        <f t="shared" si="45"/>
        <v>0</v>
      </c>
      <c r="S112" s="22"/>
      <c r="T112" s="16">
        <v>0</v>
      </c>
      <c r="U112" s="16">
        <f t="shared" si="38"/>
        <v>0</v>
      </c>
      <c r="V112" s="23">
        <f t="shared" si="46"/>
        <v>0</v>
      </c>
      <c r="W112" s="16"/>
      <c r="X112" s="17">
        <v>0</v>
      </c>
      <c r="Y112" s="16">
        <f t="shared" si="40"/>
        <v>0</v>
      </c>
      <c r="Z112" s="23">
        <f t="shared" si="47"/>
        <v>0</v>
      </c>
      <c r="AG112" s="2">
        <f t="shared" si="42"/>
        <v>2.5662369569683917E-5</v>
      </c>
      <c r="AH112" s="3">
        <f t="shared" si="42"/>
        <v>8.3503901536261938E-7</v>
      </c>
      <c r="AI112" s="3">
        <f t="shared" si="42"/>
        <v>2.617781241902183E-6</v>
      </c>
      <c r="AJ112" s="4">
        <f t="shared" si="42"/>
        <v>8.2627938080285863E-8</v>
      </c>
      <c r="AK112" s="14">
        <f t="shared" si="42"/>
        <v>2.5935447959325928E-6</v>
      </c>
      <c r="AL112" s="10">
        <f t="shared" si="42"/>
        <v>8.3218383873962094E-8</v>
      </c>
      <c r="AM112" s="14">
        <f t="shared" si="42"/>
        <v>4.7711602447843772E-7</v>
      </c>
      <c r="AN112" s="10">
        <f t="shared" si="42"/>
        <v>1.3341891267121772E-8</v>
      </c>
      <c r="AO112" s="14">
        <f t="shared" si="42"/>
        <v>0</v>
      </c>
      <c r="AP112" s="10">
        <f t="shared" si="42"/>
        <v>0</v>
      </c>
    </row>
    <row r="113" spans="1:42" x14ac:dyDescent="0.25">
      <c r="A113" s="22">
        <f t="shared" si="31"/>
        <v>14</v>
      </c>
      <c r="B113" s="17" t="s">
        <v>14</v>
      </c>
      <c r="C113" s="17" t="s">
        <v>20</v>
      </c>
      <c r="D113" s="16">
        <v>1000</v>
      </c>
      <c r="E113" s="30">
        <v>3.563747222222224</v>
      </c>
      <c r="F113" s="17">
        <v>94.844977777777757</v>
      </c>
      <c r="G113" s="30"/>
      <c r="H113" s="16">
        <v>3</v>
      </c>
      <c r="I113" s="16">
        <f>H113/($E113*$D113*$F$2)</f>
        <v>1.4030175790308104E-5</v>
      </c>
      <c r="J113" s="23">
        <f t="shared" si="43"/>
        <v>5.2717604212160008E-7</v>
      </c>
      <c r="K113" s="22"/>
      <c r="L113" s="16">
        <v>0</v>
      </c>
      <c r="M113" s="16">
        <f>L113/($E113*$D113*$F$2)</f>
        <v>0</v>
      </c>
      <c r="N113" s="23">
        <f t="shared" si="44"/>
        <v>0</v>
      </c>
      <c r="O113" s="22"/>
      <c r="P113" s="16">
        <v>1</v>
      </c>
      <c r="Q113" s="16">
        <f>P113/($E113*$D113*$F$2)</f>
        <v>4.6767252634360351E-6</v>
      </c>
      <c r="R113" s="23">
        <f t="shared" si="45"/>
        <v>1.7572534737386672E-7</v>
      </c>
      <c r="S113" s="22"/>
      <c r="T113" s="16">
        <v>0</v>
      </c>
      <c r="U113" s="16">
        <f>T113/($E113*$D113*$F$2)</f>
        <v>0</v>
      </c>
      <c r="V113" s="23">
        <f t="shared" si="46"/>
        <v>0</v>
      </c>
      <c r="W113" s="16"/>
      <c r="X113" s="17">
        <v>0</v>
      </c>
      <c r="Y113" s="16">
        <f>X113/($E113*$D113*$F$2)</f>
        <v>0</v>
      </c>
      <c r="Z113" s="23">
        <f t="shared" si="47"/>
        <v>0</v>
      </c>
      <c r="AG113" s="2">
        <f t="shared" si="42"/>
        <v>2.5662369569683917E-5</v>
      </c>
      <c r="AH113" s="3">
        <f t="shared" si="42"/>
        <v>8.3503901536261938E-7</v>
      </c>
      <c r="AI113" s="3">
        <f t="shared" si="42"/>
        <v>2.617781241902183E-6</v>
      </c>
      <c r="AJ113" s="4">
        <f t="shared" si="42"/>
        <v>8.2627938080285863E-8</v>
      </c>
      <c r="AK113" s="14">
        <f t="shared" si="42"/>
        <v>2.5935447959325928E-6</v>
      </c>
      <c r="AL113" s="10">
        <f t="shared" si="42"/>
        <v>8.3218383873962094E-8</v>
      </c>
      <c r="AM113" s="14">
        <f t="shared" si="42"/>
        <v>4.7711602447843772E-7</v>
      </c>
      <c r="AN113" s="10">
        <f t="shared" si="42"/>
        <v>1.3341891267121772E-8</v>
      </c>
      <c r="AO113" s="14">
        <f t="shared" si="42"/>
        <v>0</v>
      </c>
      <c r="AP113" s="10">
        <f t="shared" si="42"/>
        <v>0</v>
      </c>
    </row>
    <row r="114" spans="1:42" x14ac:dyDescent="0.25">
      <c r="A114" s="25">
        <f t="shared" si="31"/>
        <v>15</v>
      </c>
      <c r="B114" s="26" t="s">
        <v>14</v>
      </c>
      <c r="C114" s="26" t="s">
        <v>29</v>
      </c>
      <c r="D114" s="27">
        <v>1000</v>
      </c>
      <c r="E114" s="31">
        <v>2.8784333333333372</v>
      </c>
      <c r="F114" s="26">
        <v>94.282513888888857</v>
      </c>
      <c r="G114" s="31"/>
      <c r="H114" s="27">
        <v>9</v>
      </c>
      <c r="I114" s="27">
        <f>H114/($E114*$D114*$F$2)</f>
        <v>5.211168112283295E-5</v>
      </c>
      <c r="J114" s="32">
        <f>H114/($F114*$D114*$F$2)</f>
        <v>1.5909630939282517E-6</v>
      </c>
      <c r="K114" s="25"/>
      <c r="L114" s="27">
        <v>0</v>
      </c>
      <c r="M114" s="27">
        <f>L114/($E114*$D114*$F$2)</f>
        <v>0</v>
      </c>
      <c r="N114" s="32">
        <f>L114/($F114*$D114*$F$2)</f>
        <v>0</v>
      </c>
      <c r="O114" s="25"/>
      <c r="P114" s="27">
        <v>1</v>
      </c>
      <c r="Q114" s="27">
        <f>P114/($E114*$D114*$F$2)</f>
        <v>5.7901867914258832E-6</v>
      </c>
      <c r="R114" s="32">
        <f>P114/($F114*$D114*$F$2)</f>
        <v>1.7677367710313908E-7</v>
      </c>
      <c r="S114" s="25"/>
      <c r="T114" s="27">
        <v>0</v>
      </c>
      <c r="U114" s="27">
        <f>T114/($E114*$D114*$F$2)</f>
        <v>0</v>
      </c>
      <c r="V114" s="32">
        <f>T114/($F114*$D114*$F$2)</f>
        <v>0</v>
      </c>
      <c r="W114" s="27"/>
      <c r="X114" s="26">
        <v>0</v>
      </c>
      <c r="Y114" s="27">
        <f>X114/($E114*$D114*$F$2)</f>
        <v>0</v>
      </c>
      <c r="Z114" s="32">
        <f>X114/($F114*$D114*$F$2)</f>
        <v>0</v>
      </c>
      <c r="AG114" s="5">
        <f t="shared" si="42"/>
        <v>2.5662369569683917E-5</v>
      </c>
      <c r="AH114" s="6">
        <f t="shared" si="42"/>
        <v>8.3503901536261938E-7</v>
      </c>
      <c r="AI114" s="6">
        <f t="shared" si="42"/>
        <v>2.617781241902183E-6</v>
      </c>
      <c r="AJ114" s="33">
        <f t="shared" si="42"/>
        <v>8.2627938080285863E-8</v>
      </c>
      <c r="AK114" s="9">
        <f t="shared" si="42"/>
        <v>2.5935447959325928E-6</v>
      </c>
      <c r="AL114" s="11">
        <f t="shared" si="42"/>
        <v>8.3218383873962094E-8</v>
      </c>
      <c r="AM114" s="9">
        <f t="shared" si="42"/>
        <v>4.7711602447843772E-7</v>
      </c>
      <c r="AN114" s="11">
        <f t="shared" si="42"/>
        <v>1.3341891267121772E-8</v>
      </c>
      <c r="AO114" s="9">
        <f t="shared" si="42"/>
        <v>0</v>
      </c>
      <c r="AP114" s="11">
        <f t="shared" si="42"/>
        <v>0</v>
      </c>
    </row>
    <row r="146" spans="1:42" s="35" customFormat="1" ht="15.75" thickBot="1" x14ac:dyDescent="0.3"/>
    <row r="147" spans="1:42" ht="15.75" thickTop="1" x14ac:dyDescent="0.25"/>
    <row r="148" spans="1:42" x14ac:dyDescent="0.25">
      <c r="A148" t="s">
        <v>35</v>
      </c>
    </row>
    <row r="151" spans="1:42" x14ac:dyDescent="0.25">
      <c r="A151" s="64" t="s">
        <v>0</v>
      </c>
      <c r="B151" s="64" t="s">
        <v>1</v>
      </c>
      <c r="C151" s="64" t="s">
        <v>2</v>
      </c>
      <c r="D151" s="64" t="s">
        <v>7</v>
      </c>
      <c r="E151" s="67" t="s">
        <v>13</v>
      </c>
      <c r="F151" s="72"/>
      <c r="G151" s="61" t="s">
        <v>36</v>
      </c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3"/>
      <c r="AG151" s="43" t="s">
        <v>5</v>
      </c>
      <c r="AH151" s="45"/>
      <c r="AI151" s="45"/>
      <c r="AJ151" s="45"/>
      <c r="AK151" s="45"/>
      <c r="AL151" s="45"/>
      <c r="AM151" s="45"/>
      <c r="AN151" s="45"/>
      <c r="AO151" s="45"/>
      <c r="AP151" s="44"/>
    </row>
    <row r="152" spans="1:42" x14ac:dyDescent="0.25">
      <c r="A152" s="65"/>
      <c r="B152" s="65"/>
      <c r="C152" s="65"/>
      <c r="D152" s="65"/>
      <c r="E152" s="69"/>
      <c r="F152" s="71"/>
      <c r="G152" s="61" t="s">
        <v>3</v>
      </c>
      <c r="H152" s="62"/>
      <c r="I152" s="62"/>
      <c r="J152" s="63"/>
      <c r="K152" s="61" t="s">
        <v>4</v>
      </c>
      <c r="L152" s="62"/>
      <c r="M152" s="62"/>
      <c r="N152" s="63"/>
      <c r="O152" s="61" t="s">
        <v>12</v>
      </c>
      <c r="P152" s="62"/>
      <c r="Q152" s="62"/>
      <c r="R152" s="63"/>
      <c r="S152" s="61" t="s">
        <v>30</v>
      </c>
      <c r="T152" s="62"/>
      <c r="U152" s="62"/>
      <c r="V152" s="63"/>
      <c r="W152" s="61" t="s">
        <v>33</v>
      </c>
      <c r="X152" s="62"/>
      <c r="Y152" s="62"/>
      <c r="Z152" s="63"/>
      <c r="AG152" s="43" t="str">
        <f>G152</f>
        <v>Without Layers</v>
      </c>
      <c r="AH152" s="44"/>
      <c r="AI152" s="43" t="str">
        <f>K152</f>
        <v>With Layers</v>
      </c>
      <c r="AJ152" s="44"/>
      <c r="AK152" s="43" t="str">
        <f>O152</f>
        <v>With buffer=5m</v>
      </c>
      <c r="AL152" s="44"/>
      <c r="AM152" s="43" t="str">
        <f>S152</f>
        <v>With buffer=10m</v>
      </c>
      <c r="AN152" s="44"/>
      <c r="AO152" s="43" t="str">
        <f>W152</f>
        <v>With buffer=20m</v>
      </c>
      <c r="AP152" s="44"/>
    </row>
    <row r="153" spans="1:42" x14ac:dyDescent="0.25">
      <c r="A153" s="66"/>
      <c r="B153" s="66"/>
      <c r="C153" s="66"/>
      <c r="D153" s="66"/>
      <c r="E153" s="1" t="s">
        <v>8</v>
      </c>
      <c r="F153" s="1" t="s">
        <v>9</v>
      </c>
      <c r="G153" s="1"/>
      <c r="H153" s="46" t="s">
        <v>10</v>
      </c>
      <c r="I153" s="46" t="s">
        <v>8</v>
      </c>
      <c r="J153" s="46" t="s">
        <v>9</v>
      </c>
      <c r="K153" s="46"/>
      <c r="L153" s="46" t="s">
        <v>10</v>
      </c>
      <c r="M153" s="46" t="s">
        <v>8</v>
      </c>
      <c r="N153" s="46" t="s">
        <v>9</v>
      </c>
      <c r="O153" s="46"/>
      <c r="P153" s="46" t="s">
        <v>10</v>
      </c>
      <c r="Q153" s="46" t="s">
        <v>8</v>
      </c>
      <c r="R153" s="46" t="s">
        <v>9</v>
      </c>
      <c r="S153" s="46"/>
      <c r="T153" s="46" t="s">
        <v>10</v>
      </c>
      <c r="U153" s="46" t="s">
        <v>8</v>
      </c>
      <c r="V153" s="46" t="s">
        <v>9</v>
      </c>
      <c r="W153" s="46"/>
      <c r="X153" s="46" t="s">
        <v>10</v>
      </c>
      <c r="Y153" s="46" t="s">
        <v>8</v>
      </c>
      <c r="Z153" s="46" t="s">
        <v>9</v>
      </c>
      <c r="AG153" s="7" t="s">
        <v>8</v>
      </c>
      <c r="AH153" s="7" t="s">
        <v>9</v>
      </c>
      <c r="AI153" s="7" t="s">
        <v>8</v>
      </c>
      <c r="AJ153" s="7" t="s">
        <v>9</v>
      </c>
      <c r="AK153" s="7" t="s">
        <v>8</v>
      </c>
      <c r="AL153" s="7" t="s">
        <v>9</v>
      </c>
      <c r="AM153" s="7" t="str">
        <f>U153</f>
        <v>air taxi</v>
      </c>
      <c r="AN153" s="7" t="str">
        <f>V153</f>
        <v>all</v>
      </c>
      <c r="AO153" s="7" t="str">
        <f>Y153</f>
        <v>air taxi</v>
      </c>
      <c r="AP153" s="7" t="str">
        <f>Z153</f>
        <v>all</v>
      </c>
    </row>
    <row r="154" spans="1:42" x14ac:dyDescent="0.25">
      <c r="A154" s="22">
        <v>1</v>
      </c>
      <c r="B154" s="16" t="s">
        <v>14</v>
      </c>
      <c r="C154" s="16" t="s">
        <v>21</v>
      </c>
      <c r="D154" s="16">
        <v>1000</v>
      </c>
      <c r="E154" s="22">
        <v>3.6726388888888879</v>
      </c>
      <c r="F154" s="16">
        <v>79.774569444444438</v>
      </c>
      <c r="G154" s="16"/>
      <c r="H154" s="36">
        <v>4</v>
      </c>
      <c r="I154" s="15">
        <f>H154/($E154*$D154*$F$2)</f>
        <v>1.8152252013765466E-5</v>
      </c>
      <c r="J154" s="21">
        <f>H154/($F154*$D154*$F$2)</f>
        <v>8.3568820403466798E-7</v>
      </c>
      <c r="K154" s="20"/>
      <c r="L154" s="15">
        <v>0</v>
      </c>
      <c r="M154" s="15">
        <f>L154/($E154*$D154*$F$2)</f>
        <v>0</v>
      </c>
      <c r="N154" s="21">
        <f>L154/($F154*$D154*$F$2)</f>
        <v>0</v>
      </c>
      <c r="O154" s="20"/>
      <c r="P154" s="15">
        <v>0</v>
      </c>
      <c r="Q154" s="15">
        <f>P154/($E154*$D154*$F$2)</f>
        <v>0</v>
      </c>
      <c r="R154" s="21">
        <f>P154/($F154*$D154*$F$2)</f>
        <v>0</v>
      </c>
      <c r="S154" s="20"/>
      <c r="T154" s="15">
        <v>0</v>
      </c>
      <c r="U154" s="15">
        <f>T154/($E154*$D154*$F$2)</f>
        <v>0</v>
      </c>
      <c r="V154" s="21">
        <f>T154/($F154*$D154*$F$2)</f>
        <v>0</v>
      </c>
      <c r="W154" s="15"/>
      <c r="X154" s="36">
        <v>0</v>
      </c>
      <c r="Y154" s="15">
        <f>X154/($E154*$D154*$F$2)</f>
        <v>0</v>
      </c>
      <c r="Z154" s="21">
        <f>X154/($F154*$D154*$F$2)</f>
        <v>0</v>
      </c>
      <c r="AG154" s="18">
        <f>AVERAGE($I$154:$I$168)</f>
        <v>1.7019891804882628E-5</v>
      </c>
      <c r="AH154" s="13">
        <f>AVERAGE($J$154:$J$168)</f>
        <v>5.5797099083969479E-7</v>
      </c>
      <c r="AI154" s="18">
        <f>AVERAGE($M$154:$M$168)</f>
        <v>1.3130592254182437E-6</v>
      </c>
      <c r="AJ154" s="13">
        <f>AVERAGE($N$154:$N$168)</f>
        <v>3.7370860128542794E-8</v>
      </c>
      <c r="AK154" s="18">
        <f>AVERAGE($Q$154:$Q$168)</f>
        <v>1.5974733594848114E-6</v>
      </c>
      <c r="AL154" s="13">
        <f>AVERAGE($R$154:$R$168)</f>
        <v>5.0810569013862087E-8</v>
      </c>
      <c r="AM154" s="18">
        <f>AVERAGE($U$154:$U$168)</f>
        <v>2.3855801223921886E-7</v>
      </c>
      <c r="AN154" s="13">
        <f>AVERAGE($V$154:$V$168)</f>
        <v>6.6709456335608862E-9</v>
      </c>
      <c r="AO154" s="18">
        <f>AVERAGE($Y$154:$Y$168)</f>
        <v>0</v>
      </c>
      <c r="AP154" s="13">
        <f>AVERAGE($Z$154:$Z$168)</f>
        <v>0</v>
      </c>
    </row>
    <row r="155" spans="1:42" x14ac:dyDescent="0.25">
      <c r="A155" s="22">
        <f t="shared" ref="A155:A168" si="48">A154+1</f>
        <v>2</v>
      </c>
      <c r="B155" s="16" t="s">
        <v>14</v>
      </c>
      <c r="C155" s="16" t="s">
        <v>22</v>
      </c>
      <c r="D155" s="16">
        <v>1000</v>
      </c>
      <c r="E155" s="22">
        <v>4.6576138888888874</v>
      </c>
      <c r="F155" s="16">
        <v>166.55976111111113</v>
      </c>
      <c r="G155" s="16"/>
      <c r="H155" s="17">
        <v>5</v>
      </c>
      <c r="I155" s="16">
        <f>H155/($E155*$D155*$F$2)</f>
        <v>1.7891850917941416E-5</v>
      </c>
      <c r="J155" s="23">
        <f>H155/($F155*$D155*$F$2)</f>
        <v>5.0032092251706648E-7</v>
      </c>
      <c r="K155" s="22"/>
      <c r="L155" s="16">
        <v>1</v>
      </c>
      <c r="M155" s="16">
        <f>L155/($E155*$D155*$F$2)</f>
        <v>3.5783701835882833E-6</v>
      </c>
      <c r="N155" s="23">
        <f>L155/($F155*$D155*$F$2)</f>
        <v>1.0006418450341329E-7</v>
      </c>
      <c r="O155" s="22"/>
      <c r="P155" s="16">
        <v>1</v>
      </c>
      <c r="Q155" s="16">
        <f>P155/($E155*$D155*$F$2)</f>
        <v>3.5783701835882833E-6</v>
      </c>
      <c r="R155" s="23">
        <f>P155/($F155*$D155*$F$2)</f>
        <v>1.0006418450341329E-7</v>
      </c>
      <c r="S155" s="22"/>
      <c r="T155" s="16">
        <v>1</v>
      </c>
      <c r="U155" s="16">
        <f>T155/($E155*$D155*$F$2)</f>
        <v>3.5783701835882833E-6</v>
      </c>
      <c r="V155" s="23">
        <f>T155/($F155*$D155*$F$2)</f>
        <v>1.0006418450341329E-7</v>
      </c>
      <c r="W155" s="16"/>
      <c r="X155" s="17">
        <v>0</v>
      </c>
      <c r="Y155" s="16">
        <f>X155/($E155*$D155*$F$2)</f>
        <v>0</v>
      </c>
      <c r="Z155" s="23">
        <f>X155/($F155*$D155*$F$2)</f>
        <v>0</v>
      </c>
      <c r="AG155" s="14">
        <f>$AG$154</f>
        <v>1.7019891804882628E-5</v>
      </c>
      <c r="AH155" s="10">
        <f>$AH$154</f>
        <v>5.5797099083969479E-7</v>
      </c>
      <c r="AI155" s="14">
        <f>$AI$154</f>
        <v>1.3130592254182437E-6</v>
      </c>
      <c r="AJ155" s="10">
        <f>$AJ$154</f>
        <v>3.7370860128542794E-8</v>
      </c>
      <c r="AK155" s="14">
        <f t="shared" ref="AK155:AK168" si="49">$AK$154</f>
        <v>1.5974733594848114E-6</v>
      </c>
      <c r="AL155" s="10">
        <f t="shared" ref="AL155:AL168" si="50">$AL$154</f>
        <v>5.0810569013862087E-8</v>
      </c>
      <c r="AM155" s="14">
        <f>$AM$154</f>
        <v>2.3855801223921886E-7</v>
      </c>
      <c r="AN155" s="10">
        <f>$AN$154</f>
        <v>6.6709456335608862E-9</v>
      </c>
      <c r="AO155" s="14">
        <f>$AO$154</f>
        <v>0</v>
      </c>
      <c r="AP155" s="10">
        <f>$AP$154</f>
        <v>0</v>
      </c>
    </row>
    <row r="156" spans="1:42" x14ac:dyDescent="0.25">
      <c r="A156" s="22">
        <f t="shared" si="48"/>
        <v>3</v>
      </c>
      <c r="B156" s="16" t="s">
        <v>14</v>
      </c>
      <c r="C156" s="16" t="s">
        <v>23</v>
      </c>
      <c r="D156" s="16">
        <v>1000</v>
      </c>
      <c r="E156" s="22">
        <v>4.8418388888888959</v>
      </c>
      <c r="F156" s="16">
        <v>115.00931944444446</v>
      </c>
      <c r="G156" s="16"/>
      <c r="H156" s="17">
        <v>0</v>
      </c>
      <c r="I156" s="16">
        <f t="shared" ref="I156:I166" si="51">H156/($E156*$D156*$F$2)</f>
        <v>0</v>
      </c>
      <c r="J156" s="23">
        <f t="shared" ref="J156:J157" si="52">H156/($F156*$D156*$F$2)</f>
        <v>0</v>
      </c>
      <c r="K156" s="22"/>
      <c r="L156" s="16">
        <v>0</v>
      </c>
      <c r="M156" s="16">
        <f t="shared" ref="M156:M166" si="53">L156/($E156*$D156*$F$2)</f>
        <v>0</v>
      </c>
      <c r="N156" s="23">
        <f t="shared" ref="N156:N157" si="54">L156/($F156*$D156*$F$2)</f>
        <v>0</v>
      </c>
      <c r="O156" s="22"/>
      <c r="P156" s="16">
        <v>0</v>
      </c>
      <c r="Q156" s="16">
        <f t="shared" ref="Q156:Q166" si="55">P156/($E156*$D156*$F$2)</f>
        <v>0</v>
      </c>
      <c r="R156" s="23">
        <f t="shared" ref="R156:R157" si="56">P156/($F156*$D156*$F$2)</f>
        <v>0</v>
      </c>
      <c r="S156" s="22"/>
      <c r="T156" s="16">
        <v>0</v>
      </c>
      <c r="U156" s="16">
        <f t="shared" ref="U156:U166" si="57">T156/($E156*$D156*$F$2)</f>
        <v>0</v>
      </c>
      <c r="V156" s="23">
        <f t="shared" ref="V156:V157" si="58">T156/($F156*$D156*$F$2)</f>
        <v>0</v>
      </c>
      <c r="W156" s="16"/>
      <c r="X156" s="17">
        <v>0</v>
      </c>
      <c r="Y156" s="16">
        <f t="shared" ref="Y156:Y166" si="59">X156/($E156*$D156*$F$2)</f>
        <v>0</v>
      </c>
      <c r="Z156" s="23">
        <f t="shared" ref="Z156:Z157" si="60">X156/($F156*$D156*$F$2)</f>
        <v>0</v>
      </c>
      <c r="AG156" s="14">
        <f t="shared" ref="AG156:AJ168" si="61">AG$154</f>
        <v>1.7019891804882628E-5</v>
      </c>
      <c r="AH156" s="10">
        <f t="shared" si="61"/>
        <v>5.5797099083969479E-7</v>
      </c>
      <c r="AI156" s="14">
        <f t="shared" si="61"/>
        <v>1.3130592254182437E-6</v>
      </c>
      <c r="AJ156" s="10">
        <f t="shared" si="61"/>
        <v>3.7370860128542794E-8</v>
      </c>
      <c r="AK156" s="14">
        <f t="shared" si="49"/>
        <v>1.5974733594848114E-6</v>
      </c>
      <c r="AL156" s="10">
        <f t="shared" si="50"/>
        <v>5.0810569013862087E-8</v>
      </c>
      <c r="AM156" s="14">
        <f t="shared" ref="AM156:AP168" si="62">AM$154</f>
        <v>2.3855801223921886E-7</v>
      </c>
      <c r="AN156" s="10">
        <f t="shared" si="62"/>
        <v>6.6709456335608862E-9</v>
      </c>
      <c r="AO156" s="14">
        <f t="shared" si="62"/>
        <v>0</v>
      </c>
      <c r="AP156" s="10">
        <f t="shared" si="62"/>
        <v>0</v>
      </c>
    </row>
    <row r="157" spans="1:42" x14ac:dyDescent="0.25">
      <c r="A157" s="22">
        <f t="shared" si="48"/>
        <v>4</v>
      </c>
      <c r="B157" s="16" t="s">
        <v>14</v>
      </c>
      <c r="C157" s="16" t="s">
        <v>15</v>
      </c>
      <c r="D157" s="16">
        <v>1000</v>
      </c>
      <c r="E157" s="22">
        <v>3.9206972222222145</v>
      </c>
      <c r="F157" s="16">
        <v>92.223586111111089</v>
      </c>
      <c r="G157" s="16"/>
      <c r="H157" s="17">
        <v>3</v>
      </c>
      <c r="I157" s="16">
        <f t="shared" si="51"/>
        <v>1.2752833785940877E-5</v>
      </c>
      <c r="J157" s="23">
        <f t="shared" si="52"/>
        <v>5.4216065659992811E-7</v>
      </c>
      <c r="K157" s="22"/>
      <c r="L157" s="16">
        <v>0</v>
      </c>
      <c r="M157" s="16">
        <f t="shared" si="53"/>
        <v>0</v>
      </c>
      <c r="N157" s="23">
        <f t="shared" si="54"/>
        <v>0</v>
      </c>
      <c r="O157" s="22"/>
      <c r="P157" s="16">
        <v>1</v>
      </c>
      <c r="Q157" s="16">
        <f t="shared" si="55"/>
        <v>4.2509445953136261E-6</v>
      </c>
      <c r="R157" s="23">
        <f t="shared" si="56"/>
        <v>1.807202188666427E-7</v>
      </c>
      <c r="S157" s="22"/>
      <c r="T157" s="16">
        <v>0</v>
      </c>
      <c r="U157" s="16">
        <f t="shared" si="57"/>
        <v>0</v>
      </c>
      <c r="V157" s="23">
        <f t="shared" si="58"/>
        <v>0</v>
      </c>
      <c r="W157" s="16"/>
      <c r="X157" s="17">
        <v>0</v>
      </c>
      <c r="Y157" s="16">
        <f t="shared" si="59"/>
        <v>0</v>
      </c>
      <c r="Z157" s="23">
        <f t="shared" si="60"/>
        <v>0</v>
      </c>
      <c r="AG157" s="14">
        <f t="shared" si="61"/>
        <v>1.7019891804882628E-5</v>
      </c>
      <c r="AH157" s="10">
        <f t="shared" si="61"/>
        <v>5.5797099083969479E-7</v>
      </c>
      <c r="AI157" s="14">
        <f t="shared" si="61"/>
        <v>1.3130592254182437E-6</v>
      </c>
      <c r="AJ157" s="10">
        <f t="shared" si="61"/>
        <v>3.7370860128542794E-8</v>
      </c>
      <c r="AK157" s="14">
        <f t="shared" si="49"/>
        <v>1.5974733594848114E-6</v>
      </c>
      <c r="AL157" s="10">
        <f t="shared" si="50"/>
        <v>5.0810569013862087E-8</v>
      </c>
      <c r="AM157" s="14">
        <f t="shared" si="62"/>
        <v>2.3855801223921886E-7</v>
      </c>
      <c r="AN157" s="10">
        <f t="shared" si="62"/>
        <v>6.6709456335608862E-9</v>
      </c>
      <c r="AO157" s="14">
        <f t="shared" si="62"/>
        <v>0</v>
      </c>
      <c r="AP157" s="10">
        <f t="shared" si="62"/>
        <v>0</v>
      </c>
    </row>
    <row r="158" spans="1:42" x14ac:dyDescent="0.25">
      <c r="A158" s="22">
        <f t="shared" si="48"/>
        <v>5</v>
      </c>
      <c r="B158" s="16" t="s">
        <v>14</v>
      </c>
      <c r="C158" s="16" t="s">
        <v>16</v>
      </c>
      <c r="D158" s="16">
        <v>1000</v>
      </c>
      <c r="E158" s="22">
        <v>4.2080472222222189</v>
      </c>
      <c r="F158" s="16">
        <v>99.019727777777774</v>
      </c>
      <c r="G158" s="16"/>
      <c r="H158" s="17">
        <v>1</v>
      </c>
      <c r="I158" s="16">
        <f>H158/($E158*$D158*$F$2)</f>
        <v>3.9606653125592065E-6</v>
      </c>
      <c r="J158" s="23">
        <f>H158/($F158*$D158*$F$2)</f>
        <v>1.6831662781451351E-7</v>
      </c>
      <c r="K158" s="22"/>
      <c r="L158" s="16">
        <v>0</v>
      </c>
      <c r="M158" s="16">
        <f>L158/($E158*$D158*$F$2)</f>
        <v>0</v>
      </c>
      <c r="N158" s="23">
        <f>L158/($F158*$D158*$F$2)</f>
        <v>0</v>
      </c>
      <c r="O158" s="22"/>
      <c r="P158" s="16">
        <v>0</v>
      </c>
      <c r="Q158" s="16">
        <f>P158/($E158*$D158*$F$2)</f>
        <v>0</v>
      </c>
      <c r="R158" s="23">
        <f>P158/($F158*$D158*$F$2)</f>
        <v>0</v>
      </c>
      <c r="S158" s="22"/>
      <c r="T158" s="16">
        <v>0</v>
      </c>
      <c r="U158" s="16">
        <f>T158/($E158*$D158*$F$2)</f>
        <v>0</v>
      </c>
      <c r="V158" s="23">
        <f>T158/($F158*$D158*$F$2)</f>
        <v>0</v>
      </c>
      <c r="W158" s="16"/>
      <c r="X158" s="17">
        <v>0</v>
      </c>
      <c r="Y158" s="16">
        <f>X158/($E158*$D158*$F$2)</f>
        <v>0</v>
      </c>
      <c r="Z158" s="23">
        <f>X158/($F158*$D158*$F$2)</f>
        <v>0</v>
      </c>
      <c r="AG158" s="14">
        <f t="shared" si="61"/>
        <v>1.7019891804882628E-5</v>
      </c>
      <c r="AH158" s="10">
        <f t="shared" si="61"/>
        <v>5.5797099083969479E-7</v>
      </c>
      <c r="AI158" s="14">
        <f t="shared" si="61"/>
        <v>1.3130592254182437E-6</v>
      </c>
      <c r="AJ158" s="10">
        <f t="shared" si="61"/>
        <v>3.7370860128542794E-8</v>
      </c>
      <c r="AK158" s="14">
        <f t="shared" si="49"/>
        <v>1.5974733594848114E-6</v>
      </c>
      <c r="AL158" s="10">
        <f t="shared" si="50"/>
        <v>5.0810569013862087E-8</v>
      </c>
      <c r="AM158" s="14">
        <f t="shared" si="62"/>
        <v>2.3855801223921886E-7</v>
      </c>
      <c r="AN158" s="10">
        <f t="shared" si="62"/>
        <v>6.6709456335608862E-9</v>
      </c>
      <c r="AO158" s="14">
        <f t="shared" si="62"/>
        <v>0</v>
      </c>
      <c r="AP158" s="10">
        <f t="shared" si="62"/>
        <v>0</v>
      </c>
    </row>
    <row r="159" spans="1:42" x14ac:dyDescent="0.25">
      <c r="A159" s="22">
        <f t="shared" si="48"/>
        <v>6</v>
      </c>
      <c r="B159" s="16" t="s">
        <v>14</v>
      </c>
      <c r="C159" s="16" t="s">
        <v>17</v>
      </c>
      <c r="D159" s="16">
        <v>1000</v>
      </c>
      <c r="E159" s="22">
        <v>3.8898972222222201</v>
      </c>
      <c r="F159" s="16">
        <v>96.78281666666669</v>
      </c>
      <c r="G159" s="16"/>
      <c r="H159" s="17">
        <v>2</v>
      </c>
      <c r="I159" s="16">
        <f t="shared" si="51"/>
        <v>8.569206698548882E-6</v>
      </c>
      <c r="J159" s="23">
        <f t="shared" ref="J159:J167" si="63">H159/($F159*$D159*$F$2)</f>
        <v>3.4441375526544045E-7</v>
      </c>
      <c r="K159" s="22"/>
      <c r="L159" s="16">
        <v>0</v>
      </c>
      <c r="M159" s="16">
        <f t="shared" si="53"/>
        <v>0</v>
      </c>
      <c r="N159" s="23">
        <f t="shared" ref="N159:N167" si="64">L159/($F159*$D159*$F$2)</f>
        <v>0</v>
      </c>
      <c r="O159" s="22"/>
      <c r="P159" s="16">
        <v>0</v>
      </c>
      <c r="Q159" s="16">
        <f t="shared" si="55"/>
        <v>0</v>
      </c>
      <c r="R159" s="23">
        <f t="shared" ref="R159:R167" si="65">P159/($F159*$D159*$F$2)</f>
        <v>0</v>
      </c>
      <c r="S159" s="22"/>
      <c r="T159" s="16">
        <v>0</v>
      </c>
      <c r="U159" s="16">
        <f t="shared" si="57"/>
        <v>0</v>
      </c>
      <c r="V159" s="23">
        <f t="shared" ref="V159:V167" si="66">T159/($F159*$D159*$F$2)</f>
        <v>0</v>
      </c>
      <c r="W159" s="16"/>
      <c r="X159" s="17">
        <v>0</v>
      </c>
      <c r="Y159" s="16">
        <f t="shared" si="59"/>
        <v>0</v>
      </c>
      <c r="Z159" s="23">
        <f t="shared" ref="Z159:Z167" si="67">X159/($F159*$D159*$F$2)</f>
        <v>0</v>
      </c>
      <c r="AG159" s="14">
        <f t="shared" si="61"/>
        <v>1.7019891804882628E-5</v>
      </c>
      <c r="AH159" s="10">
        <f t="shared" si="61"/>
        <v>5.5797099083969479E-7</v>
      </c>
      <c r="AI159" s="14">
        <f t="shared" si="61"/>
        <v>1.3130592254182437E-6</v>
      </c>
      <c r="AJ159" s="10">
        <f t="shared" si="61"/>
        <v>3.7370860128542794E-8</v>
      </c>
      <c r="AK159" s="14">
        <f t="shared" si="49"/>
        <v>1.5974733594848114E-6</v>
      </c>
      <c r="AL159" s="10">
        <f t="shared" si="50"/>
        <v>5.0810569013862087E-8</v>
      </c>
      <c r="AM159" s="14">
        <f t="shared" si="62"/>
        <v>2.3855801223921886E-7</v>
      </c>
      <c r="AN159" s="10">
        <f t="shared" si="62"/>
        <v>6.6709456335608862E-9</v>
      </c>
      <c r="AO159" s="14">
        <f t="shared" si="62"/>
        <v>0</v>
      </c>
      <c r="AP159" s="10">
        <f t="shared" si="62"/>
        <v>0</v>
      </c>
    </row>
    <row r="160" spans="1:42" x14ac:dyDescent="0.25">
      <c r="A160" s="22">
        <f t="shared" si="48"/>
        <v>7</v>
      </c>
      <c r="B160" s="16" t="s">
        <v>14</v>
      </c>
      <c r="C160" s="16" t="s">
        <v>24</v>
      </c>
      <c r="D160" s="16">
        <v>1000</v>
      </c>
      <c r="E160" s="22">
        <v>4.7703972222222184</v>
      </c>
      <c r="F160" s="16">
        <v>110.17316944444444</v>
      </c>
      <c r="G160" s="16"/>
      <c r="H160" s="17">
        <v>7</v>
      </c>
      <c r="I160" s="16">
        <f t="shared" si="51"/>
        <v>2.4456384077030645E-5</v>
      </c>
      <c r="J160" s="23">
        <f t="shared" si="63"/>
        <v>1.0589390071554272E-6</v>
      </c>
      <c r="K160" s="22"/>
      <c r="L160" s="16">
        <v>0</v>
      </c>
      <c r="M160" s="16">
        <f t="shared" si="53"/>
        <v>0</v>
      </c>
      <c r="N160" s="23">
        <f t="shared" si="64"/>
        <v>0</v>
      </c>
      <c r="O160" s="22"/>
      <c r="P160" s="16">
        <v>1</v>
      </c>
      <c r="Q160" s="16">
        <f t="shared" si="55"/>
        <v>3.4937691538615207E-6</v>
      </c>
      <c r="R160" s="23">
        <f t="shared" si="65"/>
        <v>1.512770010222039E-7</v>
      </c>
      <c r="S160" s="22"/>
      <c r="T160" s="16">
        <v>0</v>
      </c>
      <c r="U160" s="16">
        <f t="shared" si="57"/>
        <v>0</v>
      </c>
      <c r="V160" s="23">
        <f t="shared" si="66"/>
        <v>0</v>
      </c>
      <c r="W160" s="16"/>
      <c r="X160" s="17">
        <v>0</v>
      </c>
      <c r="Y160" s="16">
        <f t="shared" si="59"/>
        <v>0</v>
      </c>
      <c r="Z160" s="23">
        <f t="shared" si="67"/>
        <v>0</v>
      </c>
      <c r="AG160" s="14">
        <f t="shared" si="61"/>
        <v>1.7019891804882628E-5</v>
      </c>
      <c r="AH160" s="10">
        <f t="shared" si="61"/>
        <v>5.5797099083969479E-7</v>
      </c>
      <c r="AI160" s="14">
        <f t="shared" si="61"/>
        <v>1.3130592254182437E-6</v>
      </c>
      <c r="AJ160" s="10">
        <f t="shared" si="61"/>
        <v>3.7370860128542794E-8</v>
      </c>
      <c r="AK160" s="14">
        <f t="shared" si="49"/>
        <v>1.5974733594848114E-6</v>
      </c>
      <c r="AL160" s="10">
        <f t="shared" si="50"/>
        <v>5.0810569013862087E-8</v>
      </c>
      <c r="AM160" s="14">
        <f t="shared" si="62"/>
        <v>2.3855801223921886E-7</v>
      </c>
      <c r="AN160" s="10">
        <f t="shared" si="62"/>
        <v>6.6709456335608862E-9</v>
      </c>
      <c r="AO160" s="14">
        <f t="shared" si="62"/>
        <v>0</v>
      </c>
      <c r="AP160" s="10">
        <f t="shared" si="62"/>
        <v>0</v>
      </c>
    </row>
    <row r="161" spans="1:42" x14ac:dyDescent="0.25">
      <c r="A161" s="22">
        <f t="shared" si="48"/>
        <v>8</v>
      </c>
      <c r="B161" s="16" t="s">
        <v>14</v>
      </c>
      <c r="C161" s="16" t="s">
        <v>25</v>
      </c>
      <c r="D161" s="16">
        <v>1000</v>
      </c>
      <c r="E161" s="22">
        <v>4.1362861111111151</v>
      </c>
      <c r="F161" s="16">
        <v>144.77058055555551</v>
      </c>
      <c r="G161" s="16"/>
      <c r="H161" s="17">
        <v>11</v>
      </c>
      <c r="I161" s="16">
        <f t="shared" si="51"/>
        <v>4.4323175043634775E-5</v>
      </c>
      <c r="J161" s="23">
        <f t="shared" si="63"/>
        <v>1.2663714729180036E-6</v>
      </c>
      <c r="K161" s="22"/>
      <c r="L161" s="16">
        <v>4</v>
      </c>
      <c r="M161" s="16">
        <f t="shared" si="53"/>
        <v>1.6117518197685373E-5</v>
      </c>
      <c r="N161" s="23">
        <f t="shared" si="64"/>
        <v>4.6049871742472861E-7</v>
      </c>
      <c r="O161" s="22"/>
      <c r="P161" s="16">
        <v>1</v>
      </c>
      <c r="Q161" s="16">
        <f t="shared" si="55"/>
        <v>4.0293795494213431E-6</v>
      </c>
      <c r="R161" s="23">
        <f t="shared" si="65"/>
        <v>1.1512467935618215E-7</v>
      </c>
      <c r="S161" s="22"/>
      <c r="T161" s="16">
        <v>0</v>
      </c>
      <c r="U161" s="16">
        <f t="shared" si="57"/>
        <v>0</v>
      </c>
      <c r="V161" s="23">
        <f t="shared" si="66"/>
        <v>0</v>
      </c>
      <c r="W161" s="16"/>
      <c r="X161" s="17">
        <v>0</v>
      </c>
      <c r="Y161" s="16">
        <f t="shared" si="59"/>
        <v>0</v>
      </c>
      <c r="Z161" s="23">
        <f t="shared" si="67"/>
        <v>0</v>
      </c>
      <c r="AG161" s="14">
        <f t="shared" si="61"/>
        <v>1.7019891804882628E-5</v>
      </c>
      <c r="AH161" s="10">
        <f t="shared" si="61"/>
        <v>5.5797099083969479E-7</v>
      </c>
      <c r="AI161" s="14">
        <f t="shared" si="61"/>
        <v>1.3130592254182437E-6</v>
      </c>
      <c r="AJ161" s="10">
        <f t="shared" si="61"/>
        <v>3.7370860128542794E-8</v>
      </c>
      <c r="AK161" s="14">
        <f t="shared" si="49"/>
        <v>1.5974733594848114E-6</v>
      </c>
      <c r="AL161" s="10">
        <f t="shared" si="50"/>
        <v>5.0810569013862087E-8</v>
      </c>
      <c r="AM161" s="14">
        <f t="shared" si="62"/>
        <v>2.3855801223921886E-7</v>
      </c>
      <c r="AN161" s="10">
        <f t="shared" si="62"/>
        <v>6.6709456335608862E-9</v>
      </c>
      <c r="AO161" s="14">
        <f t="shared" si="62"/>
        <v>0</v>
      </c>
      <c r="AP161" s="10">
        <f t="shared" si="62"/>
        <v>0</v>
      </c>
    </row>
    <row r="162" spans="1:42" x14ac:dyDescent="0.25">
      <c r="A162" s="22">
        <f t="shared" si="48"/>
        <v>9</v>
      </c>
      <c r="B162" s="16" t="s">
        <v>14</v>
      </c>
      <c r="C162" s="16" t="s">
        <v>26</v>
      </c>
      <c r="D162" s="16">
        <v>1000</v>
      </c>
      <c r="E162" s="22">
        <v>3.7250944444444332</v>
      </c>
      <c r="F162" s="16">
        <v>124.7335083333333</v>
      </c>
      <c r="G162" s="16"/>
      <c r="H162" s="17">
        <v>8</v>
      </c>
      <c r="I162" s="16">
        <f t="shared" si="51"/>
        <v>3.5793275934838449E-5</v>
      </c>
      <c r="J162" s="23">
        <f t="shared" si="63"/>
        <v>1.0689455873959559E-6</v>
      </c>
      <c r="K162" s="22"/>
      <c r="L162" s="16">
        <v>0</v>
      </c>
      <c r="M162" s="16">
        <f t="shared" si="53"/>
        <v>0</v>
      </c>
      <c r="N162" s="23">
        <f t="shared" si="64"/>
        <v>0</v>
      </c>
      <c r="O162" s="22"/>
      <c r="P162" s="16">
        <v>0</v>
      </c>
      <c r="Q162" s="16">
        <f t="shared" si="55"/>
        <v>0</v>
      </c>
      <c r="R162" s="23">
        <f t="shared" si="65"/>
        <v>0</v>
      </c>
      <c r="S162" s="22"/>
      <c r="T162" s="16">
        <v>0</v>
      </c>
      <c r="U162" s="16">
        <f t="shared" si="57"/>
        <v>0</v>
      </c>
      <c r="V162" s="23">
        <f t="shared" si="66"/>
        <v>0</v>
      </c>
      <c r="W162" s="16"/>
      <c r="X162" s="17">
        <v>0</v>
      </c>
      <c r="Y162" s="16">
        <f t="shared" si="59"/>
        <v>0</v>
      </c>
      <c r="Z162" s="23">
        <f t="shared" si="67"/>
        <v>0</v>
      </c>
      <c r="AG162" s="14">
        <f t="shared" si="61"/>
        <v>1.7019891804882628E-5</v>
      </c>
      <c r="AH162" s="10">
        <f t="shared" si="61"/>
        <v>5.5797099083969479E-7</v>
      </c>
      <c r="AI162" s="14">
        <f t="shared" si="61"/>
        <v>1.3130592254182437E-6</v>
      </c>
      <c r="AJ162" s="10">
        <f t="shared" si="61"/>
        <v>3.7370860128542794E-8</v>
      </c>
      <c r="AK162" s="14">
        <f t="shared" si="49"/>
        <v>1.5974733594848114E-6</v>
      </c>
      <c r="AL162" s="10">
        <f t="shared" si="50"/>
        <v>5.0810569013862087E-8</v>
      </c>
      <c r="AM162" s="14">
        <f t="shared" si="62"/>
        <v>2.3855801223921886E-7</v>
      </c>
      <c r="AN162" s="10">
        <f t="shared" si="62"/>
        <v>6.6709456335608862E-9</v>
      </c>
      <c r="AO162" s="14">
        <f t="shared" si="62"/>
        <v>0</v>
      </c>
      <c r="AP162" s="10">
        <f t="shared" si="62"/>
        <v>0</v>
      </c>
    </row>
    <row r="163" spans="1:42" x14ac:dyDescent="0.25">
      <c r="A163" s="22">
        <f t="shared" si="48"/>
        <v>10</v>
      </c>
      <c r="B163" s="16" t="s">
        <v>14</v>
      </c>
      <c r="C163" s="16" t="s">
        <v>27</v>
      </c>
      <c r="D163" s="16">
        <v>1000</v>
      </c>
      <c r="E163" s="30">
        <v>3.8716305555555603</v>
      </c>
      <c r="F163" s="17">
        <v>155.05862777777779</v>
      </c>
      <c r="G163" s="17"/>
      <c r="H163" s="17">
        <v>11</v>
      </c>
      <c r="I163" s="16">
        <f t="shared" si="51"/>
        <v>4.735300300548069E-5</v>
      </c>
      <c r="J163" s="23">
        <f t="shared" si="63"/>
        <v>1.1823484830271903E-6</v>
      </c>
      <c r="K163" s="22"/>
      <c r="L163" s="16">
        <v>0</v>
      </c>
      <c r="M163" s="16">
        <f t="shared" si="53"/>
        <v>0</v>
      </c>
      <c r="N163" s="23">
        <f t="shared" si="64"/>
        <v>0</v>
      </c>
      <c r="O163" s="22"/>
      <c r="P163" s="16">
        <v>2</v>
      </c>
      <c r="Q163" s="16">
        <f t="shared" si="55"/>
        <v>8.6096369100873977E-6</v>
      </c>
      <c r="R163" s="23">
        <f t="shared" si="65"/>
        <v>2.1497245145948914E-7</v>
      </c>
      <c r="S163" s="22"/>
      <c r="T163" s="16">
        <v>0</v>
      </c>
      <c r="U163" s="16">
        <f t="shared" si="57"/>
        <v>0</v>
      </c>
      <c r="V163" s="23">
        <f t="shared" si="66"/>
        <v>0</v>
      </c>
      <c r="W163" s="16"/>
      <c r="X163" s="17">
        <v>0</v>
      </c>
      <c r="Y163" s="16">
        <f t="shared" si="59"/>
        <v>0</v>
      </c>
      <c r="Z163" s="23">
        <f t="shared" si="67"/>
        <v>0</v>
      </c>
      <c r="AG163" s="14">
        <f t="shared" si="61"/>
        <v>1.7019891804882628E-5</v>
      </c>
      <c r="AH163" s="10">
        <f t="shared" si="61"/>
        <v>5.5797099083969479E-7</v>
      </c>
      <c r="AI163" s="14">
        <f t="shared" si="61"/>
        <v>1.3130592254182437E-6</v>
      </c>
      <c r="AJ163" s="10">
        <f t="shared" si="61"/>
        <v>3.7370860128542794E-8</v>
      </c>
      <c r="AK163" s="14">
        <f t="shared" si="49"/>
        <v>1.5974733594848114E-6</v>
      </c>
      <c r="AL163" s="10">
        <f t="shared" si="50"/>
        <v>5.0810569013862087E-8</v>
      </c>
      <c r="AM163" s="14">
        <f t="shared" si="62"/>
        <v>2.3855801223921886E-7</v>
      </c>
      <c r="AN163" s="10">
        <f t="shared" si="62"/>
        <v>6.6709456335608862E-9</v>
      </c>
      <c r="AO163" s="14">
        <f t="shared" si="62"/>
        <v>0</v>
      </c>
      <c r="AP163" s="10">
        <f t="shared" si="62"/>
        <v>0</v>
      </c>
    </row>
    <row r="164" spans="1:42" x14ac:dyDescent="0.25">
      <c r="A164" s="22">
        <f t="shared" si="48"/>
        <v>11</v>
      </c>
      <c r="B164" s="17" t="s">
        <v>14</v>
      </c>
      <c r="C164" s="17" t="s">
        <v>28</v>
      </c>
      <c r="D164" s="16">
        <v>1000</v>
      </c>
      <c r="E164" s="30">
        <v>4.4547250000000078</v>
      </c>
      <c r="F164" s="17">
        <v>99.95538055555555</v>
      </c>
      <c r="G164" s="17"/>
      <c r="H164" s="17">
        <v>1</v>
      </c>
      <c r="I164" s="16">
        <f t="shared" si="51"/>
        <v>3.7413457994975309E-6</v>
      </c>
      <c r="J164" s="23">
        <f t="shared" si="63"/>
        <v>1.6674106560379983E-7</v>
      </c>
      <c r="K164" s="22"/>
      <c r="L164" s="16">
        <v>0</v>
      </c>
      <c r="M164" s="16">
        <f t="shared" si="53"/>
        <v>0</v>
      </c>
      <c r="N164" s="23">
        <f t="shared" si="64"/>
        <v>0</v>
      </c>
      <c r="O164" s="22"/>
      <c r="P164" s="16">
        <v>0</v>
      </c>
      <c r="Q164" s="16">
        <f t="shared" si="55"/>
        <v>0</v>
      </c>
      <c r="R164" s="23">
        <f t="shared" si="65"/>
        <v>0</v>
      </c>
      <c r="S164" s="22"/>
      <c r="T164" s="16">
        <v>0</v>
      </c>
      <c r="U164" s="16">
        <f t="shared" si="57"/>
        <v>0</v>
      </c>
      <c r="V164" s="23">
        <f t="shared" si="66"/>
        <v>0</v>
      </c>
      <c r="W164" s="16"/>
      <c r="X164" s="17">
        <v>0</v>
      </c>
      <c r="Y164" s="16">
        <f t="shared" si="59"/>
        <v>0</v>
      </c>
      <c r="Z164" s="23">
        <f t="shared" si="67"/>
        <v>0</v>
      </c>
      <c r="AG164" s="14">
        <f t="shared" si="61"/>
        <v>1.7019891804882628E-5</v>
      </c>
      <c r="AH164" s="10">
        <f t="shared" si="61"/>
        <v>5.5797099083969479E-7</v>
      </c>
      <c r="AI164" s="14">
        <f t="shared" si="61"/>
        <v>1.3130592254182437E-6</v>
      </c>
      <c r="AJ164" s="10">
        <f t="shared" si="61"/>
        <v>3.7370860128542794E-8</v>
      </c>
      <c r="AK164" s="14">
        <f t="shared" si="49"/>
        <v>1.5974733594848114E-6</v>
      </c>
      <c r="AL164" s="10">
        <f t="shared" si="50"/>
        <v>5.0810569013862087E-8</v>
      </c>
      <c r="AM164" s="14">
        <f t="shared" si="62"/>
        <v>2.3855801223921886E-7</v>
      </c>
      <c r="AN164" s="10">
        <f t="shared" si="62"/>
        <v>6.6709456335608862E-9</v>
      </c>
      <c r="AO164" s="14">
        <f t="shared" si="62"/>
        <v>0</v>
      </c>
      <c r="AP164" s="10">
        <f t="shared" si="62"/>
        <v>0</v>
      </c>
    </row>
    <row r="165" spans="1:42" x14ac:dyDescent="0.25">
      <c r="A165" s="22">
        <f t="shared" si="48"/>
        <v>12</v>
      </c>
      <c r="B165" s="17" t="s">
        <v>14</v>
      </c>
      <c r="C165" s="17" t="s">
        <v>18</v>
      </c>
      <c r="D165" s="16">
        <v>1000</v>
      </c>
      <c r="E165" s="30">
        <v>4.026452777777763</v>
      </c>
      <c r="F165" s="17">
        <v>104.02222777777774</v>
      </c>
      <c r="G165" s="17"/>
      <c r="H165" s="17">
        <v>0</v>
      </c>
      <c r="I165" s="16">
        <f t="shared" si="51"/>
        <v>0</v>
      </c>
      <c r="J165" s="23">
        <f t="shared" si="63"/>
        <v>0</v>
      </c>
      <c r="K165" s="22"/>
      <c r="L165" s="16">
        <v>0</v>
      </c>
      <c r="M165" s="16">
        <f t="shared" si="53"/>
        <v>0</v>
      </c>
      <c r="N165" s="23">
        <f t="shared" si="64"/>
        <v>0</v>
      </c>
      <c r="O165" s="22"/>
      <c r="P165" s="16">
        <v>0</v>
      </c>
      <c r="Q165" s="16">
        <f t="shared" si="55"/>
        <v>0</v>
      </c>
      <c r="R165" s="23">
        <f t="shared" si="65"/>
        <v>0</v>
      </c>
      <c r="S165" s="22"/>
      <c r="T165" s="16">
        <v>0</v>
      </c>
      <c r="U165" s="16">
        <f t="shared" si="57"/>
        <v>0</v>
      </c>
      <c r="V165" s="23">
        <f t="shared" si="66"/>
        <v>0</v>
      </c>
      <c r="W165" s="16"/>
      <c r="X165" s="17">
        <v>0</v>
      </c>
      <c r="Y165" s="16">
        <f t="shared" si="59"/>
        <v>0</v>
      </c>
      <c r="Z165" s="23">
        <f t="shared" si="67"/>
        <v>0</v>
      </c>
      <c r="AG165" s="14">
        <f t="shared" si="61"/>
        <v>1.7019891804882628E-5</v>
      </c>
      <c r="AH165" s="10">
        <f t="shared" si="61"/>
        <v>5.5797099083969479E-7</v>
      </c>
      <c r="AI165" s="14">
        <f t="shared" si="61"/>
        <v>1.3130592254182437E-6</v>
      </c>
      <c r="AJ165" s="10">
        <f t="shared" si="61"/>
        <v>3.7370860128542794E-8</v>
      </c>
      <c r="AK165" s="14">
        <f t="shared" si="49"/>
        <v>1.5974733594848114E-6</v>
      </c>
      <c r="AL165" s="10">
        <f t="shared" si="50"/>
        <v>5.0810569013862087E-8</v>
      </c>
      <c r="AM165" s="14">
        <f t="shared" si="62"/>
        <v>2.3855801223921886E-7</v>
      </c>
      <c r="AN165" s="10">
        <f t="shared" si="62"/>
        <v>6.6709456335608862E-9</v>
      </c>
      <c r="AO165" s="14">
        <f t="shared" si="62"/>
        <v>0</v>
      </c>
      <c r="AP165" s="10">
        <f t="shared" si="62"/>
        <v>0</v>
      </c>
    </row>
    <row r="166" spans="1:42" x14ac:dyDescent="0.25">
      <c r="A166" s="22">
        <f t="shared" si="48"/>
        <v>13</v>
      </c>
      <c r="B166" s="17" t="s">
        <v>14</v>
      </c>
      <c r="C166" s="17" t="s">
        <v>19</v>
      </c>
      <c r="D166" s="16">
        <v>1000</v>
      </c>
      <c r="E166" s="30">
        <v>3.7903000000000051</v>
      </c>
      <c r="F166" s="17">
        <v>100.9529722222222</v>
      </c>
      <c r="G166" s="17"/>
      <c r="H166" s="17">
        <v>0</v>
      </c>
      <c r="I166" s="16">
        <f t="shared" si="51"/>
        <v>0</v>
      </c>
      <c r="J166" s="23">
        <f t="shared" si="63"/>
        <v>0</v>
      </c>
      <c r="K166" s="22"/>
      <c r="L166" s="16">
        <v>0</v>
      </c>
      <c r="M166" s="16">
        <f t="shared" si="53"/>
        <v>0</v>
      </c>
      <c r="N166" s="23">
        <f t="shared" si="64"/>
        <v>0</v>
      </c>
      <c r="O166" s="22"/>
      <c r="P166" s="16">
        <v>0</v>
      </c>
      <c r="Q166" s="16">
        <f t="shared" si="55"/>
        <v>0</v>
      </c>
      <c r="R166" s="23">
        <f t="shared" si="65"/>
        <v>0</v>
      </c>
      <c r="S166" s="22"/>
      <c r="T166" s="16">
        <v>0</v>
      </c>
      <c r="U166" s="16">
        <f t="shared" si="57"/>
        <v>0</v>
      </c>
      <c r="V166" s="23">
        <f t="shared" si="66"/>
        <v>0</v>
      </c>
      <c r="W166" s="16"/>
      <c r="X166" s="17">
        <v>0</v>
      </c>
      <c r="Y166" s="16">
        <f t="shared" si="59"/>
        <v>0</v>
      </c>
      <c r="Z166" s="23">
        <f t="shared" si="67"/>
        <v>0</v>
      </c>
      <c r="AG166" s="14">
        <f t="shared" si="61"/>
        <v>1.7019891804882628E-5</v>
      </c>
      <c r="AH166" s="10">
        <f t="shared" si="61"/>
        <v>5.5797099083969479E-7</v>
      </c>
      <c r="AI166" s="14">
        <f t="shared" si="61"/>
        <v>1.3130592254182437E-6</v>
      </c>
      <c r="AJ166" s="10">
        <f t="shared" si="61"/>
        <v>3.7370860128542794E-8</v>
      </c>
      <c r="AK166" s="14">
        <f t="shared" si="49"/>
        <v>1.5974733594848114E-6</v>
      </c>
      <c r="AL166" s="10">
        <f t="shared" si="50"/>
        <v>5.0810569013862087E-8</v>
      </c>
      <c r="AM166" s="14">
        <f t="shared" si="62"/>
        <v>2.3855801223921886E-7</v>
      </c>
      <c r="AN166" s="10">
        <f t="shared" si="62"/>
        <v>6.6709456335608862E-9</v>
      </c>
      <c r="AO166" s="14">
        <f t="shared" si="62"/>
        <v>0</v>
      </c>
      <c r="AP166" s="10">
        <f t="shared" si="62"/>
        <v>0</v>
      </c>
    </row>
    <row r="167" spans="1:42" x14ac:dyDescent="0.25">
      <c r="A167" s="22">
        <f t="shared" si="48"/>
        <v>14</v>
      </c>
      <c r="B167" s="17" t="s">
        <v>14</v>
      </c>
      <c r="C167" s="17" t="s">
        <v>20</v>
      </c>
      <c r="D167" s="16">
        <v>1000</v>
      </c>
      <c r="E167" s="30">
        <v>3.563747222222224</v>
      </c>
      <c r="F167" s="17">
        <v>94.844977777777757</v>
      </c>
      <c r="G167" s="17"/>
      <c r="H167" s="17">
        <v>2</v>
      </c>
      <c r="I167" s="16">
        <f>H167/($E167*$D167*$F$2)</f>
        <v>9.3534505268720702E-6</v>
      </c>
      <c r="J167" s="23">
        <f t="shared" si="63"/>
        <v>3.5145069474773344E-7</v>
      </c>
      <c r="K167" s="22"/>
      <c r="L167" s="16">
        <v>0</v>
      </c>
      <c r="M167" s="16">
        <f>L167/($E167*$D167*$F$2)</f>
        <v>0</v>
      </c>
      <c r="N167" s="23">
        <f t="shared" si="64"/>
        <v>0</v>
      </c>
      <c r="O167" s="22"/>
      <c r="P167" s="16">
        <v>0</v>
      </c>
      <c r="Q167" s="16">
        <f>P167/($E167*$D167*$F$2)</f>
        <v>0</v>
      </c>
      <c r="R167" s="23">
        <f t="shared" si="65"/>
        <v>0</v>
      </c>
      <c r="S167" s="22"/>
      <c r="T167" s="16">
        <v>0</v>
      </c>
      <c r="U167" s="16">
        <f>T167/($E167*$D167*$F$2)</f>
        <v>0</v>
      </c>
      <c r="V167" s="23">
        <f t="shared" si="66"/>
        <v>0</v>
      </c>
      <c r="W167" s="16"/>
      <c r="X167" s="17">
        <v>0</v>
      </c>
      <c r="Y167" s="16">
        <f>X167/($E167*$D167*$F$2)</f>
        <v>0</v>
      </c>
      <c r="Z167" s="23">
        <f t="shared" si="67"/>
        <v>0</v>
      </c>
      <c r="AG167" s="14">
        <f t="shared" si="61"/>
        <v>1.7019891804882628E-5</v>
      </c>
      <c r="AH167" s="10">
        <f t="shared" si="61"/>
        <v>5.5797099083969479E-7</v>
      </c>
      <c r="AI167" s="14">
        <f t="shared" si="61"/>
        <v>1.3130592254182437E-6</v>
      </c>
      <c r="AJ167" s="10">
        <f t="shared" si="61"/>
        <v>3.7370860128542794E-8</v>
      </c>
      <c r="AK167" s="14">
        <f t="shared" si="49"/>
        <v>1.5974733594848114E-6</v>
      </c>
      <c r="AL167" s="10">
        <f t="shared" si="50"/>
        <v>5.0810569013862087E-8</v>
      </c>
      <c r="AM167" s="14">
        <f t="shared" si="62"/>
        <v>2.3855801223921886E-7</v>
      </c>
      <c r="AN167" s="10">
        <f t="shared" si="62"/>
        <v>6.6709456335608862E-9</v>
      </c>
      <c r="AO167" s="14">
        <f t="shared" si="62"/>
        <v>0</v>
      </c>
      <c r="AP167" s="10">
        <f t="shared" si="62"/>
        <v>0</v>
      </c>
    </row>
    <row r="168" spans="1:42" x14ac:dyDescent="0.25">
      <c r="A168" s="25">
        <f t="shared" si="48"/>
        <v>15</v>
      </c>
      <c r="B168" s="26" t="s">
        <v>14</v>
      </c>
      <c r="C168" s="26" t="s">
        <v>29</v>
      </c>
      <c r="D168" s="27">
        <v>1000</v>
      </c>
      <c r="E168" s="31">
        <v>2.8784333333333372</v>
      </c>
      <c r="F168" s="26">
        <v>94.282513888888857</v>
      </c>
      <c r="G168" s="26"/>
      <c r="H168" s="26">
        <v>5</v>
      </c>
      <c r="I168" s="27">
        <f>H168/($E168*$D168*$F$2)</f>
        <v>2.8950933957129417E-5</v>
      </c>
      <c r="J168" s="32">
        <f>H168/($F168*$D168*$F$2)</f>
        <v>8.8386838551569537E-7</v>
      </c>
      <c r="K168" s="25"/>
      <c r="L168" s="27">
        <v>0</v>
      </c>
      <c r="M168" s="27">
        <f>L168/($E168*$D168*$F$2)</f>
        <v>0</v>
      </c>
      <c r="N168" s="32">
        <f>L168/($F168*$D168*$F$2)</f>
        <v>0</v>
      </c>
      <c r="O168" s="25"/>
      <c r="P168" s="27">
        <v>0</v>
      </c>
      <c r="Q168" s="27">
        <f>P168/($E168*$D168*$F$2)</f>
        <v>0</v>
      </c>
      <c r="R168" s="32">
        <f>P168/($F168*$D168*$F$2)</f>
        <v>0</v>
      </c>
      <c r="S168" s="25"/>
      <c r="T168" s="27">
        <v>0</v>
      </c>
      <c r="U168" s="27">
        <f>T168/($E168*$D168*$F$2)</f>
        <v>0</v>
      </c>
      <c r="V168" s="32">
        <f>T168/($F168*$D168*$F$2)</f>
        <v>0</v>
      </c>
      <c r="W168" s="27"/>
      <c r="X168" s="26">
        <v>0</v>
      </c>
      <c r="Y168" s="27">
        <f>X168/($E168*$D168*$F$2)</f>
        <v>0</v>
      </c>
      <c r="Z168" s="32">
        <f>X168/($F168*$D168*$F$2)</f>
        <v>0</v>
      </c>
      <c r="AG168" s="9">
        <f t="shared" si="61"/>
        <v>1.7019891804882628E-5</v>
      </c>
      <c r="AH168" s="11">
        <f t="shared" si="61"/>
        <v>5.5797099083969479E-7</v>
      </c>
      <c r="AI168" s="9">
        <f t="shared" si="61"/>
        <v>1.3130592254182437E-6</v>
      </c>
      <c r="AJ168" s="11">
        <f t="shared" si="61"/>
        <v>3.7370860128542794E-8</v>
      </c>
      <c r="AK168" s="9">
        <f t="shared" si="49"/>
        <v>1.5974733594848114E-6</v>
      </c>
      <c r="AL168" s="11">
        <f t="shared" si="50"/>
        <v>5.0810569013862087E-8</v>
      </c>
      <c r="AM168" s="9">
        <f t="shared" si="62"/>
        <v>2.3855801223921886E-7</v>
      </c>
      <c r="AN168" s="11">
        <f t="shared" si="62"/>
        <v>6.6709456335608862E-9</v>
      </c>
      <c r="AO168" s="9">
        <f t="shared" si="62"/>
        <v>0</v>
      </c>
      <c r="AP168" s="11">
        <f t="shared" si="62"/>
        <v>0</v>
      </c>
    </row>
  </sheetData>
  <mergeCells count="50">
    <mergeCell ref="S72:V72"/>
    <mergeCell ref="W72:Z72"/>
    <mergeCell ref="G97:Z97"/>
    <mergeCell ref="G98:J98"/>
    <mergeCell ref="K98:N98"/>
    <mergeCell ref="S98:V98"/>
    <mergeCell ref="W98:Z98"/>
    <mergeCell ref="G151:Z151"/>
    <mergeCell ref="G152:J152"/>
    <mergeCell ref="K152:N152"/>
    <mergeCell ref="O152:R152"/>
    <mergeCell ref="S152:V152"/>
    <mergeCell ref="W152:Z152"/>
    <mergeCell ref="M5:O5"/>
    <mergeCell ref="A151:A153"/>
    <mergeCell ref="B151:B153"/>
    <mergeCell ref="C151:C153"/>
    <mergeCell ref="D151:D153"/>
    <mergeCell ref="E151:F152"/>
    <mergeCell ref="O98:R98"/>
    <mergeCell ref="A71:A73"/>
    <mergeCell ref="B71:B73"/>
    <mergeCell ref="C71:C73"/>
    <mergeCell ref="D71:D73"/>
    <mergeCell ref="E71:F72"/>
    <mergeCell ref="G71:Z71"/>
    <mergeCell ref="G72:J72"/>
    <mergeCell ref="K72:N72"/>
    <mergeCell ref="O72:R72"/>
    <mergeCell ref="B4:B6"/>
    <mergeCell ref="C4:C6"/>
    <mergeCell ref="D4:D6"/>
    <mergeCell ref="E4:F5"/>
    <mergeCell ref="J5:L5"/>
    <mergeCell ref="AJ5:AK5"/>
    <mergeCell ref="AB4:AK4"/>
    <mergeCell ref="AH5:AI5"/>
    <mergeCell ref="G5:I5"/>
    <mergeCell ref="A97:A99"/>
    <mergeCell ref="B97:B99"/>
    <mergeCell ref="C97:C99"/>
    <mergeCell ref="D97:D99"/>
    <mergeCell ref="E97:F98"/>
    <mergeCell ref="AB5:AC5"/>
    <mergeCell ref="AD5:AE5"/>
    <mergeCell ref="AF5:AG5"/>
    <mergeCell ref="P5:R5"/>
    <mergeCell ref="S5:U5"/>
    <mergeCell ref="G4:U4"/>
    <mergeCell ref="A4:A6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7B429-30F6-492E-BACC-4A906486201C}">
  <dimension ref="A1:AP168"/>
  <sheetViews>
    <sheetView zoomScale="66" zoomScaleNormal="90" workbookViewId="0">
      <selection activeCell="E154" sqref="E154:F168"/>
    </sheetView>
  </sheetViews>
  <sheetFormatPr baseColWidth="10" defaultColWidth="9.140625" defaultRowHeight="15" x14ac:dyDescent="0.25"/>
  <cols>
    <col min="2" max="2" width="11.5703125" bestFit="1" customWidth="1"/>
    <col min="3" max="3" width="18" bestFit="1" customWidth="1"/>
    <col min="7" max="7" width="19.28515625" bestFit="1" customWidth="1"/>
    <col min="8" max="9" width="13" bestFit="1" customWidth="1"/>
    <col min="10" max="10" width="12.28515625" bestFit="1" customWidth="1"/>
    <col min="14" max="14" width="13" bestFit="1" customWidth="1"/>
    <col min="20" max="26" width="13" bestFit="1" customWidth="1"/>
    <col min="27" max="27" width="11.85546875" bestFit="1" customWidth="1"/>
    <col min="36" max="37" width="13" bestFit="1" customWidth="1"/>
  </cols>
  <sheetData>
    <row r="1" spans="1:37" x14ac:dyDescent="0.25">
      <c r="A1" t="s">
        <v>11</v>
      </c>
    </row>
    <row r="2" spans="1:37" x14ac:dyDescent="0.25">
      <c r="A2" t="s">
        <v>50</v>
      </c>
      <c r="B2">
        <v>60</v>
      </c>
      <c r="C2" t="s">
        <v>51</v>
      </c>
      <c r="D2">
        <v>3600</v>
      </c>
      <c r="E2" t="s">
        <v>52</v>
      </c>
      <c r="F2">
        <f>D2/B2</f>
        <v>60</v>
      </c>
    </row>
    <row r="4" spans="1:37" x14ac:dyDescent="0.25">
      <c r="A4" s="64" t="s">
        <v>0</v>
      </c>
      <c r="B4" s="64" t="s">
        <v>1</v>
      </c>
      <c r="C4" s="64" t="s">
        <v>2</v>
      </c>
      <c r="D4" s="64" t="s">
        <v>7</v>
      </c>
      <c r="E4" s="67" t="s">
        <v>13</v>
      </c>
      <c r="F4" s="68"/>
      <c r="G4" s="61" t="s">
        <v>6</v>
      </c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3"/>
      <c r="AB4" s="58" t="s">
        <v>5</v>
      </c>
      <c r="AC4" s="60"/>
      <c r="AD4" s="60"/>
      <c r="AE4" s="60"/>
      <c r="AF4" s="60"/>
      <c r="AG4" s="60"/>
      <c r="AH4" s="60"/>
      <c r="AI4" s="60"/>
      <c r="AJ4" s="60"/>
      <c r="AK4" s="59"/>
    </row>
    <row r="5" spans="1:37" x14ac:dyDescent="0.25">
      <c r="A5" s="65"/>
      <c r="B5" s="65"/>
      <c r="C5" s="65"/>
      <c r="D5" s="65"/>
      <c r="E5" s="69"/>
      <c r="F5" s="70"/>
      <c r="G5" s="61" t="s">
        <v>3</v>
      </c>
      <c r="H5" s="62"/>
      <c r="I5" s="63"/>
      <c r="J5" s="61" t="s">
        <v>4</v>
      </c>
      <c r="K5" s="62"/>
      <c r="L5" s="63"/>
      <c r="M5" s="61" t="s">
        <v>12</v>
      </c>
      <c r="N5" s="62"/>
      <c r="O5" s="63"/>
      <c r="P5" s="61" t="s">
        <v>30</v>
      </c>
      <c r="Q5" s="62"/>
      <c r="R5" s="63"/>
      <c r="S5" s="61" t="s">
        <v>33</v>
      </c>
      <c r="T5" s="62"/>
      <c r="U5" s="63"/>
      <c r="AB5" s="58" t="str">
        <f>G5</f>
        <v>Without Layers</v>
      </c>
      <c r="AC5" s="59"/>
      <c r="AD5" s="58" t="str">
        <f>J5</f>
        <v>With Layers</v>
      </c>
      <c r="AE5" s="59"/>
      <c r="AF5" s="58" t="str">
        <f>M5</f>
        <v>With buffer=5m</v>
      </c>
      <c r="AG5" s="59"/>
      <c r="AH5" s="58" t="str">
        <f>P5</f>
        <v>With buffer=10m</v>
      </c>
      <c r="AI5" s="59"/>
      <c r="AJ5" s="58" t="str">
        <f>S5</f>
        <v>With buffer=20m</v>
      </c>
      <c r="AK5" s="59"/>
    </row>
    <row r="6" spans="1:37" x14ac:dyDescent="0.25">
      <c r="A6" s="66"/>
      <c r="B6" s="66"/>
      <c r="C6" s="66"/>
      <c r="D6" s="66"/>
      <c r="E6" s="1" t="s">
        <v>8</v>
      </c>
      <c r="F6" s="1" t="s">
        <v>9</v>
      </c>
      <c r="G6" s="29" t="s">
        <v>10</v>
      </c>
      <c r="H6" s="29" t="s">
        <v>8</v>
      </c>
      <c r="I6" s="29" t="s">
        <v>9</v>
      </c>
      <c r="J6" s="29" t="s">
        <v>10</v>
      </c>
      <c r="K6" s="29" t="s">
        <v>8</v>
      </c>
      <c r="L6" s="29" t="s">
        <v>9</v>
      </c>
      <c r="M6" s="29" t="s">
        <v>10</v>
      </c>
      <c r="N6" s="29" t="s">
        <v>8</v>
      </c>
      <c r="O6" s="29" t="s">
        <v>9</v>
      </c>
      <c r="P6" s="29" t="s">
        <v>10</v>
      </c>
      <c r="Q6" s="29" t="s">
        <v>8</v>
      </c>
      <c r="R6" s="29" t="s">
        <v>9</v>
      </c>
      <c r="S6" s="29" t="s">
        <v>10</v>
      </c>
      <c r="T6" s="29" t="s">
        <v>8</v>
      </c>
      <c r="U6" s="29" t="s">
        <v>9</v>
      </c>
      <c r="AB6" s="7" t="str">
        <f>H6</f>
        <v>air taxi</v>
      </c>
      <c r="AC6" s="7" t="str">
        <f>I6</f>
        <v>all</v>
      </c>
      <c r="AD6" s="7" t="str">
        <f>K6</f>
        <v>air taxi</v>
      </c>
      <c r="AE6" s="7" t="str">
        <f>L6</f>
        <v>all</v>
      </c>
      <c r="AF6" s="7" t="str">
        <f>N6</f>
        <v>air taxi</v>
      </c>
      <c r="AG6" s="7" t="str">
        <f>O6</f>
        <v>all</v>
      </c>
      <c r="AH6" s="7" t="str">
        <f>Q6</f>
        <v>air taxi</v>
      </c>
      <c r="AI6" s="7" t="str">
        <f>R6</f>
        <v>all</v>
      </c>
      <c r="AJ6" s="7" t="str">
        <f>T6</f>
        <v>air taxi</v>
      </c>
      <c r="AK6" s="7" t="str">
        <f>U6</f>
        <v>all</v>
      </c>
    </row>
    <row r="7" spans="1:37" x14ac:dyDescent="0.25">
      <c r="A7" s="22">
        <v>1</v>
      </c>
      <c r="B7" s="16" t="s">
        <v>14</v>
      </c>
      <c r="C7" s="16" t="s">
        <v>21</v>
      </c>
      <c r="D7" s="16">
        <v>1000</v>
      </c>
      <c r="E7" s="22">
        <v>3.6726388888888879</v>
      </c>
      <c r="F7" s="23">
        <v>79.774569444444438</v>
      </c>
      <c r="G7" s="20">
        <v>12</v>
      </c>
      <c r="H7" s="15">
        <f>G7/($E7*$D7*$F$2)</f>
        <v>5.445675604129639E-5</v>
      </c>
      <c r="I7" s="21">
        <f>G7/($F7*$D7*$F$2)</f>
        <v>2.5070646121040038E-6</v>
      </c>
      <c r="J7" s="20">
        <v>0</v>
      </c>
      <c r="K7" s="15">
        <f>J7/($E7*$D7*$F$2)</f>
        <v>0</v>
      </c>
      <c r="L7" s="21">
        <f>J7/($F7*$D7*$F$2)</f>
        <v>0</v>
      </c>
      <c r="M7" s="20">
        <v>0</v>
      </c>
      <c r="N7" s="15">
        <f>M7/($E7*$D7*$F$2)</f>
        <v>0</v>
      </c>
      <c r="O7" s="21">
        <f>M7/($F7*$D7*$F$2)</f>
        <v>0</v>
      </c>
      <c r="P7" s="20">
        <v>0</v>
      </c>
      <c r="Q7" s="15">
        <f>P7/($E7*$D7*$F$2)</f>
        <v>0</v>
      </c>
      <c r="R7" s="21">
        <f>P7/($F7*$D7*$F$2)</f>
        <v>0</v>
      </c>
      <c r="S7" s="34">
        <v>0</v>
      </c>
      <c r="T7" s="15">
        <f>S7/($E7*$D7*$F$2)</f>
        <v>0</v>
      </c>
      <c r="U7" s="21">
        <f>S7/($F7*$D7*$F$2)</f>
        <v>0</v>
      </c>
      <c r="AB7" s="18">
        <f>AVERAGE($H$7:$H$21)</f>
        <v>7.2746803542242549E-5</v>
      </c>
      <c r="AC7" s="19">
        <f>AVERAGE($I$7:$I$21)</f>
        <v>2.4194525876220749E-6</v>
      </c>
      <c r="AD7" s="19">
        <f>AVERAGE($K$7:$K$21)</f>
        <v>7.5738006141312326E-6</v>
      </c>
      <c r="AE7" s="13">
        <f>AVERAGE($L$7:$L$21)</f>
        <v>2.6277353114139702E-7</v>
      </c>
      <c r="AF7" s="18">
        <f>AVERAGE($N$7:$N$21)</f>
        <v>3.0047420122260889E-6</v>
      </c>
      <c r="AG7" s="13">
        <f>AVERAGE($O$7:$O$21)</f>
        <v>1.0231887537719159E-7</v>
      </c>
      <c r="AH7" s="18">
        <f>AVERAGE($Q$7:$Q$21)</f>
        <v>1.3070972906138991E-6</v>
      </c>
      <c r="AI7" s="13">
        <f>AVERAGE($R$7:$R$21)</f>
        <v>3.9926941641266021E-8</v>
      </c>
      <c r="AJ7" s="18">
        <f>AVERAGE($T$7:$T$21)</f>
        <v>5.3725060658951238E-7</v>
      </c>
      <c r="AK7" s="13">
        <f>AVERAGE($U$7:$U$21)</f>
        <v>1.5349957247490955E-8</v>
      </c>
    </row>
    <row r="8" spans="1:37" x14ac:dyDescent="0.25">
      <c r="A8" s="22">
        <f t="shared" ref="A8:A21" si="0">A7+1</f>
        <v>2</v>
      </c>
      <c r="B8" s="16" t="s">
        <v>14</v>
      </c>
      <c r="C8" s="16" t="s">
        <v>22</v>
      </c>
      <c r="D8" s="16">
        <v>1000</v>
      </c>
      <c r="E8" s="22">
        <v>4.6576138888888874</v>
      </c>
      <c r="F8" s="23">
        <v>166.55976111111113</v>
      </c>
      <c r="G8" s="22">
        <v>46</v>
      </c>
      <c r="H8" s="16">
        <f>G8/($E8*$D8*$F$2)</f>
        <v>1.6460502844506102E-4</v>
      </c>
      <c r="I8" s="23">
        <f>G8/($F8*$D8*$F$2)</f>
        <v>4.6029524871570119E-6</v>
      </c>
      <c r="J8" s="22">
        <v>2</v>
      </c>
      <c r="K8" s="16">
        <f>J8/($E8*$D8*$F$2)</f>
        <v>7.1567403671765666E-6</v>
      </c>
      <c r="L8" s="23">
        <f>J8/($F8*$D8*$F$2)</f>
        <v>2.0012836900682657E-7</v>
      </c>
      <c r="M8" s="22">
        <v>1</v>
      </c>
      <c r="N8" s="16">
        <f>M8/($E8*$D8*$F$2)</f>
        <v>3.5783701835882833E-6</v>
      </c>
      <c r="O8" s="23">
        <f>M8/($F8*$D8*$F$2)</f>
        <v>1.0006418450341329E-7</v>
      </c>
      <c r="P8" s="22">
        <v>3</v>
      </c>
      <c r="Q8" s="16">
        <f>P8/($E8*$D8*$F$2)</f>
        <v>1.073511055076485E-5</v>
      </c>
      <c r="R8" s="23">
        <f>P8/($F8*$D8*$F$2)</f>
        <v>3.0019255351023988E-7</v>
      </c>
      <c r="S8" s="30">
        <v>0</v>
      </c>
      <c r="T8" s="16">
        <f>S8/($E8*$D8*$F$2)</f>
        <v>0</v>
      </c>
      <c r="U8" s="23">
        <f>S8/($F8*$D8*$F$2)</f>
        <v>0</v>
      </c>
      <c r="AB8" s="14">
        <f>$AB$7</f>
        <v>7.2746803542242549E-5</v>
      </c>
      <c r="AC8" s="8">
        <f>$AC$7</f>
        <v>2.4194525876220749E-6</v>
      </c>
      <c r="AD8" s="8">
        <f>$AD$7</f>
        <v>7.5738006141312326E-6</v>
      </c>
      <c r="AE8" s="10">
        <f>$AE$7</f>
        <v>2.6277353114139702E-7</v>
      </c>
      <c r="AF8" s="14">
        <f>$AF$7</f>
        <v>3.0047420122260889E-6</v>
      </c>
      <c r="AG8" s="10">
        <f>$AG$7</f>
        <v>1.0231887537719159E-7</v>
      </c>
      <c r="AH8" s="14">
        <f>$AH$7</f>
        <v>1.3070972906138991E-6</v>
      </c>
      <c r="AI8" s="10">
        <f>$AI$7</f>
        <v>3.9926941641266021E-8</v>
      </c>
      <c r="AJ8" s="14">
        <f>$AJ$7</f>
        <v>5.3725060658951238E-7</v>
      </c>
      <c r="AK8" s="10">
        <f>$AK$7</f>
        <v>1.5349957247490955E-8</v>
      </c>
    </row>
    <row r="9" spans="1:37" x14ac:dyDescent="0.25">
      <c r="A9" s="22">
        <f t="shared" si="0"/>
        <v>3</v>
      </c>
      <c r="B9" s="16" t="s">
        <v>14</v>
      </c>
      <c r="C9" s="16" t="s">
        <v>23</v>
      </c>
      <c r="D9" s="16">
        <v>1000</v>
      </c>
      <c r="E9" s="22">
        <v>4.8418388888888959</v>
      </c>
      <c r="F9" s="23">
        <v>115.00931944444446</v>
      </c>
      <c r="G9" s="22">
        <v>4</v>
      </c>
      <c r="H9" s="16">
        <f t="shared" ref="H9:H19" si="1">G9/($E9*$D9*$F$2)</f>
        <v>1.3768873396356509E-5</v>
      </c>
      <c r="I9" s="23">
        <f t="shared" ref="I9:I20" si="2">G9/($F9*$D9*$F$2)</f>
        <v>5.7966316980834043E-7</v>
      </c>
      <c r="J9" s="22">
        <v>1</v>
      </c>
      <c r="K9" s="16">
        <f t="shared" ref="K9:K19" si="3">J9/($E9*$D9*$F$2)</f>
        <v>3.4422183490891272E-6</v>
      </c>
      <c r="L9" s="23">
        <f>J9/($F9*$D9*$F$2)</f>
        <v>1.4491579245208511E-7</v>
      </c>
      <c r="M9" s="22">
        <v>0</v>
      </c>
      <c r="N9" s="16">
        <f t="shared" ref="N9:N19" si="4">M9/($E9*$D9*$F$2)</f>
        <v>0</v>
      </c>
      <c r="O9" s="23">
        <f t="shared" ref="O9:O20" si="5">M9/($F9*$D9*$F$2)</f>
        <v>0</v>
      </c>
      <c r="P9" s="22">
        <v>0</v>
      </c>
      <c r="Q9" s="16">
        <f t="shared" ref="Q9:Q19" si="6">P9/($E9*$D9*$F$2)</f>
        <v>0</v>
      </c>
      <c r="R9" s="23">
        <f t="shared" ref="R9:R10" si="7">P9/($F9*$D9*$F$2)</f>
        <v>0</v>
      </c>
      <c r="S9" s="30">
        <v>0</v>
      </c>
      <c r="T9" s="16">
        <f t="shared" ref="T9:T19" si="8">S9/($E9*$D9*$F$2)</f>
        <v>0</v>
      </c>
      <c r="U9" s="23">
        <f t="shared" ref="U9:U10" si="9">S9/($F9*$D9*$F$2)</f>
        <v>0</v>
      </c>
      <c r="AB9" s="14">
        <f t="shared" ref="AB9:AK21" si="10">AB$7</f>
        <v>7.2746803542242549E-5</v>
      </c>
      <c r="AC9" s="8">
        <f t="shared" si="10"/>
        <v>2.4194525876220749E-6</v>
      </c>
      <c r="AD9" s="8">
        <f t="shared" si="10"/>
        <v>7.5738006141312326E-6</v>
      </c>
      <c r="AE9" s="10">
        <f t="shared" si="10"/>
        <v>2.6277353114139702E-7</v>
      </c>
      <c r="AF9" s="14">
        <f t="shared" si="10"/>
        <v>3.0047420122260889E-6</v>
      </c>
      <c r="AG9" s="10">
        <f t="shared" si="10"/>
        <v>1.0231887537719159E-7</v>
      </c>
      <c r="AH9" s="14">
        <f t="shared" si="10"/>
        <v>1.3070972906138991E-6</v>
      </c>
      <c r="AI9" s="10">
        <f t="shared" si="10"/>
        <v>3.9926941641266021E-8</v>
      </c>
      <c r="AJ9" s="14">
        <f t="shared" si="10"/>
        <v>5.3725060658951238E-7</v>
      </c>
      <c r="AK9" s="10">
        <f t="shared" si="10"/>
        <v>1.5349957247490955E-8</v>
      </c>
    </row>
    <row r="10" spans="1:37" x14ac:dyDescent="0.25">
      <c r="A10" s="22">
        <f t="shared" si="0"/>
        <v>4</v>
      </c>
      <c r="B10" s="16" t="s">
        <v>14</v>
      </c>
      <c r="C10" s="16" t="s">
        <v>15</v>
      </c>
      <c r="D10" s="16">
        <v>1000</v>
      </c>
      <c r="E10" s="22">
        <v>3.9206972222222145</v>
      </c>
      <c r="F10" s="23">
        <v>92.223586111111089</v>
      </c>
      <c r="G10" s="22">
        <v>13</v>
      </c>
      <c r="H10" s="16">
        <f t="shared" si="1"/>
        <v>5.5262279739077131E-5</v>
      </c>
      <c r="I10" s="23">
        <f t="shared" si="2"/>
        <v>2.3493628452663551E-6</v>
      </c>
      <c r="J10" s="22">
        <v>0</v>
      </c>
      <c r="K10" s="16">
        <f t="shared" si="3"/>
        <v>0</v>
      </c>
      <c r="L10" s="23">
        <f t="shared" ref="L10:L20" si="11">J10/($F10*$D10*$F$2)</f>
        <v>0</v>
      </c>
      <c r="M10" s="22">
        <v>2</v>
      </c>
      <c r="N10" s="16">
        <f t="shared" si="4"/>
        <v>8.5018891906272523E-6</v>
      </c>
      <c r="O10" s="23">
        <f t="shared" si="5"/>
        <v>3.6144043773328541E-7</v>
      </c>
      <c r="P10" s="22">
        <v>0</v>
      </c>
      <c r="Q10" s="16">
        <f t="shared" si="6"/>
        <v>0</v>
      </c>
      <c r="R10" s="23">
        <f t="shared" si="7"/>
        <v>0</v>
      </c>
      <c r="S10" s="30">
        <v>0</v>
      </c>
      <c r="T10" s="16">
        <f t="shared" si="8"/>
        <v>0</v>
      </c>
      <c r="U10" s="23">
        <f t="shared" si="9"/>
        <v>0</v>
      </c>
      <c r="AB10" s="14">
        <f t="shared" si="10"/>
        <v>7.2746803542242549E-5</v>
      </c>
      <c r="AC10" s="8">
        <f t="shared" si="10"/>
        <v>2.4194525876220749E-6</v>
      </c>
      <c r="AD10" s="8">
        <f t="shared" si="10"/>
        <v>7.5738006141312326E-6</v>
      </c>
      <c r="AE10" s="10">
        <f t="shared" si="10"/>
        <v>2.6277353114139702E-7</v>
      </c>
      <c r="AF10" s="14">
        <f t="shared" si="10"/>
        <v>3.0047420122260889E-6</v>
      </c>
      <c r="AG10" s="10">
        <f t="shared" si="10"/>
        <v>1.0231887537719159E-7</v>
      </c>
      <c r="AH10" s="14">
        <f t="shared" si="10"/>
        <v>1.3070972906138991E-6</v>
      </c>
      <c r="AI10" s="10">
        <f t="shared" si="10"/>
        <v>3.9926941641266021E-8</v>
      </c>
      <c r="AJ10" s="14">
        <f t="shared" si="10"/>
        <v>5.3725060658951238E-7</v>
      </c>
      <c r="AK10" s="10">
        <f t="shared" si="10"/>
        <v>1.5349957247490955E-8</v>
      </c>
    </row>
    <row r="11" spans="1:37" x14ac:dyDescent="0.25">
      <c r="A11" s="22">
        <f t="shared" si="0"/>
        <v>5</v>
      </c>
      <c r="B11" s="16" t="s">
        <v>14</v>
      </c>
      <c r="C11" s="16" t="s">
        <v>16</v>
      </c>
      <c r="D11" s="16">
        <v>1000</v>
      </c>
      <c r="E11" s="22">
        <v>4.2080472222222189</v>
      </c>
      <c r="F11" s="23">
        <v>99.019727777777774</v>
      </c>
      <c r="G11" s="22">
        <v>8</v>
      </c>
      <c r="H11" s="16">
        <f t="shared" si="1"/>
        <v>3.1685322500473652E-5</v>
      </c>
      <c r="I11" s="23">
        <f t="shared" si="2"/>
        <v>1.3465330225161081E-6</v>
      </c>
      <c r="J11" s="22">
        <v>4</v>
      </c>
      <c r="K11" s="16">
        <f t="shared" si="3"/>
        <v>1.5842661250236826E-5</v>
      </c>
      <c r="L11" s="23">
        <f t="shared" si="11"/>
        <v>6.7326651125805403E-7</v>
      </c>
      <c r="M11" s="22">
        <v>0</v>
      </c>
      <c r="N11" s="16">
        <f>M11/($E11*$D11*$F$2)</f>
        <v>0</v>
      </c>
      <c r="O11" s="23">
        <f>M11/($F11*$D11*$F$2)</f>
        <v>0</v>
      </c>
      <c r="P11" s="22">
        <v>0</v>
      </c>
      <c r="Q11" s="16">
        <f>P11/($E11*$D11*$F$2)</f>
        <v>0</v>
      </c>
      <c r="R11" s="23">
        <f>P11/($F11*$D11*$F$2)</f>
        <v>0</v>
      </c>
      <c r="S11" s="30">
        <v>0</v>
      </c>
      <c r="T11" s="16">
        <f>S11/($E11*$D11*$F$2)</f>
        <v>0</v>
      </c>
      <c r="U11" s="23">
        <f>S11/($F11*$D11*$F$2)</f>
        <v>0</v>
      </c>
      <c r="AB11" s="14">
        <f t="shared" si="10"/>
        <v>7.2746803542242549E-5</v>
      </c>
      <c r="AC11" s="8">
        <f t="shared" si="10"/>
        <v>2.4194525876220749E-6</v>
      </c>
      <c r="AD11" s="8">
        <f t="shared" si="10"/>
        <v>7.5738006141312326E-6</v>
      </c>
      <c r="AE11" s="10">
        <f t="shared" si="10"/>
        <v>2.6277353114139702E-7</v>
      </c>
      <c r="AF11" s="14">
        <f t="shared" si="10"/>
        <v>3.0047420122260889E-6</v>
      </c>
      <c r="AG11" s="10">
        <f t="shared" si="10"/>
        <v>1.0231887537719159E-7</v>
      </c>
      <c r="AH11" s="14">
        <f t="shared" si="10"/>
        <v>1.3070972906138991E-6</v>
      </c>
      <c r="AI11" s="10">
        <f t="shared" si="10"/>
        <v>3.9926941641266021E-8</v>
      </c>
      <c r="AJ11" s="14">
        <f t="shared" si="10"/>
        <v>5.3725060658951238E-7</v>
      </c>
      <c r="AK11" s="10">
        <f t="shared" si="10"/>
        <v>1.5349957247490955E-8</v>
      </c>
    </row>
    <row r="12" spans="1:37" x14ac:dyDescent="0.25">
      <c r="A12" s="22">
        <f t="shared" si="0"/>
        <v>6</v>
      </c>
      <c r="B12" s="16" t="s">
        <v>14</v>
      </c>
      <c r="C12" s="16" t="s">
        <v>17</v>
      </c>
      <c r="D12" s="16">
        <v>1000</v>
      </c>
      <c r="E12" s="22">
        <v>3.8898972222222201</v>
      </c>
      <c r="F12" s="23">
        <v>96.78281666666669</v>
      </c>
      <c r="G12" s="22">
        <v>9</v>
      </c>
      <c r="H12" s="16">
        <f t="shared" si="1"/>
        <v>3.8561430143469968E-5</v>
      </c>
      <c r="I12" s="23">
        <f t="shared" si="2"/>
        <v>1.5498618986944819E-6</v>
      </c>
      <c r="J12" s="22">
        <v>1</v>
      </c>
      <c r="K12" s="16">
        <f t="shared" si="3"/>
        <v>4.284603349274441E-6</v>
      </c>
      <c r="L12" s="23">
        <f t="shared" si="11"/>
        <v>1.7220687763272022E-7</v>
      </c>
      <c r="M12" s="22">
        <v>0</v>
      </c>
      <c r="N12" s="16">
        <f t="shared" si="4"/>
        <v>0</v>
      </c>
      <c r="O12" s="23">
        <f t="shared" si="5"/>
        <v>0</v>
      </c>
      <c r="P12" s="30">
        <v>0</v>
      </c>
      <c r="Q12" s="16">
        <f t="shared" si="6"/>
        <v>0</v>
      </c>
      <c r="R12" s="23">
        <f t="shared" ref="R12:R20" si="12">P12/($F12*$D12*$F$2)</f>
        <v>0</v>
      </c>
      <c r="S12" s="30">
        <v>0</v>
      </c>
      <c r="T12" s="16">
        <f t="shared" si="8"/>
        <v>0</v>
      </c>
      <c r="U12" s="23">
        <f t="shared" ref="U12:U20" si="13">S12/($F12*$D12*$F$2)</f>
        <v>0</v>
      </c>
      <c r="AB12" s="2">
        <f t="shared" si="10"/>
        <v>7.2746803542242549E-5</v>
      </c>
      <c r="AC12" s="3">
        <f t="shared" si="10"/>
        <v>2.4194525876220749E-6</v>
      </c>
      <c r="AD12" s="3">
        <f t="shared" si="10"/>
        <v>7.5738006141312326E-6</v>
      </c>
      <c r="AE12" s="4">
        <f t="shared" si="10"/>
        <v>2.6277353114139702E-7</v>
      </c>
      <c r="AF12" s="14">
        <f t="shared" si="10"/>
        <v>3.0047420122260889E-6</v>
      </c>
      <c r="AG12" s="10">
        <f t="shared" si="10"/>
        <v>1.0231887537719159E-7</v>
      </c>
      <c r="AH12" s="14">
        <f t="shared" si="10"/>
        <v>1.3070972906138991E-6</v>
      </c>
      <c r="AI12" s="10">
        <f t="shared" si="10"/>
        <v>3.9926941641266021E-8</v>
      </c>
      <c r="AJ12" s="14">
        <f t="shared" si="10"/>
        <v>5.3725060658951238E-7</v>
      </c>
      <c r="AK12" s="10">
        <f t="shared" si="10"/>
        <v>1.5349957247490955E-8</v>
      </c>
    </row>
    <row r="13" spans="1:37" s="12" customFormat="1" x14ac:dyDescent="0.25">
      <c r="A13" s="22">
        <f t="shared" si="0"/>
        <v>7</v>
      </c>
      <c r="B13" s="16" t="s">
        <v>14</v>
      </c>
      <c r="C13" s="16" t="s">
        <v>24</v>
      </c>
      <c r="D13" s="16">
        <v>1000</v>
      </c>
      <c r="E13" s="22">
        <v>4.7703972222222184</v>
      </c>
      <c r="F13" s="23">
        <v>110.17316944444444</v>
      </c>
      <c r="G13" s="22">
        <v>7</v>
      </c>
      <c r="H13" s="16">
        <f t="shared" si="1"/>
        <v>2.4456384077030645E-5</v>
      </c>
      <c r="I13" s="23">
        <f t="shared" si="2"/>
        <v>1.0589390071554272E-6</v>
      </c>
      <c r="J13" s="22">
        <v>6</v>
      </c>
      <c r="K13" s="16">
        <f t="shared" si="3"/>
        <v>2.0962614923169124E-5</v>
      </c>
      <c r="L13" s="23">
        <f t="shared" si="11"/>
        <v>9.0766200613322339E-7</v>
      </c>
      <c r="M13" s="22">
        <v>1</v>
      </c>
      <c r="N13" s="16">
        <f t="shared" si="4"/>
        <v>3.4937691538615207E-6</v>
      </c>
      <c r="O13" s="23">
        <f t="shared" si="5"/>
        <v>1.512770010222039E-7</v>
      </c>
      <c r="P13" s="22">
        <v>0</v>
      </c>
      <c r="Q13" s="16">
        <f t="shared" si="6"/>
        <v>0</v>
      </c>
      <c r="R13" s="23">
        <f t="shared" si="12"/>
        <v>0</v>
      </c>
      <c r="S13" s="30">
        <v>0</v>
      </c>
      <c r="T13" s="16">
        <f t="shared" si="8"/>
        <v>0</v>
      </c>
      <c r="U13" s="23">
        <f t="shared" si="13"/>
        <v>0</v>
      </c>
      <c r="AB13" s="14">
        <f t="shared" si="10"/>
        <v>7.2746803542242549E-5</v>
      </c>
      <c r="AC13" s="8">
        <f t="shared" si="10"/>
        <v>2.4194525876220749E-6</v>
      </c>
      <c r="AD13" s="8">
        <f t="shared" si="10"/>
        <v>7.5738006141312326E-6</v>
      </c>
      <c r="AE13" s="10">
        <f t="shared" si="10"/>
        <v>2.6277353114139702E-7</v>
      </c>
      <c r="AF13" s="14">
        <f t="shared" si="10"/>
        <v>3.0047420122260889E-6</v>
      </c>
      <c r="AG13" s="10">
        <f t="shared" si="10"/>
        <v>1.0231887537719159E-7</v>
      </c>
      <c r="AH13" s="14">
        <f t="shared" si="10"/>
        <v>1.3070972906138991E-6</v>
      </c>
      <c r="AI13" s="10">
        <f t="shared" si="10"/>
        <v>3.9926941641266021E-8</v>
      </c>
      <c r="AJ13" s="14">
        <f t="shared" si="10"/>
        <v>5.3725060658951238E-7</v>
      </c>
      <c r="AK13" s="10">
        <f t="shared" si="10"/>
        <v>1.5349957247490955E-8</v>
      </c>
    </row>
    <row r="14" spans="1:37" x14ac:dyDescent="0.25">
      <c r="A14" s="22">
        <f t="shared" si="0"/>
        <v>8</v>
      </c>
      <c r="B14" s="16" t="s">
        <v>14</v>
      </c>
      <c r="C14" s="16" t="s">
        <v>25</v>
      </c>
      <c r="D14" s="16">
        <v>1000</v>
      </c>
      <c r="E14" s="22">
        <v>4.1362861111111151</v>
      </c>
      <c r="F14" s="23">
        <v>144.77058055555551</v>
      </c>
      <c r="G14" s="22">
        <v>33</v>
      </c>
      <c r="H14" s="16">
        <f t="shared" si="1"/>
        <v>1.3296952513090434E-4</v>
      </c>
      <c r="I14" s="23">
        <f t="shared" si="2"/>
        <v>3.7991144187540111E-6</v>
      </c>
      <c r="J14" s="22">
        <v>11</v>
      </c>
      <c r="K14" s="16">
        <f t="shared" si="3"/>
        <v>4.4323175043634775E-5</v>
      </c>
      <c r="L14" s="23">
        <f t="shared" si="11"/>
        <v>1.2663714729180036E-6</v>
      </c>
      <c r="M14" s="22">
        <v>0</v>
      </c>
      <c r="N14" s="16">
        <f t="shared" si="4"/>
        <v>0</v>
      </c>
      <c r="O14" s="23">
        <f t="shared" si="5"/>
        <v>0</v>
      </c>
      <c r="P14" s="30">
        <v>0</v>
      </c>
      <c r="Q14" s="16">
        <f t="shared" si="6"/>
        <v>0</v>
      </c>
      <c r="R14" s="23">
        <f t="shared" si="12"/>
        <v>0</v>
      </c>
      <c r="S14" s="30">
        <v>2</v>
      </c>
      <c r="T14" s="16">
        <f t="shared" si="8"/>
        <v>8.0587590988426863E-6</v>
      </c>
      <c r="U14" s="23">
        <f t="shared" si="13"/>
        <v>2.302493587123643E-7</v>
      </c>
      <c r="AB14" s="2">
        <f t="shared" si="10"/>
        <v>7.2746803542242549E-5</v>
      </c>
      <c r="AC14" s="3">
        <f t="shared" si="10"/>
        <v>2.4194525876220749E-6</v>
      </c>
      <c r="AD14" s="3">
        <f t="shared" si="10"/>
        <v>7.5738006141312326E-6</v>
      </c>
      <c r="AE14" s="4">
        <f t="shared" si="10"/>
        <v>2.6277353114139702E-7</v>
      </c>
      <c r="AF14" s="14">
        <f t="shared" si="10"/>
        <v>3.0047420122260889E-6</v>
      </c>
      <c r="AG14" s="10">
        <f t="shared" si="10"/>
        <v>1.0231887537719159E-7</v>
      </c>
      <c r="AH14" s="14">
        <f t="shared" si="10"/>
        <v>1.3070972906138991E-6</v>
      </c>
      <c r="AI14" s="10">
        <f t="shared" si="10"/>
        <v>3.9926941641266021E-8</v>
      </c>
      <c r="AJ14" s="14">
        <f t="shared" si="10"/>
        <v>5.3725060658951238E-7</v>
      </c>
      <c r="AK14" s="10">
        <f t="shared" si="10"/>
        <v>1.5349957247490955E-8</v>
      </c>
    </row>
    <row r="15" spans="1:37" x14ac:dyDescent="0.25">
      <c r="A15" s="22">
        <f t="shared" si="0"/>
        <v>9</v>
      </c>
      <c r="B15" s="16" t="s">
        <v>14</v>
      </c>
      <c r="C15" s="16" t="s">
        <v>26</v>
      </c>
      <c r="D15" s="16">
        <v>1000</v>
      </c>
      <c r="E15" s="22">
        <v>3.7250944444444332</v>
      </c>
      <c r="F15" s="23">
        <v>124.7335083333333</v>
      </c>
      <c r="G15" s="22">
        <v>39</v>
      </c>
      <c r="H15" s="16">
        <f t="shared" si="1"/>
        <v>1.7449222018233745E-4</v>
      </c>
      <c r="I15" s="23">
        <f t="shared" si="2"/>
        <v>5.2111097385552855E-6</v>
      </c>
      <c r="J15" s="22">
        <v>1</v>
      </c>
      <c r="K15" s="16">
        <f t="shared" si="3"/>
        <v>4.4741594918548062E-6</v>
      </c>
      <c r="L15" s="23">
        <f t="shared" si="11"/>
        <v>1.3361819842449448E-7</v>
      </c>
      <c r="M15" s="22">
        <v>0</v>
      </c>
      <c r="N15" s="16">
        <f t="shared" si="4"/>
        <v>0</v>
      </c>
      <c r="O15" s="23">
        <f t="shared" si="5"/>
        <v>0</v>
      </c>
      <c r="P15" s="30">
        <v>1</v>
      </c>
      <c r="Q15" s="16">
        <f t="shared" si="6"/>
        <v>4.4741594918548062E-6</v>
      </c>
      <c r="R15" s="23">
        <f t="shared" si="12"/>
        <v>1.3361819842449448E-7</v>
      </c>
      <c r="S15" s="30">
        <v>0</v>
      </c>
      <c r="T15" s="16">
        <f t="shared" si="8"/>
        <v>0</v>
      </c>
      <c r="U15" s="23">
        <f t="shared" si="13"/>
        <v>0</v>
      </c>
      <c r="AB15" s="2">
        <f t="shared" si="10"/>
        <v>7.2746803542242549E-5</v>
      </c>
      <c r="AC15" s="3">
        <f t="shared" si="10"/>
        <v>2.4194525876220749E-6</v>
      </c>
      <c r="AD15" s="3">
        <f t="shared" si="10"/>
        <v>7.5738006141312326E-6</v>
      </c>
      <c r="AE15" s="4">
        <f t="shared" si="10"/>
        <v>2.6277353114139702E-7</v>
      </c>
      <c r="AF15" s="14">
        <f t="shared" si="10"/>
        <v>3.0047420122260889E-6</v>
      </c>
      <c r="AG15" s="10">
        <f t="shared" si="10"/>
        <v>1.0231887537719159E-7</v>
      </c>
      <c r="AH15" s="14">
        <f t="shared" si="10"/>
        <v>1.3070972906138991E-6</v>
      </c>
      <c r="AI15" s="10">
        <f t="shared" si="10"/>
        <v>3.9926941641266021E-8</v>
      </c>
      <c r="AJ15" s="14">
        <f t="shared" si="10"/>
        <v>5.3725060658951238E-7</v>
      </c>
      <c r="AK15" s="10">
        <f t="shared" si="10"/>
        <v>1.5349957247490955E-8</v>
      </c>
    </row>
    <row r="16" spans="1:37" x14ac:dyDescent="0.25">
      <c r="A16" s="22">
        <f t="shared" si="0"/>
        <v>10</v>
      </c>
      <c r="B16" s="16" t="s">
        <v>14</v>
      </c>
      <c r="C16" s="16" t="s">
        <v>27</v>
      </c>
      <c r="D16" s="16">
        <v>1000</v>
      </c>
      <c r="E16" s="30">
        <v>3.8716305555555603</v>
      </c>
      <c r="F16" s="24">
        <v>155.05862777777779</v>
      </c>
      <c r="G16" s="22">
        <v>24</v>
      </c>
      <c r="H16" s="16">
        <f t="shared" si="1"/>
        <v>1.0331564292104878E-4</v>
      </c>
      <c r="I16" s="23">
        <f t="shared" si="2"/>
        <v>2.5796694175138699E-6</v>
      </c>
      <c r="J16" s="30">
        <v>1</v>
      </c>
      <c r="K16" s="16">
        <f t="shared" si="3"/>
        <v>4.3048184550436988E-6</v>
      </c>
      <c r="L16" s="23">
        <f t="shared" si="11"/>
        <v>1.0748622572974457E-7</v>
      </c>
      <c r="M16" s="30">
        <v>4</v>
      </c>
      <c r="N16" s="16">
        <f t="shared" si="4"/>
        <v>1.7219273820174795E-5</v>
      </c>
      <c r="O16" s="23">
        <f t="shared" si="5"/>
        <v>4.2994490291897828E-7</v>
      </c>
      <c r="P16" s="30">
        <v>0</v>
      </c>
      <c r="Q16" s="16">
        <f t="shared" si="6"/>
        <v>0</v>
      </c>
      <c r="R16" s="23">
        <f t="shared" si="12"/>
        <v>0</v>
      </c>
      <c r="S16" s="30">
        <v>0</v>
      </c>
      <c r="T16" s="16">
        <f t="shared" si="8"/>
        <v>0</v>
      </c>
      <c r="U16" s="23">
        <f t="shared" si="13"/>
        <v>0</v>
      </c>
      <c r="AB16" s="2">
        <f t="shared" si="10"/>
        <v>7.2746803542242549E-5</v>
      </c>
      <c r="AC16" s="3">
        <f t="shared" si="10"/>
        <v>2.4194525876220749E-6</v>
      </c>
      <c r="AD16" s="3">
        <f t="shared" si="10"/>
        <v>7.5738006141312326E-6</v>
      </c>
      <c r="AE16" s="4">
        <f t="shared" si="10"/>
        <v>2.6277353114139702E-7</v>
      </c>
      <c r="AF16" s="14">
        <f t="shared" si="10"/>
        <v>3.0047420122260889E-6</v>
      </c>
      <c r="AG16" s="10">
        <f t="shared" si="10"/>
        <v>1.0231887537719159E-7</v>
      </c>
      <c r="AH16" s="14">
        <f t="shared" si="10"/>
        <v>1.3070972906138991E-6</v>
      </c>
      <c r="AI16" s="10">
        <f t="shared" si="10"/>
        <v>3.9926941641266021E-8</v>
      </c>
      <c r="AJ16" s="14">
        <f t="shared" si="10"/>
        <v>5.3725060658951238E-7</v>
      </c>
      <c r="AK16" s="10">
        <f t="shared" si="10"/>
        <v>1.5349957247490955E-8</v>
      </c>
    </row>
    <row r="17" spans="1:37" x14ac:dyDescent="0.25">
      <c r="A17" s="22">
        <f t="shared" si="0"/>
        <v>11</v>
      </c>
      <c r="B17" s="16" t="s">
        <v>14</v>
      </c>
      <c r="C17" s="16" t="s">
        <v>28</v>
      </c>
      <c r="D17" s="16">
        <v>1000</v>
      </c>
      <c r="E17" s="30">
        <v>4.4547250000000078</v>
      </c>
      <c r="F17" s="24">
        <v>99.95538055555555</v>
      </c>
      <c r="G17" s="22">
        <v>14</v>
      </c>
      <c r="H17" s="16">
        <f t="shared" si="1"/>
        <v>5.2378841192965428E-5</v>
      </c>
      <c r="I17" s="23">
        <f t="shared" si="2"/>
        <v>2.3343749184531977E-6</v>
      </c>
      <c r="J17" s="30">
        <v>0</v>
      </c>
      <c r="K17" s="16">
        <f t="shared" si="3"/>
        <v>0</v>
      </c>
      <c r="L17" s="23">
        <f t="shared" si="11"/>
        <v>0</v>
      </c>
      <c r="M17" s="30">
        <v>1</v>
      </c>
      <c r="N17" s="16">
        <f t="shared" si="4"/>
        <v>3.7413457994975309E-6</v>
      </c>
      <c r="O17" s="23">
        <f t="shared" si="5"/>
        <v>1.6674106560379983E-7</v>
      </c>
      <c r="P17" s="30">
        <v>0</v>
      </c>
      <c r="Q17" s="16">
        <f t="shared" si="6"/>
        <v>0</v>
      </c>
      <c r="R17" s="23">
        <f t="shared" si="12"/>
        <v>0</v>
      </c>
      <c r="S17" s="30">
        <v>0</v>
      </c>
      <c r="T17" s="16">
        <f t="shared" si="8"/>
        <v>0</v>
      </c>
      <c r="U17" s="23">
        <f t="shared" si="13"/>
        <v>0</v>
      </c>
      <c r="AB17" s="2">
        <f t="shared" si="10"/>
        <v>7.2746803542242549E-5</v>
      </c>
      <c r="AC17" s="3">
        <f t="shared" si="10"/>
        <v>2.4194525876220749E-6</v>
      </c>
      <c r="AD17" s="3">
        <f t="shared" si="10"/>
        <v>7.5738006141312326E-6</v>
      </c>
      <c r="AE17" s="4">
        <f t="shared" si="10"/>
        <v>2.6277353114139702E-7</v>
      </c>
      <c r="AF17" s="14">
        <f t="shared" si="10"/>
        <v>3.0047420122260889E-6</v>
      </c>
      <c r="AG17" s="10">
        <f t="shared" si="10"/>
        <v>1.0231887537719159E-7</v>
      </c>
      <c r="AH17" s="14">
        <f t="shared" si="10"/>
        <v>1.3070972906138991E-6</v>
      </c>
      <c r="AI17" s="10">
        <f t="shared" si="10"/>
        <v>3.9926941641266021E-8</v>
      </c>
      <c r="AJ17" s="14">
        <f t="shared" si="10"/>
        <v>5.3725060658951238E-7</v>
      </c>
      <c r="AK17" s="10">
        <f t="shared" si="10"/>
        <v>1.5349957247490955E-8</v>
      </c>
    </row>
    <row r="18" spans="1:37" x14ac:dyDescent="0.25">
      <c r="A18" s="22">
        <f t="shared" si="0"/>
        <v>12</v>
      </c>
      <c r="B18" s="16" t="s">
        <v>14</v>
      </c>
      <c r="C18" s="16" t="s">
        <v>18</v>
      </c>
      <c r="D18" s="16">
        <v>1000</v>
      </c>
      <c r="E18" s="30">
        <v>4.026452777777763</v>
      </c>
      <c r="F18" s="24">
        <v>104.02222777777774</v>
      </c>
      <c r="G18" s="30">
        <v>12</v>
      </c>
      <c r="H18" s="16">
        <f t="shared" si="1"/>
        <v>4.9671512628637326E-5</v>
      </c>
      <c r="I18" s="23">
        <f t="shared" si="2"/>
        <v>1.9226659943032479E-6</v>
      </c>
      <c r="J18" s="30">
        <v>1</v>
      </c>
      <c r="K18" s="16">
        <f t="shared" si="3"/>
        <v>4.1392927190531105E-6</v>
      </c>
      <c r="L18" s="23">
        <f t="shared" si="11"/>
        <v>1.6022216619193733E-7</v>
      </c>
      <c r="M18" s="30">
        <v>1</v>
      </c>
      <c r="N18" s="16">
        <f t="shared" si="4"/>
        <v>4.1392927190531105E-6</v>
      </c>
      <c r="O18" s="23">
        <f t="shared" si="5"/>
        <v>1.6022216619193733E-7</v>
      </c>
      <c r="P18" s="30">
        <v>0</v>
      </c>
      <c r="Q18" s="16">
        <f t="shared" si="6"/>
        <v>0</v>
      </c>
      <c r="R18" s="23">
        <f t="shared" si="12"/>
        <v>0</v>
      </c>
      <c r="S18" s="30">
        <v>0</v>
      </c>
      <c r="T18" s="16">
        <f t="shared" si="8"/>
        <v>0</v>
      </c>
      <c r="U18" s="23">
        <f t="shared" si="13"/>
        <v>0</v>
      </c>
      <c r="AB18" s="2">
        <f t="shared" si="10"/>
        <v>7.2746803542242549E-5</v>
      </c>
      <c r="AC18" s="3">
        <f t="shared" si="10"/>
        <v>2.4194525876220749E-6</v>
      </c>
      <c r="AD18" s="3">
        <f t="shared" si="10"/>
        <v>7.5738006141312326E-6</v>
      </c>
      <c r="AE18" s="4">
        <f t="shared" si="10"/>
        <v>2.6277353114139702E-7</v>
      </c>
      <c r="AF18" s="14">
        <f t="shared" si="10"/>
        <v>3.0047420122260889E-6</v>
      </c>
      <c r="AG18" s="10">
        <f t="shared" si="10"/>
        <v>1.0231887537719159E-7</v>
      </c>
      <c r="AH18" s="14">
        <f t="shared" si="10"/>
        <v>1.3070972906138991E-6</v>
      </c>
      <c r="AI18" s="10">
        <f t="shared" si="10"/>
        <v>3.9926941641266021E-8</v>
      </c>
      <c r="AJ18" s="14">
        <f t="shared" si="10"/>
        <v>5.3725060658951238E-7</v>
      </c>
      <c r="AK18" s="10">
        <f t="shared" si="10"/>
        <v>1.5349957247490955E-8</v>
      </c>
    </row>
    <row r="19" spans="1:37" x14ac:dyDescent="0.25">
      <c r="A19" s="22">
        <f t="shared" si="0"/>
        <v>13</v>
      </c>
      <c r="B19" s="17" t="s">
        <v>14</v>
      </c>
      <c r="C19" s="17" t="s">
        <v>19</v>
      </c>
      <c r="D19" s="16">
        <v>1000</v>
      </c>
      <c r="E19" s="30">
        <v>3.7903000000000051</v>
      </c>
      <c r="F19" s="24">
        <v>100.9529722222222</v>
      </c>
      <c r="G19" s="30">
        <v>7</v>
      </c>
      <c r="H19" s="16">
        <f t="shared" si="1"/>
        <v>3.0780325216121814E-5</v>
      </c>
      <c r="I19" s="23">
        <f t="shared" si="2"/>
        <v>1.1556536087897916E-6</v>
      </c>
      <c r="J19" s="30">
        <v>0</v>
      </c>
      <c r="K19" s="16">
        <f t="shared" si="3"/>
        <v>0</v>
      </c>
      <c r="L19" s="23">
        <f t="shared" si="11"/>
        <v>0</v>
      </c>
      <c r="M19" s="30">
        <v>1</v>
      </c>
      <c r="N19" s="16">
        <f t="shared" si="4"/>
        <v>4.39718931658883E-6</v>
      </c>
      <c r="O19" s="23">
        <f t="shared" si="5"/>
        <v>1.6509337268425593E-7</v>
      </c>
      <c r="P19" s="30">
        <v>1</v>
      </c>
      <c r="Q19" s="16">
        <f t="shared" si="6"/>
        <v>4.39718931658883E-6</v>
      </c>
      <c r="R19" s="23">
        <f t="shared" si="12"/>
        <v>1.6509337268425593E-7</v>
      </c>
      <c r="S19" s="30">
        <v>0</v>
      </c>
      <c r="T19" s="16">
        <f t="shared" si="8"/>
        <v>0</v>
      </c>
      <c r="U19" s="23">
        <f t="shared" si="13"/>
        <v>0</v>
      </c>
      <c r="AB19" s="2">
        <f t="shared" si="10"/>
        <v>7.2746803542242549E-5</v>
      </c>
      <c r="AC19" s="3">
        <f t="shared" si="10"/>
        <v>2.4194525876220749E-6</v>
      </c>
      <c r="AD19" s="3">
        <f t="shared" si="10"/>
        <v>7.5738006141312326E-6</v>
      </c>
      <c r="AE19" s="4">
        <f t="shared" si="10"/>
        <v>2.6277353114139702E-7</v>
      </c>
      <c r="AF19" s="14">
        <f t="shared" si="10"/>
        <v>3.0047420122260889E-6</v>
      </c>
      <c r="AG19" s="10">
        <f t="shared" si="10"/>
        <v>1.0231887537719159E-7</v>
      </c>
      <c r="AH19" s="14">
        <f t="shared" si="10"/>
        <v>1.3070972906138991E-6</v>
      </c>
      <c r="AI19" s="10">
        <f t="shared" si="10"/>
        <v>3.9926941641266021E-8</v>
      </c>
      <c r="AJ19" s="14">
        <f t="shared" si="10"/>
        <v>5.3725060658951238E-7</v>
      </c>
      <c r="AK19" s="10">
        <f t="shared" si="10"/>
        <v>1.5349957247490955E-8</v>
      </c>
    </row>
    <row r="20" spans="1:37" x14ac:dyDescent="0.25">
      <c r="A20" s="22">
        <f t="shared" si="0"/>
        <v>14</v>
      </c>
      <c r="B20" s="17" t="s">
        <v>14</v>
      </c>
      <c r="C20" s="17" t="s">
        <v>20</v>
      </c>
      <c r="D20" s="16">
        <v>1000</v>
      </c>
      <c r="E20" s="30">
        <v>3.563747222222224</v>
      </c>
      <c r="F20" s="24">
        <v>94.844977777777757</v>
      </c>
      <c r="G20" s="30">
        <v>8</v>
      </c>
      <c r="H20" s="16">
        <f>G20/($E20*$D20*$F$2)</f>
        <v>3.7413802107488281E-5</v>
      </c>
      <c r="I20" s="23">
        <f t="shared" si="2"/>
        <v>1.4058027789909338E-6</v>
      </c>
      <c r="J20" s="30">
        <v>1</v>
      </c>
      <c r="K20" s="16">
        <f>J20/($E20*$D20*$F$2)</f>
        <v>4.6767252634360351E-6</v>
      </c>
      <c r="L20" s="23">
        <f t="shared" si="11"/>
        <v>1.7572534737386672E-7</v>
      </c>
      <c r="M20" s="30">
        <v>0</v>
      </c>
      <c r="N20" s="16">
        <f>M20/($E20*$D20*$F$2)</f>
        <v>0</v>
      </c>
      <c r="O20" s="23">
        <f t="shared" si="5"/>
        <v>0</v>
      </c>
      <c r="P20" s="30">
        <v>0</v>
      </c>
      <c r="Q20" s="16">
        <f>P20/($E20*$D20*$F$2)</f>
        <v>0</v>
      </c>
      <c r="R20" s="23">
        <f t="shared" si="12"/>
        <v>0</v>
      </c>
      <c r="S20" s="30">
        <v>0</v>
      </c>
      <c r="T20" s="16">
        <f>S20/($E20*$D20*$F$2)</f>
        <v>0</v>
      </c>
      <c r="U20" s="23">
        <f t="shared" si="13"/>
        <v>0</v>
      </c>
      <c r="AB20" s="2">
        <f t="shared" si="10"/>
        <v>7.2746803542242549E-5</v>
      </c>
      <c r="AC20" s="3">
        <f t="shared" si="10"/>
        <v>2.4194525876220749E-6</v>
      </c>
      <c r="AD20" s="3">
        <f t="shared" si="10"/>
        <v>7.5738006141312326E-6</v>
      </c>
      <c r="AE20" s="4">
        <f t="shared" si="10"/>
        <v>2.6277353114139702E-7</v>
      </c>
      <c r="AF20" s="14">
        <f t="shared" si="10"/>
        <v>3.0047420122260889E-6</v>
      </c>
      <c r="AG20" s="10">
        <f t="shared" si="10"/>
        <v>1.0231887537719159E-7</v>
      </c>
      <c r="AH20" s="14">
        <f t="shared" si="10"/>
        <v>1.3070972906138991E-6</v>
      </c>
      <c r="AI20" s="10">
        <f t="shared" si="10"/>
        <v>3.9926941641266021E-8</v>
      </c>
      <c r="AJ20" s="14">
        <f t="shared" si="10"/>
        <v>5.3725060658951238E-7</v>
      </c>
      <c r="AK20" s="10">
        <f t="shared" si="10"/>
        <v>1.5349957247490955E-8</v>
      </c>
    </row>
    <row r="21" spans="1:37" x14ac:dyDescent="0.25">
      <c r="A21" s="25">
        <f t="shared" si="0"/>
        <v>15</v>
      </c>
      <c r="B21" s="26" t="s">
        <v>14</v>
      </c>
      <c r="C21" s="26" t="s">
        <v>29</v>
      </c>
      <c r="D21" s="27">
        <v>1000</v>
      </c>
      <c r="E21" s="31">
        <v>2.8784333333333372</v>
      </c>
      <c r="F21" s="28">
        <v>94.282513888888857</v>
      </c>
      <c r="G21" s="31">
        <v>22</v>
      </c>
      <c r="H21" s="27">
        <f>G21/($E21*$D21*$F$2)</f>
        <v>1.2738410941136945E-4</v>
      </c>
      <c r="I21" s="32">
        <f>G21/($F21*$D21*$F$2)</f>
        <v>3.88902089626906E-6</v>
      </c>
      <c r="J21" s="31">
        <v>0</v>
      </c>
      <c r="K21" s="27">
        <f>J21/($E21*$D21*$F$2)</f>
        <v>0</v>
      </c>
      <c r="L21" s="32">
        <f>J21/($F21*$D21*$F$2)</f>
        <v>0</v>
      </c>
      <c r="M21" s="31">
        <v>0</v>
      </c>
      <c r="N21" s="27">
        <f>M21/($E21*$D21*$F$2)</f>
        <v>0</v>
      </c>
      <c r="O21" s="32">
        <f>M21/($F21*$D21*$F$2)</f>
        <v>0</v>
      </c>
      <c r="P21" s="31">
        <v>0</v>
      </c>
      <c r="Q21" s="27">
        <f>P21/($E21*$D21*$F$2)</f>
        <v>0</v>
      </c>
      <c r="R21" s="32">
        <f>P21/($F21*$D21*$F$2)</f>
        <v>0</v>
      </c>
      <c r="S21" s="31">
        <v>0</v>
      </c>
      <c r="T21" s="27">
        <f>S21/($E21*$D21*$F$2)</f>
        <v>0</v>
      </c>
      <c r="U21" s="32">
        <f>S21/($F21*$D21*$F$2)</f>
        <v>0</v>
      </c>
      <c r="AB21" s="5">
        <f t="shared" si="10"/>
        <v>7.2746803542242549E-5</v>
      </c>
      <c r="AC21" s="6">
        <f t="shared" si="10"/>
        <v>2.4194525876220749E-6</v>
      </c>
      <c r="AD21" s="6">
        <f t="shared" si="10"/>
        <v>7.5738006141312326E-6</v>
      </c>
      <c r="AE21" s="33">
        <f t="shared" si="10"/>
        <v>2.6277353114139702E-7</v>
      </c>
      <c r="AF21" s="9">
        <f t="shared" si="10"/>
        <v>3.0047420122260889E-6</v>
      </c>
      <c r="AG21" s="11">
        <f t="shared" si="10"/>
        <v>1.0231887537719159E-7</v>
      </c>
      <c r="AH21" s="9">
        <f t="shared" si="10"/>
        <v>1.3070972906138991E-6</v>
      </c>
      <c r="AI21" s="11">
        <f t="shared" si="10"/>
        <v>3.9926941641266021E-8</v>
      </c>
      <c r="AJ21" s="9">
        <f t="shared" si="10"/>
        <v>5.3725060658951238E-7</v>
      </c>
      <c r="AK21" s="11">
        <f t="shared" si="10"/>
        <v>1.5349957247490955E-8</v>
      </c>
    </row>
    <row r="66" spans="1:26" s="35" customFormat="1" ht="15.75" thickBot="1" x14ac:dyDescent="0.3"/>
    <row r="67" spans="1:26" ht="15.75" thickTop="1" x14ac:dyDescent="0.25"/>
    <row r="68" spans="1:26" x14ac:dyDescent="0.25">
      <c r="A68" t="s">
        <v>39</v>
      </c>
    </row>
    <row r="71" spans="1:26" x14ac:dyDescent="0.25">
      <c r="A71" s="64" t="s">
        <v>0</v>
      </c>
      <c r="B71" s="64" t="s">
        <v>1</v>
      </c>
      <c r="C71" s="64" t="s">
        <v>2</v>
      </c>
      <c r="D71" s="64" t="s">
        <v>7</v>
      </c>
      <c r="E71" s="67" t="s">
        <v>13</v>
      </c>
      <c r="F71" s="72"/>
      <c r="G71" s="61" t="s">
        <v>40</v>
      </c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3"/>
    </row>
    <row r="72" spans="1:26" x14ac:dyDescent="0.25">
      <c r="A72" s="65"/>
      <c r="B72" s="65"/>
      <c r="C72" s="65"/>
      <c r="D72" s="65"/>
      <c r="E72" s="69"/>
      <c r="F72" s="71"/>
      <c r="G72" s="61" t="s">
        <v>3</v>
      </c>
      <c r="H72" s="62"/>
      <c r="I72" s="62"/>
      <c r="J72" s="63"/>
      <c r="K72" s="61" t="s">
        <v>4</v>
      </c>
      <c r="L72" s="62"/>
      <c r="M72" s="62"/>
      <c r="N72" s="63"/>
      <c r="O72" s="61" t="s">
        <v>12</v>
      </c>
      <c r="P72" s="62"/>
      <c r="Q72" s="62"/>
      <c r="R72" s="63"/>
      <c r="S72" s="61" t="s">
        <v>30</v>
      </c>
      <c r="T72" s="62"/>
      <c r="U72" s="62"/>
      <c r="V72" s="63"/>
      <c r="W72" s="61" t="s">
        <v>33</v>
      </c>
      <c r="X72" s="62"/>
      <c r="Y72" s="62"/>
      <c r="Z72" s="63"/>
    </row>
    <row r="73" spans="1:26" x14ac:dyDescent="0.25">
      <c r="A73" s="66"/>
      <c r="B73" s="66"/>
      <c r="C73" s="66"/>
      <c r="D73" s="66"/>
      <c r="E73" s="1" t="s">
        <v>8</v>
      </c>
      <c r="F73" s="1" t="s">
        <v>9</v>
      </c>
      <c r="G73" s="29"/>
      <c r="H73" s="46" t="s">
        <v>10</v>
      </c>
      <c r="I73" s="46" t="s">
        <v>8</v>
      </c>
      <c r="J73" s="46" t="s">
        <v>9</v>
      </c>
      <c r="K73" s="46"/>
      <c r="L73" s="46" t="s">
        <v>10</v>
      </c>
      <c r="M73" s="46" t="s">
        <v>8</v>
      </c>
      <c r="N73" s="46" t="s">
        <v>9</v>
      </c>
      <c r="O73" s="46"/>
      <c r="P73" s="46" t="s">
        <v>10</v>
      </c>
      <c r="Q73" s="46" t="s">
        <v>8</v>
      </c>
      <c r="R73" s="46" t="s">
        <v>9</v>
      </c>
      <c r="S73" s="46"/>
      <c r="T73" s="46" t="s">
        <v>10</v>
      </c>
      <c r="U73" s="46" t="s">
        <v>8</v>
      </c>
      <c r="V73" s="46" t="s">
        <v>9</v>
      </c>
      <c r="W73" s="46"/>
      <c r="X73" s="46" t="s">
        <v>10</v>
      </c>
      <c r="Y73" s="46" t="s">
        <v>8</v>
      </c>
      <c r="Z73" s="46" t="s">
        <v>9</v>
      </c>
    </row>
    <row r="74" spans="1:26" x14ac:dyDescent="0.25">
      <c r="A74" s="22">
        <v>1</v>
      </c>
      <c r="B74" s="16" t="s">
        <v>14</v>
      </c>
      <c r="C74" s="16" t="s">
        <v>21</v>
      </c>
      <c r="D74" s="16">
        <v>1000</v>
      </c>
      <c r="E74" s="22">
        <v>3.6726388888888879</v>
      </c>
      <c r="F74" s="16">
        <v>79.774569444444438</v>
      </c>
      <c r="G74" s="20"/>
      <c r="H74" s="15">
        <v>6</v>
      </c>
      <c r="I74" s="15">
        <f>H74/($E74*$D74*$F$2)</f>
        <v>2.7228378020648195E-5</v>
      </c>
      <c r="J74" s="21">
        <f>H74/($F74*$D74*$F$2)</f>
        <v>1.2535323060520019E-6</v>
      </c>
      <c r="K74" s="20"/>
      <c r="L74" s="15">
        <v>0</v>
      </c>
      <c r="M74" s="15">
        <f>L74/($E74*$D74*$F$2)</f>
        <v>0</v>
      </c>
      <c r="N74" s="21">
        <f>L74/($F74*$D74*$F$2)</f>
        <v>0</v>
      </c>
      <c r="O74" s="20"/>
      <c r="P74" s="15">
        <v>0</v>
      </c>
      <c r="Q74" s="15">
        <f>P74/($E74*$D74*$F$2)</f>
        <v>0</v>
      </c>
      <c r="R74" s="21">
        <f>P74/($F74*$D74*$F$2)</f>
        <v>0</v>
      </c>
      <c r="S74" s="20"/>
      <c r="T74" s="15">
        <v>0</v>
      </c>
      <c r="U74" s="15">
        <f>T74/($E74*$D74*$F$2)</f>
        <v>0</v>
      </c>
      <c r="V74" s="21">
        <f>T74/($F74*$D74*$F$2)</f>
        <v>0</v>
      </c>
      <c r="W74" s="15"/>
      <c r="X74" s="36">
        <v>0</v>
      </c>
      <c r="Y74" s="15">
        <f>X74/($E74*$D74*$F$2)</f>
        <v>0</v>
      </c>
      <c r="Z74" s="21">
        <f>X74/($F74*$D74*$F$2)</f>
        <v>0</v>
      </c>
    </row>
    <row r="75" spans="1:26" x14ac:dyDescent="0.25">
      <c r="A75" s="22">
        <f t="shared" ref="A75:A88" si="14">A74+1</f>
        <v>2</v>
      </c>
      <c r="B75" s="16" t="s">
        <v>14</v>
      </c>
      <c r="C75" s="16" t="s">
        <v>22</v>
      </c>
      <c r="D75" s="16">
        <v>1000</v>
      </c>
      <c r="E75" s="22">
        <v>4.6576138888888874</v>
      </c>
      <c r="F75" s="16">
        <v>166.55976111111113</v>
      </c>
      <c r="G75" s="22"/>
      <c r="H75" s="16">
        <v>23</v>
      </c>
      <c r="I75" s="16">
        <f>H75/($E75*$D75*$F$2)</f>
        <v>8.2302514222530509E-5</v>
      </c>
      <c r="J75" s="23">
        <f>H75/($F75*$D75*$F$2)</f>
        <v>2.3014762435785059E-6</v>
      </c>
      <c r="K75" s="22"/>
      <c r="L75" s="16">
        <v>2</v>
      </c>
      <c r="M75" s="16">
        <f>L75/($E75*$D75*$F$2)</f>
        <v>7.1567403671765666E-6</v>
      </c>
      <c r="N75" s="23">
        <f>L75/($F75*$D75*$F$2)</f>
        <v>2.0012836900682657E-7</v>
      </c>
      <c r="O75" s="22"/>
      <c r="P75" s="16">
        <v>1</v>
      </c>
      <c r="Q75" s="16">
        <f>P75/($E75*$D75*$F$2)</f>
        <v>3.5783701835882833E-6</v>
      </c>
      <c r="R75" s="23">
        <f>P75/($F75*$D75*$F$2)</f>
        <v>1.0006418450341329E-7</v>
      </c>
      <c r="S75" s="22"/>
      <c r="T75" s="16">
        <v>3</v>
      </c>
      <c r="U75" s="16">
        <f>T75/($E75*$D75*$F$2)</f>
        <v>1.073511055076485E-5</v>
      </c>
      <c r="V75" s="23">
        <f>T75/($F75*$D75*$F$2)</f>
        <v>3.0019255351023988E-7</v>
      </c>
      <c r="W75" s="16"/>
      <c r="X75" s="17">
        <v>0</v>
      </c>
      <c r="Y75" s="16">
        <f>X75/($E75*$D75*$F$2)</f>
        <v>0</v>
      </c>
      <c r="Z75" s="23">
        <f>X75/($F75*$D75*$F$2)</f>
        <v>0</v>
      </c>
    </row>
    <row r="76" spans="1:26" x14ac:dyDescent="0.25">
      <c r="A76" s="22">
        <f t="shared" si="14"/>
        <v>3</v>
      </c>
      <c r="B76" s="16" t="s">
        <v>14</v>
      </c>
      <c r="C76" s="16" t="s">
        <v>23</v>
      </c>
      <c r="D76" s="16">
        <v>1000</v>
      </c>
      <c r="E76" s="22">
        <v>4.8418388888888959</v>
      </c>
      <c r="F76" s="16">
        <v>115.00931944444446</v>
      </c>
      <c r="G76" s="22"/>
      <c r="H76" s="16">
        <v>2</v>
      </c>
      <c r="I76" s="16">
        <f t="shared" ref="I76:I86" si="15">H76/($E76*$D76*$F$2)</f>
        <v>6.8844366981782543E-6</v>
      </c>
      <c r="J76" s="23">
        <f t="shared" ref="J76:J77" si="16">H76/($F76*$D76*$F$2)</f>
        <v>2.8983158490417021E-7</v>
      </c>
      <c r="K76" s="22"/>
      <c r="L76" s="16">
        <v>1</v>
      </c>
      <c r="M76" s="16">
        <f t="shared" ref="M76:M86" si="17">L76/($E76*$D76*$F$2)</f>
        <v>3.4422183490891272E-6</v>
      </c>
      <c r="N76" s="23">
        <f t="shared" ref="N76:N77" si="18">L76/($F76*$D76*$F$2)</f>
        <v>1.4491579245208511E-7</v>
      </c>
      <c r="O76" s="22"/>
      <c r="P76" s="16">
        <v>0</v>
      </c>
      <c r="Q76" s="16">
        <f t="shared" ref="Q76:Q86" si="19">P76/($E76*$D76*$F$2)</f>
        <v>0</v>
      </c>
      <c r="R76" s="23">
        <f t="shared" ref="R76:R77" si="20">P76/($F76*$D76*$F$2)</f>
        <v>0</v>
      </c>
      <c r="S76" s="22"/>
      <c r="T76" s="16">
        <v>0</v>
      </c>
      <c r="U76" s="16">
        <f t="shared" ref="U76:U86" si="21">T76/($E76*$D76*$F$2)</f>
        <v>0</v>
      </c>
      <c r="V76" s="23">
        <f t="shared" ref="V76:V77" si="22">T76/($F76*$D76*$F$2)</f>
        <v>0</v>
      </c>
      <c r="W76" s="16"/>
      <c r="X76" s="17">
        <v>0</v>
      </c>
      <c r="Y76" s="16">
        <f t="shared" ref="Y76:Y86" si="23">X76/($E76*$D76*$F$2)</f>
        <v>0</v>
      </c>
      <c r="Z76" s="23">
        <f t="shared" ref="Z76:Z77" si="24">X76/($F76*$D76*$F$2)</f>
        <v>0</v>
      </c>
    </row>
    <row r="77" spans="1:26" x14ac:dyDescent="0.25">
      <c r="A77" s="22">
        <f t="shared" si="14"/>
        <v>4</v>
      </c>
      <c r="B77" s="16" t="s">
        <v>14</v>
      </c>
      <c r="C77" s="16" t="s">
        <v>15</v>
      </c>
      <c r="D77" s="16">
        <v>1000</v>
      </c>
      <c r="E77" s="22">
        <v>3.9206972222222145</v>
      </c>
      <c r="F77" s="16">
        <v>92.223586111111089</v>
      </c>
      <c r="G77" s="22"/>
      <c r="H77" s="16">
        <v>9</v>
      </c>
      <c r="I77" s="16">
        <f t="shared" si="15"/>
        <v>3.8258501357822634E-5</v>
      </c>
      <c r="J77" s="23">
        <f t="shared" si="16"/>
        <v>1.6264819697997845E-6</v>
      </c>
      <c r="K77" s="22"/>
      <c r="L77" s="16">
        <v>0</v>
      </c>
      <c r="M77" s="16">
        <f t="shared" si="17"/>
        <v>0</v>
      </c>
      <c r="N77" s="23">
        <f t="shared" si="18"/>
        <v>0</v>
      </c>
      <c r="O77" s="22"/>
      <c r="P77" s="16">
        <v>0</v>
      </c>
      <c r="Q77" s="16">
        <f t="shared" si="19"/>
        <v>0</v>
      </c>
      <c r="R77" s="23">
        <f t="shared" si="20"/>
        <v>0</v>
      </c>
      <c r="S77" s="22"/>
      <c r="T77" s="16">
        <v>0</v>
      </c>
      <c r="U77" s="16">
        <f t="shared" si="21"/>
        <v>0</v>
      </c>
      <c r="V77" s="23">
        <f t="shared" si="22"/>
        <v>0</v>
      </c>
      <c r="W77" s="16"/>
      <c r="X77" s="17">
        <v>0</v>
      </c>
      <c r="Y77" s="16">
        <f t="shared" si="23"/>
        <v>0</v>
      </c>
      <c r="Z77" s="23">
        <f t="shared" si="24"/>
        <v>0</v>
      </c>
    </row>
    <row r="78" spans="1:26" x14ac:dyDescent="0.25">
      <c r="A78" s="22">
        <f t="shared" si="14"/>
        <v>5</v>
      </c>
      <c r="B78" s="16" t="s">
        <v>14</v>
      </c>
      <c r="C78" s="16" t="s">
        <v>16</v>
      </c>
      <c r="D78" s="16">
        <v>1000</v>
      </c>
      <c r="E78" s="22">
        <v>4.2080472222222189</v>
      </c>
      <c r="F78" s="16">
        <v>99.019727777777774</v>
      </c>
      <c r="G78" s="22"/>
      <c r="H78" s="16">
        <v>4</v>
      </c>
      <c r="I78" s="16">
        <f>H78/($E78*$D78*$F$2)</f>
        <v>1.5842661250236826E-5</v>
      </c>
      <c r="J78" s="23">
        <f>H78/($F78*$D78*$F$2)</f>
        <v>6.7326651125805403E-7</v>
      </c>
      <c r="K78" s="22"/>
      <c r="L78" s="16">
        <v>1</v>
      </c>
      <c r="M78" s="16">
        <f>L78/($E78*$D78*$F$2)</f>
        <v>3.9606653125592065E-6</v>
      </c>
      <c r="N78" s="23">
        <f>L78/($F78*$D78*$F$2)</f>
        <v>1.6831662781451351E-7</v>
      </c>
      <c r="O78" s="22"/>
      <c r="P78" s="16">
        <v>0</v>
      </c>
      <c r="Q78" s="16">
        <f>P78/($E78*$D78*$F$2)</f>
        <v>0</v>
      </c>
      <c r="R78" s="23">
        <f>P78/($F78*$D78*$F$2)</f>
        <v>0</v>
      </c>
      <c r="S78" s="22"/>
      <c r="T78" s="16">
        <v>0</v>
      </c>
      <c r="U78" s="16">
        <f>T78/($E78*$D78*$F$2)</f>
        <v>0</v>
      </c>
      <c r="V78" s="23">
        <f>T78/($F78*$D78*$F$2)</f>
        <v>0</v>
      </c>
      <c r="W78" s="16"/>
      <c r="X78" s="17">
        <v>0</v>
      </c>
      <c r="Y78" s="16">
        <f>X78/($E78*$D78*$F$2)</f>
        <v>0</v>
      </c>
      <c r="Z78" s="23">
        <f>X78/($F78*$D78*$F$2)</f>
        <v>0</v>
      </c>
    </row>
    <row r="79" spans="1:26" x14ac:dyDescent="0.25">
      <c r="A79" s="22">
        <f t="shared" si="14"/>
        <v>6</v>
      </c>
      <c r="B79" s="16" t="s">
        <v>14</v>
      </c>
      <c r="C79" s="16" t="s">
        <v>17</v>
      </c>
      <c r="D79" s="16">
        <v>1000</v>
      </c>
      <c r="E79" s="22">
        <v>3.8898972222222201</v>
      </c>
      <c r="F79" s="16">
        <v>96.78281666666669</v>
      </c>
      <c r="G79" s="22"/>
      <c r="H79" s="16">
        <v>4</v>
      </c>
      <c r="I79" s="16">
        <f t="shared" si="15"/>
        <v>1.7138413397097764E-5</v>
      </c>
      <c r="J79" s="23">
        <f t="shared" ref="J79:J87" si="25">H79/($F79*$D79*$F$2)</f>
        <v>6.8882751053088089E-7</v>
      </c>
      <c r="K79" s="22"/>
      <c r="L79" s="16">
        <v>1</v>
      </c>
      <c r="M79" s="16">
        <f t="shared" si="17"/>
        <v>4.284603349274441E-6</v>
      </c>
      <c r="N79" s="23">
        <f t="shared" ref="N79:N87" si="26">L79/($F79*$D79*$F$2)</f>
        <v>1.7220687763272022E-7</v>
      </c>
      <c r="O79" s="22"/>
      <c r="P79" s="16">
        <v>0</v>
      </c>
      <c r="Q79" s="16">
        <f t="shared" si="19"/>
        <v>0</v>
      </c>
      <c r="R79" s="23">
        <f t="shared" ref="R79:R87" si="27">P79/($F79*$D79*$F$2)</f>
        <v>0</v>
      </c>
      <c r="S79" s="22"/>
      <c r="T79" s="16">
        <v>0</v>
      </c>
      <c r="U79" s="16">
        <f t="shared" si="21"/>
        <v>0</v>
      </c>
      <c r="V79" s="23">
        <f t="shared" ref="V79:V87" si="28">T79/($F79*$D79*$F$2)</f>
        <v>0</v>
      </c>
      <c r="W79" s="16"/>
      <c r="X79" s="17">
        <v>0</v>
      </c>
      <c r="Y79" s="16">
        <f t="shared" si="23"/>
        <v>0</v>
      </c>
      <c r="Z79" s="23">
        <f t="shared" ref="Z79:Z87" si="29">X79/($F79*$D79*$F$2)</f>
        <v>0</v>
      </c>
    </row>
    <row r="80" spans="1:26" x14ac:dyDescent="0.25">
      <c r="A80" s="22">
        <f t="shared" si="14"/>
        <v>7</v>
      </c>
      <c r="B80" s="16" t="s">
        <v>14</v>
      </c>
      <c r="C80" s="16" t="s">
        <v>24</v>
      </c>
      <c r="D80" s="16">
        <v>1000</v>
      </c>
      <c r="E80" s="22">
        <v>4.7703972222222184</v>
      </c>
      <c r="F80" s="16">
        <v>110.17316944444444</v>
      </c>
      <c r="G80" s="22"/>
      <c r="H80" s="16">
        <v>3</v>
      </c>
      <c r="I80" s="16">
        <f t="shared" si="15"/>
        <v>1.0481307461584562E-5</v>
      </c>
      <c r="J80" s="23">
        <f t="shared" si="25"/>
        <v>4.538310030666117E-7</v>
      </c>
      <c r="K80" s="22"/>
      <c r="L80" s="16">
        <v>4</v>
      </c>
      <c r="M80" s="16">
        <f t="shared" si="17"/>
        <v>1.3975076615446083E-5</v>
      </c>
      <c r="N80" s="23">
        <f t="shared" si="26"/>
        <v>6.051080040888156E-7</v>
      </c>
      <c r="O80" s="22"/>
      <c r="P80" s="16">
        <v>0</v>
      </c>
      <c r="Q80" s="16">
        <f t="shared" si="19"/>
        <v>0</v>
      </c>
      <c r="R80" s="23">
        <f t="shared" si="27"/>
        <v>0</v>
      </c>
      <c r="S80" s="22"/>
      <c r="T80" s="16">
        <v>0</v>
      </c>
      <c r="U80" s="16">
        <f t="shared" si="21"/>
        <v>0</v>
      </c>
      <c r="V80" s="23">
        <f t="shared" si="28"/>
        <v>0</v>
      </c>
      <c r="W80" s="16"/>
      <c r="X80" s="17">
        <v>0</v>
      </c>
      <c r="Y80" s="16">
        <f t="shared" si="23"/>
        <v>0</v>
      </c>
      <c r="Z80" s="23">
        <f t="shared" si="29"/>
        <v>0</v>
      </c>
    </row>
    <row r="81" spans="1:26" x14ac:dyDescent="0.25">
      <c r="A81" s="22">
        <f t="shared" si="14"/>
        <v>8</v>
      </c>
      <c r="B81" s="16" t="s">
        <v>14</v>
      </c>
      <c r="C81" s="16" t="s">
        <v>25</v>
      </c>
      <c r="D81" s="16">
        <v>1000</v>
      </c>
      <c r="E81" s="22">
        <v>4.1362861111111151</v>
      </c>
      <c r="F81" s="16">
        <v>144.77058055555551</v>
      </c>
      <c r="G81" s="22"/>
      <c r="H81" s="16">
        <v>26</v>
      </c>
      <c r="I81" s="16">
        <f t="shared" si="15"/>
        <v>1.0476386828495494E-4</v>
      </c>
      <c r="J81" s="23">
        <f t="shared" si="25"/>
        <v>2.9932416632607363E-6</v>
      </c>
      <c r="K81" s="22"/>
      <c r="L81" s="16">
        <v>8</v>
      </c>
      <c r="M81" s="16">
        <f t="shared" si="17"/>
        <v>3.2235036395370745E-5</v>
      </c>
      <c r="N81" s="23">
        <f t="shared" si="26"/>
        <v>9.2099743484945722E-7</v>
      </c>
      <c r="O81" s="22"/>
      <c r="P81" s="16">
        <v>0</v>
      </c>
      <c r="Q81" s="16">
        <f t="shared" si="19"/>
        <v>0</v>
      </c>
      <c r="R81" s="23">
        <f t="shared" si="27"/>
        <v>0</v>
      </c>
      <c r="S81" s="22"/>
      <c r="T81" s="16">
        <v>0</v>
      </c>
      <c r="U81" s="16">
        <f t="shared" si="21"/>
        <v>0</v>
      </c>
      <c r="V81" s="23">
        <f t="shared" si="28"/>
        <v>0</v>
      </c>
      <c r="W81" s="16"/>
      <c r="X81" s="17">
        <v>2</v>
      </c>
      <c r="Y81" s="16">
        <f t="shared" si="23"/>
        <v>8.0587590988426863E-6</v>
      </c>
      <c r="Z81" s="23">
        <f t="shared" si="29"/>
        <v>2.302493587123643E-7</v>
      </c>
    </row>
    <row r="82" spans="1:26" x14ac:dyDescent="0.25">
      <c r="A82" s="22">
        <f t="shared" si="14"/>
        <v>9</v>
      </c>
      <c r="B82" s="16" t="s">
        <v>14</v>
      </c>
      <c r="C82" s="16" t="s">
        <v>26</v>
      </c>
      <c r="D82" s="16">
        <v>1000</v>
      </c>
      <c r="E82" s="22">
        <v>3.7250944444444332</v>
      </c>
      <c r="F82" s="16">
        <v>124.7335083333333</v>
      </c>
      <c r="G82" s="22"/>
      <c r="H82" s="16">
        <v>29</v>
      </c>
      <c r="I82" s="16">
        <f t="shared" si="15"/>
        <v>1.2975062526378938E-4</v>
      </c>
      <c r="J82" s="23">
        <f t="shared" si="25"/>
        <v>3.8749277543103406E-6</v>
      </c>
      <c r="K82" s="22"/>
      <c r="L82" s="16">
        <v>1</v>
      </c>
      <c r="M82" s="16">
        <f t="shared" si="17"/>
        <v>4.4741594918548062E-6</v>
      </c>
      <c r="N82" s="23">
        <f t="shared" si="26"/>
        <v>1.3361819842449448E-7</v>
      </c>
      <c r="O82" s="22"/>
      <c r="P82" s="16">
        <v>0</v>
      </c>
      <c r="Q82" s="16">
        <f t="shared" si="19"/>
        <v>0</v>
      </c>
      <c r="R82" s="23">
        <f t="shared" si="27"/>
        <v>0</v>
      </c>
      <c r="S82" s="22"/>
      <c r="T82" s="16">
        <v>0</v>
      </c>
      <c r="U82" s="16">
        <f t="shared" si="21"/>
        <v>0</v>
      </c>
      <c r="V82" s="23">
        <f t="shared" si="28"/>
        <v>0</v>
      </c>
      <c r="W82" s="16"/>
      <c r="X82" s="17">
        <v>0</v>
      </c>
      <c r="Y82" s="16">
        <f t="shared" si="23"/>
        <v>0</v>
      </c>
      <c r="Z82" s="23">
        <f t="shared" si="29"/>
        <v>0</v>
      </c>
    </row>
    <row r="83" spans="1:26" x14ac:dyDescent="0.25">
      <c r="A83" s="22">
        <f t="shared" si="14"/>
        <v>10</v>
      </c>
      <c r="B83" s="17" t="s">
        <v>14</v>
      </c>
      <c r="C83" s="17" t="s">
        <v>27</v>
      </c>
      <c r="D83" s="16">
        <v>1000</v>
      </c>
      <c r="E83" s="30">
        <v>3.8716305555555603</v>
      </c>
      <c r="F83" s="17">
        <v>155.05862777777779</v>
      </c>
      <c r="G83" s="30"/>
      <c r="H83" s="16">
        <v>17</v>
      </c>
      <c r="I83" s="16">
        <f t="shared" si="15"/>
        <v>7.3181913735742888E-5</v>
      </c>
      <c r="J83" s="23">
        <f t="shared" si="25"/>
        <v>1.8272658374056578E-6</v>
      </c>
      <c r="K83" s="22"/>
      <c r="L83" s="16">
        <v>1</v>
      </c>
      <c r="M83" s="16">
        <f t="shared" si="17"/>
        <v>4.3048184550436988E-6</v>
      </c>
      <c r="N83" s="23">
        <f t="shared" si="26"/>
        <v>1.0748622572974457E-7</v>
      </c>
      <c r="O83" s="22"/>
      <c r="P83" s="16">
        <v>2</v>
      </c>
      <c r="Q83" s="16">
        <f t="shared" si="19"/>
        <v>8.6096369100873977E-6</v>
      </c>
      <c r="R83" s="23">
        <f t="shared" si="27"/>
        <v>2.1497245145948914E-7</v>
      </c>
      <c r="S83" s="22"/>
      <c r="T83" s="16">
        <v>0</v>
      </c>
      <c r="U83" s="16">
        <f t="shared" si="21"/>
        <v>0</v>
      </c>
      <c r="V83" s="23">
        <f t="shared" si="28"/>
        <v>0</v>
      </c>
      <c r="W83" s="16"/>
      <c r="X83" s="17">
        <v>0</v>
      </c>
      <c r="Y83" s="16">
        <f t="shared" si="23"/>
        <v>0</v>
      </c>
      <c r="Z83" s="23">
        <f t="shared" si="29"/>
        <v>0</v>
      </c>
    </row>
    <row r="84" spans="1:26" x14ac:dyDescent="0.25">
      <c r="A84" s="22">
        <f t="shared" si="14"/>
        <v>11</v>
      </c>
      <c r="B84" s="17" t="s">
        <v>14</v>
      </c>
      <c r="C84" s="17" t="s">
        <v>28</v>
      </c>
      <c r="D84" s="16">
        <v>1000</v>
      </c>
      <c r="E84" s="30">
        <v>4.4547250000000078</v>
      </c>
      <c r="F84" s="17">
        <v>99.95538055555555</v>
      </c>
      <c r="G84" s="30"/>
      <c r="H84" s="16">
        <v>7</v>
      </c>
      <c r="I84" s="16">
        <f t="shared" si="15"/>
        <v>2.6189420596482714E-5</v>
      </c>
      <c r="J84" s="23">
        <f t="shared" si="25"/>
        <v>1.1671874592265988E-6</v>
      </c>
      <c r="K84" s="22"/>
      <c r="L84" s="16">
        <v>0</v>
      </c>
      <c r="M84" s="16">
        <f t="shared" si="17"/>
        <v>0</v>
      </c>
      <c r="N84" s="23">
        <f t="shared" si="26"/>
        <v>0</v>
      </c>
      <c r="O84" s="22"/>
      <c r="P84" s="16">
        <v>1</v>
      </c>
      <c r="Q84" s="16">
        <f t="shared" si="19"/>
        <v>3.7413457994975309E-6</v>
      </c>
      <c r="R84" s="23">
        <f t="shared" si="27"/>
        <v>1.6674106560379983E-7</v>
      </c>
      <c r="S84" s="22"/>
      <c r="T84" s="16">
        <v>0</v>
      </c>
      <c r="U84" s="16">
        <f t="shared" si="21"/>
        <v>0</v>
      </c>
      <c r="V84" s="23">
        <f t="shared" si="28"/>
        <v>0</v>
      </c>
      <c r="W84" s="16"/>
      <c r="X84" s="17">
        <v>0</v>
      </c>
      <c r="Y84" s="16">
        <f t="shared" si="23"/>
        <v>0</v>
      </c>
      <c r="Z84" s="23">
        <f t="shared" si="29"/>
        <v>0</v>
      </c>
    </row>
    <row r="85" spans="1:26" x14ac:dyDescent="0.25">
      <c r="A85" s="22">
        <f t="shared" si="14"/>
        <v>12</v>
      </c>
      <c r="B85" s="17" t="s">
        <v>14</v>
      </c>
      <c r="C85" s="17" t="s">
        <v>18</v>
      </c>
      <c r="D85" s="16">
        <v>1000</v>
      </c>
      <c r="E85" s="30">
        <v>4.026452777777763</v>
      </c>
      <c r="F85" s="17">
        <v>104.02222777777774</v>
      </c>
      <c r="G85" s="30"/>
      <c r="H85" s="16">
        <v>7</v>
      </c>
      <c r="I85" s="16">
        <f t="shared" si="15"/>
        <v>2.8975049033371774E-5</v>
      </c>
      <c r="J85" s="23">
        <f t="shared" si="25"/>
        <v>1.1215551633435613E-6</v>
      </c>
      <c r="K85" s="22"/>
      <c r="L85" s="16">
        <v>0</v>
      </c>
      <c r="M85" s="16">
        <f t="shared" si="17"/>
        <v>0</v>
      </c>
      <c r="N85" s="23">
        <f t="shared" si="26"/>
        <v>0</v>
      </c>
      <c r="O85" s="22"/>
      <c r="P85" s="16">
        <v>0</v>
      </c>
      <c r="Q85" s="16">
        <f t="shared" si="19"/>
        <v>0</v>
      </c>
      <c r="R85" s="23">
        <f t="shared" si="27"/>
        <v>0</v>
      </c>
      <c r="S85" s="22"/>
      <c r="T85" s="16">
        <v>0</v>
      </c>
      <c r="U85" s="16">
        <f t="shared" si="21"/>
        <v>0</v>
      </c>
      <c r="V85" s="23">
        <f t="shared" si="28"/>
        <v>0</v>
      </c>
      <c r="W85" s="16"/>
      <c r="X85" s="17">
        <v>0</v>
      </c>
      <c r="Y85" s="16">
        <f t="shared" si="23"/>
        <v>0</v>
      </c>
      <c r="Z85" s="23">
        <f t="shared" si="29"/>
        <v>0</v>
      </c>
    </row>
    <row r="86" spans="1:26" x14ac:dyDescent="0.25">
      <c r="A86" s="22">
        <f t="shared" si="14"/>
        <v>13</v>
      </c>
      <c r="B86" s="17" t="s">
        <v>14</v>
      </c>
      <c r="C86" s="17" t="s">
        <v>19</v>
      </c>
      <c r="D86" s="16">
        <v>1000</v>
      </c>
      <c r="E86" s="30">
        <v>3.7903000000000051</v>
      </c>
      <c r="F86" s="17">
        <v>100.9529722222222</v>
      </c>
      <c r="G86" s="30"/>
      <c r="H86" s="16">
        <v>5</v>
      </c>
      <c r="I86" s="16">
        <f t="shared" si="15"/>
        <v>2.1985946582944153E-5</v>
      </c>
      <c r="J86" s="23">
        <f t="shared" si="25"/>
        <v>8.2546686342127961E-7</v>
      </c>
      <c r="K86" s="22"/>
      <c r="L86" s="16">
        <v>0</v>
      </c>
      <c r="M86" s="16">
        <f t="shared" si="17"/>
        <v>0</v>
      </c>
      <c r="N86" s="23">
        <f t="shared" si="26"/>
        <v>0</v>
      </c>
      <c r="O86" s="22"/>
      <c r="P86" s="16">
        <v>1</v>
      </c>
      <c r="Q86" s="16">
        <f t="shared" si="19"/>
        <v>4.39718931658883E-6</v>
      </c>
      <c r="R86" s="23">
        <f t="shared" si="27"/>
        <v>1.6509337268425593E-7</v>
      </c>
      <c r="S86" s="22"/>
      <c r="T86" s="16">
        <v>0</v>
      </c>
      <c r="U86" s="16">
        <f t="shared" si="21"/>
        <v>0</v>
      </c>
      <c r="V86" s="23">
        <f t="shared" si="28"/>
        <v>0</v>
      </c>
      <c r="W86" s="16"/>
      <c r="X86" s="17">
        <v>0</v>
      </c>
      <c r="Y86" s="16">
        <f t="shared" si="23"/>
        <v>0</v>
      </c>
      <c r="Z86" s="23">
        <f t="shared" si="29"/>
        <v>0</v>
      </c>
    </row>
    <row r="87" spans="1:26" x14ac:dyDescent="0.25">
      <c r="A87" s="22">
        <f t="shared" si="14"/>
        <v>14</v>
      </c>
      <c r="B87" s="17" t="s">
        <v>14</v>
      </c>
      <c r="C87" s="17" t="s">
        <v>20</v>
      </c>
      <c r="D87" s="16">
        <v>1000</v>
      </c>
      <c r="E87" s="30">
        <v>3.563747222222224</v>
      </c>
      <c r="F87" s="17">
        <v>94.844977777777757</v>
      </c>
      <c r="G87" s="30"/>
      <c r="H87" s="16">
        <v>4</v>
      </c>
      <c r="I87" s="16">
        <f>H87/($E87*$D87*$F$2)</f>
        <v>1.870690105374414E-5</v>
      </c>
      <c r="J87" s="23">
        <f t="shared" si="25"/>
        <v>7.0290138949546688E-7</v>
      </c>
      <c r="K87" s="22"/>
      <c r="L87" s="16">
        <v>0</v>
      </c>
      <c r="M87" s="16">
        <f>L87/($E87*$D87*$F$2)</f>
        <v>0</v>
      </c>
      <c r="N87" s="23">
        <f t="shared" si="26"/>
        <v>0</v>
      </c>
      <c r="O87" s="22"/>
      <c r="P87" s="16">
        <v>0</v>
      </c>
      <c r="Q87" s="16">
        <f>P87/($E87*$D87*$F$2)</f>
        <v>0</v>
      </c>
      <c r="R87" s="23">
        <f t="shared" si="27"/>
        <v>0</v>
      </c>
      <c r="S87" s="22"/>
      <c r="T87" s="16">
        <v>0</v>
      </c>
      <c r="U87" s="16">
        <f>T87/($E87*$D87*$F$2)</f>
        <v>0</v>
      </c>
      <c r="V87" s="23">
        <f t="shared" si="28"/>
        <v>0</v>
      </c>
      <c r="W87" s="16"/>
      <c r="X87" s="17">
        <v>0</v>
      </c>
      <c r="Y87" s="16">
        <f>X87/($E87*$D87*$F$2)</f>
        <v>0</v>
      </c>
      <c r="Z87" s="23">
        <f t="shared" si="29"/>
        <v>0</v>
      </c>
    </row>
    <row r="88" spans="1:26" x14ac:dyDescent="0.25">
      <c r="A88" s="25">
        <f t="shared" si="14"/>
        <v>15</v>
      </c>
      <c r="B88" s="26" t="s">
        <v>14</v>
      </c>
      <c r="C88" s="26" t="s">
        <v>29</v>
      </c>
      <c r="D88" s="27">
        <v>1000</v>
      </c>
      <c r="E88" s="31">
        <v>2.8784333333333372</v>
      </c>
      <c r="F88" s="26">
        <v>94.282513888888857</v>
      </c>
      <c r="G88" s="31"/>
      <c r="H88" s="27">
        <v>17</v>
      </c>
      <c r="I88" s="27">
        <f>H88/($E88*$D88*$F$2)</f>
        <v>9.8433175454240015E-5</v>
      </c>
      <c r="J88" s="32">
        <f>H88/($F88*$D88*$F$2)</f>
        <v>3.0051525107533646E-6</v>
      </c>
      <c r="K88" s="25"/>
      <c r="L88" s="27">
        <v>0</v>
      </c>
      <c r="M88" s="27">
        <f>L88/($E88*$D88*$F$2)</f>
        <v>0</v>
      </c>
      <c r="N88" s="32">
        <f>L88/($F88*$D88*$F$2)</f>
        <v>0</v>
      </c>
      <c r="O88" s="25"/>
      <c r="P88" s="27">
        <v>0</v>
      </c>
      <c r="Q88" s="27">
        <f>P88/($E88*$D88*$F$2)</f>
        <v>0</v>
      </c>
      <c r="R88" s="32">
        <f>P88/($F88*$D88*$F$2)</f>
        <v>0</v>
      </c>
      <c r="S88" s="25"/>
      <c r="T88" s="27">
        <v>0</v>
      </c>
      <c r="U88" s="27">
        <f>T88/($E88*$D88*$F$2)</f>
        <v>0</v>
      </c>
      <c r="V88" s="32">
        <f>T88/($F88*$D88*$F$2)</f>
        <v>0</v>
      </c>
      <c r="W88" s="27"/>
      <c r="X88" s="26">
        <v>0</v>
      </c>
      <c r="Y88" s="27">
        <f>X88/($E88*$D88*$F$2)</f>
        <v>0</v>
      </c>
      <c r="Z88" s="32">
        <f>X88/($F88*$D88*$F$2)</f>
        <v>0</v>
      </c>
    </row>
    <row r="92" spans="1:26" s="35" customFormat="1" ht="15.75" thickBot="1" x14ac:dyDescent="0.3"/>
    <row r="93" spans="1:26" ht="15.75" thickTop="1" x14ac:dyDescent="0.25"/>
    <row r="94" spans="1:26" x14ac:dyDescent="0.25">
      <c r="A94" t="s">
        <v>31</v>
      </c>
    </row>
    <row r="97" spans="1:42" x14ac:dyDescent="0.25">
      <c r="A97" s="64" t="s">
        <v>0</v>
      </c>
      <c r="B97" s="64" t="s">
        <v>1</v>
      </c>
      <c r="C97" s="64" t="s">
        <v>2</v>
      </c>
      <c r="D97" s="64" t="s">
        <v>7</v>
      </c>
      <c r="E97" s="67" t="s">
        <v>13</v>
      </c>
      <c r="F97" s="72"/>
      <c r="G97" s="61" t="s">
        <v>32</v>
      </c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3"/>
      <c r="AG97" s="43" t="s">
        <v>5</v>
      </c>
      <c r="AH97" s="45"/>
      <c r="AI97" s="45"/>
      <c r="AJ97" s="45"/>
      <c r="AK97" s="45"/>
      <c r="AL97" s="45"/>
      <c r="AM97" s="45"/>
      <c r="AN97" s="45"/>
      <c r="AO97" s="45"/>
      <c r="AP97" s="44"/>
    </row>
    <row r="98" spans="1:42" x14ac:dyDescent="0.25">
      <c r="A98" s="65"/>
      <c r="B98" s="65"/>
      <c r="C98" s="65"/>
      <c r="D98" s="65"/>
      <c r="E98" s="69"/>
      <c r="F98" s="71"/>
      <c r="G98" s="61" t="s">
        <v>3</v>
      </c>
      <c r="H98" s="62"/>
      <c r="I98" s="62"/>
      <c r="J98" s="63"/>
      <c r="K98" s="61" t="s">
        <v>4</v>
      </c>
      <c r="L98" s="62"/>
      <c r="M98" s="62"/>
      <c r="N98" s="63"/>
      <c r="O98" s="61" t="s">
        <v>12</v>
      </c>
      <c r="P98" s="62"/>
      <c r="Q98" s="62"/>
      <c r="R98" s="63"/>
      <c r="S98" s="61" t="s">
        <v>30</v>
      </c>
      <c r="T98" s="62"/>
      <c r="U98" s="62"/>
      <c r="V98" s="63"/>
      <c r="W98" s="61" t="s">
        <v>33</v>
      </c>
      <c r="X98" s="62"/>
      <c r="Y98" s="62"/>
      <c r="Z98" s="63"/>
      <c r="AG98" s="43" t="str">
        <f>G98</f>
        <v>Without Layers</v>
      </c>
      <c r="AH98" s="44"/>
      <c r="AI98" s="43" t="str">
        <f>K98</f>
        <v>With Layers</v>
      </c>
      <c r="AJ98" s="44"/>
      <c r="AK98" s="43" t="str">
        <f>O98</f>
        <v>With buffer=5m</v>
      </c>
      <c r="AL98" s="44"/>
      <c r="AM98" s="43" t="str">
        <f>S98</f>
        <v>With buffer=10m</v>
      </c>
      <c r="AN98" s="44"/>
      <c r="AO98" s="43" t="str">
        <f>W98</f>
        <v>With buffer=20m</v>
      </c>
      <c r="AP98" s="44"/>
    </row>
    <row r="99" spans="1:42" x14ac:dyDescent="0.25">
      <c r="A99" s="66"/>
      <c r="B99" s="66"/>
      <c r="C99" s="66"/>
      <c r="D99" s="66"/>
      <c r="E99" s="1" t="s">
        <v>8</v>
      </c>
      <c r="F99" s="1" t="s">
        <v>9</v>
      </c>
      <c r="G99" s="29"/>
      <c r="H99" s="46" t="s">
        <v>10</v>
      </c>
      <c r="I99" s="46" t="s">
        <v>8</v>
      </c>
      <c r="J99" s="46" t="s">
        <v>9</v>
      </c>
      <c r="K99" s="46"/>
      <c r="L99" s="46" t="s">
        <v>10</v>
      </c>
      <c r="M99" s="46" t="s">
        <v>8</v>
      </c>
      <c r="N99" s="46" t="s">
        <v>9</v>
      </c>
      <c r="O99" s="46"/>
      <c r="P99" s="46" t="s">
        <v>10</v>
      </c>
      <c r="Q99" s="46" t="s">
        <v>8</v>
      </c>
      <c r="R99" s="46" t="s">
        <v>9</v>
      </c>
      <c r="S99" s="46"/>
      <c r="T99" s="46" t="s">
        <v>10</v>
      </c>
      <c r="U99" s="46" t="s">
        <v>8</v>
      </c>
      <c r="V99" s="46" t="s">
        <v>9</v>
      </c>
      <c r="W99" s="46"/>
      <c r="X99" s="46" t="s">
        <v>10</v>
      </c>
      <c r="Y99" s="46" t="s">
        <v>8</v>
      </c>
      <c r="Z99" s="46" t="s">
        <v>9</v>
      </c>
      <c r="AG99" s="7" t="str">
        <f>I99</f>
        <v>air taxi</v>
      </c>
      <c r="AH99" s="7" t="str">
        <f>J99</f>
        <v>all</v>
      </c>
      <c r="AI99" s="7" t="str">
        <f>M99</f>
        <v>air taxi</v>
      </c>
      <c r="AJ99" s="7" t="str">
        <f>N99</f>
        <v>all</v>
      </c>
      <c r="AK99" s="7" t="str">
        <f>Q99</f>
        <v>air taxi</v>
      </c>
      <c r="AL99" s="7" t="str">
        <f>R99</f>
        <v>all</v>
      </c>
      <c r="AM99" s="7" t="str">
        <f>U99</f>
        <v>air taxi</v>
      </c>
      <c r="AN99" s="7" t="str">
        <f>V99</f>
        <v>all</v>
      </c>
      <c r="AO99" s="7" t="str">
        <f>Y99</f>
        <v>air taxi</v>
      </c>
      <c r="AP99" s="7" t="str">
        <f>Z99</f>
        <v>all</v>
      </c>
    </row>
    <row r="100" spans="1:42" x14ac:dyDescent="0.25">
      <c r="A100" s="22">
        <v>1</v>
      </c>
      <c r="B100" s="16" t="s">
        <v>14</v>
      </c>
      <c r="C100" s="16" t="s">
        <v>21</v>
      </c>
      <c r="D100" s="16">
        <v>1000</v>
      </c>
      <c r="E100" s="22">
        <v>3.6726388888888879</v>
      </c>
      <c r="F100" s="16">
        <v>79.774569444444438</v>
      </c>
      <c r="G100" s="20"/>
      <c r="H100" s="15">
        <v>3</v>
      </c>
      <c r="I100" s="15">
        <f>H100/($E100*$D100*$F$2)</f>
        <v>1.3614189010324097E-5</v>
      </c>
      <c r="J100" s="21">
        <f>H100/($F100*$D100*$F$2)</f>
        <v>6.2676615302600096E-7</v>
      </c>
      <c r="K100" s="20"/>
      <c r="L100" s="15">
        <v>0</v>
      </c>
      <c r="M100" s="15">
        <f>L100/($E100*$D100*$F$2)</f>
        <v>0</v>
      </c>
      <c r="N100" s="21">
        <f>L100/($F100*$D100*$F$2)</f>
        <v>0</v>
      </c>
      <c r="O100" s="20"/>
      <c r="P100" s="15">
        <v>0</v>
      </c>
      <c r="Q100" s="15">
        <f>P100/($E100*$D100*$F$2)</f>
        <v>0</v>
      </c>
      <c r="R100" s="21">
        <f>P100/($F100*$D100*$F$2)</f>
        <v>0</v>
      </c>
      <c r="S100" s="20"/>
      <c r="T100" s="15">
        <v>0</v>
      </c>
      <c r="U100" s="15">
        <f>T100/($E100*$D100*$F$2)</f>
        <v>0</v>
      </c>
      <c r="V100" s="21">
        <f>T100/($F100*$D100*$F$2)</f>
        <v>0</v>
      </c>
      <c r="W100" s="15"/>
      <c r="X100" s="36">
        <v>0</v>
      </c>
      <c r="Y100" s="15">
        <f>X100/($E100*$D100*$F$2)</f>
        <v>0</v>
      </c>
      <c r="Z100" s="21">
        <f>X100/($F100*$D100*$F$2)</f>
        <v>0</v>
      </c>
      <c r="AG100" s="18">
        <f>AVERAGE($I$100:$I$114)</f>
        <v>2.9146347215462608E-5</v>
      </c>
      <c r="AH100" s="13">
        <f>AVERAGE($J$100:$J$114)</f>
        <v>9.2673519952823553E-7</v>
      </c>
      <c r="AI100" s="19">
        <f>AVERAGE($M$100:$M$114)</f>
        <v>3.082462254158107E-6</v>
      </c>
      <c r="AJ100" s="13">
        <f>AVERAGE($N$100:$N$114)</f>
        <v>9.8130962537660465E-8</v>
      </c>
      <c r="AK100" s="18">
        <f>AVERAGE($Q$100:$Q$114)</f>
        <v>5.3641095030274861E-7</v>
      </c>
      <c r="AL100" s="13">
        <f>AVERAGE($R$100:$R$114)</f>
        <v>1.8281819422236292E-8</v>
      </c>
      <c r="AM100" s="18">
        <f>AVERAGE($U$100:$U$114)</f>
        <v>2.3855801223921886E-7</v>
      </c>
      <c r="AN100" s="13">
        <f>AVERAGE($V$100:$V$114)</f>
        <v>6.6709456335608862E-9</v>
      </c>
      <c r="AO100" s="18">
        <f>AVERAGE($Y$100:$Y$114)</f>
        <v>5.3725060658951238E-7</v>
      </c>
      <c r="AP100" s="13">
        <f>AVERAGE($Z$100:$Z$114)</f>
        <v>1.5349957247490955E-8</v>
      </c>
    </row>
    <row r="101" spans="1:42" x14ac:dyDescent="0.25">
      <c r="A101" s="22">
        <f t="shared" ref="A101:A114" si="30">A100+1</f>
        <v>2</v>
      </c>
      <c r="B101" s="16" t="s">
        <v>14</v>
      </c>
      <c r="C101" s="16" t="s">
        <v>22</v>
      </c>
      <c r="D101" s="16">
        <v>1000</v>
      </c>
      <c r="E101" s="22">
        <v>4.6576138888888874</v>
      </c>
      <c r="F101" s="16">
        <v>166.55976111111113</v>
      </c>
      <c r="G101" s="22"/>
      <c r="H101" s="16">
        <v>15</v>
      </c>
      <c r="I101" s="16">
        <f>H101/($E101*$D101*$F$2)</f>
        <v>5.3675552753824249E-5</v>
      </c>
      <c r="J101" s="23">
        <f>H101/($F101*$D101*$F$2)</f>
        <v>1.5009627675511993E-6</v>
      </c>
      <c r="K101" s="22"/>
      <c r="L101" s="16">
        <v>2</v>
      </c>
      <c r="M101" s="16">
        <f>L101/($E101*$D101*$F$2)</f>
        <v>7.1567403671765666E-6</v>
      </c>
      <c r="N101" s="23">
        <f>L101/($F101*$D101*$F$2)</f>
        <v>2.0012836900682657E-7</v>
      </c>
      <c r="O101" s="22"/>
      <c r="P101" s="16">
        <v>0</v>
      </c>
      <c r="Q101" s="16">
        <f>P101/($E101*$D101*$F$2)</f>
        <v>0</v>
      </c>
      <c r="R101" s="23">
        <f>P101/($F101*$D101*$F$2)</f>
        <v>0</v>
      </c>
      <c r="S101" s="22"/>
      <c r="T101" s="16">
        <v>1</v>
      </c>
      <c r="U101" s="16">
        <f>T101/($E101*$D101*$F$2)</f>
        <v>3.5783701835882833E-6</v>
      </c>
      <c r="V101" s="23">
        <f>T101/($F101*$D101*$F$2)</f>
        <v>1.0006418450341329E-7</v>
      </c>
      <c r="W101" s="16"/>
      <c r="X101" s="17">
        <v>0</v>
      </c>
      <c r="Y101" s="16">
        <f>X101/($E101*$D101*$F$2)</f>
        <v>0</v>
      </c>
      <c r="Z101" s="23">
        <f>X101/($F101*$D101*$F$2)</f>
        <v>0</v>
      </c>
      <c r="AG101" s="14">
        <f t="shared" ref="AG101:AP114" si="31">AG$100</f>
        <v>2.9146347215462608E-5</v>
      </c>
      <c r="AH101" s="10">
        <f t="shared" si="31"/>
        <v>9.2673519952823553E-7</v>
      </c>
      <c r="AI101" s="8">
        <f t="shared" si="31"/>
        <v>3.082462254158107E-6</v>
      </c>
      <c r="AJ101" s="10">
        <f t="shared" si="31"/>
        <v>9.8130962537660465E-8</v>
      </c>
      <c r="AK101" s="14">
        <f t="shared" si="31"/>
        <v>5.3641095030274861E-7</v>
      </c>
      <c r="AL101" s="10">
        <f t="shared" si="31"/>
        <v>1.8281819422236292E-8</v>
      </c>
      <c r="AM101" s="14">
        <f t="shared" si="31"/>
        <v>2.3855801223921886E-7</v>
      </c>
      <c r="AN101" s="10">
        <f t="shared" si="31"/>
        <v>6.6709456335608862E-9</v>
      </c>
      <c r="AO101" s="14">
        <f t="shared" si="31"/>
        <v>5.3725060658951238E-7</v>
      </c>
      <c r="AP101" s="10">
        <f t="shared" si="31"/>
        <v>1.5349957247490955E-8</v>
      </c>
    </row>
    <row r="102" spans="1:42" x14ac:dyDescent="0.25">
      <c r="A102" s="22">
        <f t="shared" si="30"/>
        <v>3</v>
      </c>
      <c r="B102" s="16" t="s">
        <v>14</v>
      </c>
      <c r="C102" s="16" t="s">
        <v>23</v>
      </c>
      <c r="D102" s="16">
        <v>1000</v>
      </c>
      <c r="E102" s="22">
        <v>4.8418388888888959</v>
      </c>
      <c r="F102" s="16">
        <v>115.00931944444446</v>
      </c>
      <c r="G102" s="22"/>
      <c r="H102" s="16">
        <v>1</v>
      </c>
      <c r="I102" s="16">
        <f t="shared" ref="I102:I112" si="32">H102/($E102*$D102*$F$2)</f>
        <v>3.4422183490891272E-6</v>
      </c>
      <c r="J102" s="23">
        <f t="shared" ref="J102:J103" si="33">H102/($F102*$D102*$F$2)</f>
        <v>1.4491579245208511E-7</v>
      </c>
      <c r="K102" s="22"/>
      <c r="L102" s="16">
        <v>1</v>
      </c>
      <c r="M102" s="16">
        <f t="shared" ref="M102:M112" si="34">L102/($E102*$D102*$F$2)</f>
        <v>3.4422183490891272E-6</v>
      </c>
      <c r="N102" s="23">
        <f t="shared" ref="N102:N103" si="35">L102/($F102*$D102*$F$2)</f>
        <v>1.4491579245208511E-7</v>
      </c>
      <c r="O102" s="22"/>
      <c r="P102" s="16">
        <v>0</v>
      </c>
      <c r="Q102" s="16">
        <f t="shared" ref="Q102:Q112" si="36">P102/($E102*$D102*$F$2)</f>
        <v>0</v>
      </c>
      <c r="R102" s="23">
        <f t="shared" ref="R102:R103" si="37">P102/($F102*$D102*$F$2)</f>
        <v>0</v>
      </c>
      <c r="S102" s="22"/>
      <c r="T102" s="16">
        <v>0</v>
      </c>
      <c r="U102" s="16">
        <f t="shared" ref="U102:U112" si="38">T102/($E102*$D102*$F$2)</f>
        <v>0</v>
      </c>
      <c r="V102" s="23">
        <f t="shared" ref="V102:V103" si="39">T102/($F102*$D102*$F$2)</f>
        <v>0</v>
      </c>
      <c r="W102" s="16"/>
      <c r="X102" s="17">
        <v>0</v>
      </c>
      <c r="Y102" s="16">
        <f t="shared" ref="Y102:Y112" si="40">X102/($E102*$D102*$F$2)</f>
        <v>0</v>
      </c>
      <c r="Z102" s="23">
        <f t="shared" ref="Z102:Z103" si="41">X102/($F102*$D102*$F$2)</f>
        <v>0</v>
      </c>
      <c r="AG102" s="14">
        <f t="shared" si="31"/>
        <v>2.9146347215462608E-5</v>
      </c>
      <c r="AH102" s="10">
        <f t="shared" si="31"/>
        <v>9.2673519952823553E-7</v>
      </c>
      <c r="AI102" s="8">
        <f t="shared" si="31"/>
        <v>3.082462254158107E-6</v>
      </c>
      <c r="AJ102" s="10">
        <f t="shared" si="31"/>
        <v>9.8130962537660465E-8</v>
      </c>
      <c r="AK102" s="14">
        <f t="shared" si="31"/>
        <v>5.3641095030274861E-7</v>
      </c>
      <c r="AL102" s="10">
        <f t="shared" si="31"/>
        <v>1.8281819422236292E-8</v>
      </c>
      <c r="AM102" s="14">
        <f t="shared" si="31"/>
        <v>2.3855801223921886E-7</v>
      </c>
      <c r="AN102" s="10">
        <f t="shared" si="31"/>
        <v>6.6709456335608862E-9</v>
      </c>
      <c r="AO102" s="14">
        <f t="shared" si="31"/>
        <v>5.3725060658951238E-7</v>
      </c>
      <c r="AP102" s="10">
        <f t="shared" si="31"/>
        <v>1.5349957247490955E-8</v>
      </c>
    </row>
    <row r="103" spans="1:42" x14ac:dyDescent="0.25">
      <c r="A103" s="22">
        <f t="shared" si="30"/>
        <v>4</v>
      </c>
      <c r="B103" s="16" t="s">
        <v>14</v>
      </c>
      <c r="C103" s="16" t="s">
        <v>15</v>
      </c>
      <c r="D103" s="16">
        <v>1000</v>
      </c>
      <c r="E103" s="22">
        <v>3.9206972222222145</v>
      </c>
      <c r="F103" s="16">
        <v>92.223586111111089</v>
      </c>
      <c r="G103" s="22"/>
      <c r="H103" s="16">
        <v>7</v>
      </c>
      <c r="I103" s="16">
        <f t="shared" si="32"/>
        <v>2.9756612167195381E-5</v>
      </c>
      <c r="J103" s="23">
        <f t="shared" si="33"/>
        <v>1.2650415320664989E-6</v>
      </c>
      <c r="K103" s="22"/>
      <c r="L103" s="16">
        <v>0</v>
      </c>
      <c r="M103" s="16">
        <f t="shared" si="34"/>
        <v>0</v>
      </c>
      <c r="N103" s="23">
        <f t="shared" si="35"/>
        <v>0</v>
      </c>
      <c r="O103" s="22"/>
      <c r="P103" s="16">
        <v>0</v>
      </c>
      <c r="Q103" s="16">
        <f t="shared" si="36"/>
        <v>0</v>
      </c>
      <c r="R103" s="23">
        <f t="shared" si="37"/>
        <v>0</v>
      </c>
      <c r="S103" s="22"/>
      <c r="T103" s="16">
        <v>0</v>
      </c>
      <c r="U103" s="16">
        <f t="shared" si="38"/>
        <v>0</v>
      </c>
      <c r="V103" s="23">
        <f t="shared" si="39"/>
        <v>0</v>
      </c>
      <c r="W103" s="16"/>
      <c r="X103" s="17">
        <v>0</v>
      </c>
      <c r="Y103" s="16">
        <f t="shared" si="40"/>
        <v>0</v>
      </c>
      <c r="Z103" s="23">
        <f t="shared" si="41"/>
        <v>0</v>
      </c>
      <c r="AG103" s="14">
        <f t="shared" si="31"/>
        <v>2.9146347215462608E-5</v>
      </c>
      <c r="AH103" s="10">
        <f t="shared" si="31"/>
        <v>9.2673519952823553E-7</v>
      </c>
      <c r="AI103" s="8">
        <f t="shared" si="31"/>
        <v>3.082462254158107E-6</v>
      </c>
      <c r="AJ103" s="10">
        <f t="shared" si="31"/>
        <v>9.8130962537660465E-8</v>
      </c>
      <c r="AK103" s="14">
        <f t="shared" si="31"/>
        <v>5.3641095030274861E-7</v>
      </c>
      <c r="AL103" s="10">
        <f t="shared" si="31"/>
        <v>1.8281819422236292E-8</v>
      </c>
      <c r="AM103" s="14">
        <f t="shared" si="31"/>
        <v>2.3855801223921886E-7</v>
      </c>
      <c r="AN103" s="10">
        <f t="shared" si="31"/>
        <v>6.6709456335608862E-9</v>
      </c>
      <c r="AO103" s="14">
        <f t="shared" si="31"/>
        <v>5.3725060658951238E-7</v>
      </c>
      <c r="AP103" s="10">
        <f t="shared" si="31"/>
        <v>1.5349957247490955E-8</v>
      </c>
    </row>
    <row r="104" spans="1:42" x14ac:dyDescent="0.25">
      <c r="A104" s="22">
        <f t="shared" si="30"/>
        <v>5</v>
      </c>
      <c r="B104" s="16" t="s">
        <v>14</v>
      </c>
      <c r="C104" s="16" t="s">
        <v>16</v>
      </c>
      <c r="D104" s="16">
        <v>1000</v>
      </c>
      <c r="E104" s="22">
        <v>4.2080472222222189</v>
      </c>
      <c r="F104" s="16">
        <v>99.019727777777774</v>
      </c>
      <c r="G104" s="22"/>
      <c r="H104" s="16">
        <v>0</v>
      </c>
      <c r="I104" s="16">
        <f>H104/($E104*$D104*$F$2)</f>
        <v>0</v>
      </c>
      <c r="J104" s="23">
        <f>H104/($F104*$D104*$F$2)</f>
        <v>0</v>
      </c>
      <c r="K104" s="22"/>
      <c r="L104" s="16">
        <v>0</v>
      </c>
      <c r="M104" s="16">
        <f>L104/($E104*$D104*$F$2)</f>
        <v>0</v>
      </c>
      <c r="N104" s="23">
        <f>L104/($F104*$D104*$F$2)</f>
        <v>0</v>
      </c>
      <c r="O104" s="22"/>
      <c r="P104" s="16">
        <v>0</v>
      </c>
      <c r="Q104" s="16">
        <f>P104/($E104*$D104*$F$2)</f>
        <v>0</v>
      </c>
      <c r="R104" s="23">
        <f>P104/($F104*$D104*$F$2)</f>
        <v>0</v>
      </c>
      <c r="S104" s="22"/>
      <c r="T104" s="16">
        <v>0</v>
      </c>
      <c r="U104" s="16">
        <f>T104/($E104*$D104*$F$2)</f>
        <v>0</v>
      </c>
      <c r="V104" s="23">
        <f>T104/($F104*$D104*$F$2)</f>
        <v>0</v>
      </c>
      <c r="W104" s="16"/>
      <c r="X104" s="17">
        <v>0</v>
      </c>
      <c r="Y104" s="16">
        <f>X104/($E104*$D104*$F$2)</f>
        <v>0</v>
      </c>
      <c r="Z104" s="23">
        <f>X104/($F104*$D104*$F$2)</f>
        <v>0</v>
      </c>
      <c r="AG104" s="14">
        <f t="shared" si="31"/>
        <v>2.9146347215462608E-5</v>
      </c>
      <c r="AH104" s="10">
        <f t="shared" si="31"/>
        <v>9.2673519952823553E-7</v>
      </c>
      <c r="AI104" s="8">
        <f t="shared" si="31"/>
        <v>3.082462254158107E-6</v>
      </c>
      <c r="AJ104" s="10">
        <f t="shared" si="31"/>
        <v>9.8130962537660465E-8</v>
      </c>
      <c r="AK104" s="14">
        <f t="shared" si="31"/>
        <v>5.3641095030274861E-7</v>
      </c>
      <c r="AL104" s="10">
        <f t="shared" si="31"/>
        <v>1.8281819422236292E-8</v>
      </c>
      <c r="AM104" s="14">
        <f t="shared" si="31"/>
        <v>2.3855801223921886E-7</v>
      </c>
      <c r="AN104" s="10">
        <f t="shared" si="31"/>
        <v>6.6709456335608862E-9</v>
      </c>
      <c r="AO104" s="14">
        <f t="shared" si="31"/>
        <v>5.3725060658951238E-7</v>
      </c>
      <c r="AP104" s="10">
        <f t="shared" si="31"/>
        <v>1.5349957247490955E-8</v>
      </c>
    </row>
    <row r="105" spans="1:42" x14ac:dyDescent="0.25">
      <c r="A105" s="22">
        <f t="shared" si="30"/>
        <v>6</v>
      </c>
      <c r="B105" s="16" t="s">
        <v>14</v>
      </c>
      <c r="C105" s="16" t="s">
        <v>17</v>
      </c>
      <c r="D105" s="16">
        <v>1000</v>
      </c>
      <c r="E105" s="22">
        <v>3.8898972222222201</v>
      </c>
      <c r="F105" s="16">
        <v>96.78281666666669</v>
      </c>
      <c r="G105" s="22"/>
      <c r="H105" s="16">
        <v>1</v>
      </c>
      <c r="I105" s="16">
        <f t="shared" si="32"/>
        <v>4.284603349274441E-6</v>
      </c>
      <c r="J105" s="23">
        <f t="shared" ref="J105:J113" si="42">H105/($F105*$D105*$F$2)</f>
        <v>1.7220687763272022E-7</v>
      </c>
      <c r="K105" s="22"/>
      <c r="L105" s="16">
        <v>0</v>
      </c>
      <c r="M105" s="16">
        <f t="shared" si="34"/>
        <v>0</v>
      </c>
      <c r="N105" s="23">
        <f t="shared" ref="N105:N113" si="43">L105/($F105*$D105*$F$2)</f>
        <v>0</v>
      </c>
      <c r="O105" s="22"/>
      <c r="P105" s="16">
        <v>0</v>
      </c>
      <c r="Q105" s="16">
        <f t="shared" si="36"/>
        <v>0</v>
      </c>
      <c r="R105" s="23">
        <f t="shared" ref="R105:R113" si="44">P105/($F105*$D105*$F$2)</f>
        <v>0</v>
      </c>
      <c r="S105" s="22"/>
      <c r="T105" s="16">
        <v>0</v>
      </c>
      <c r="U105" s="16">
        <f t="shared" si="38"/>
        <v>0</v>
      </c>
      <c r="V105" s="23">
        <f t="shared" ref="V105:V113" si="45">T105/($F105*$D105*$F$2)</f>
        <v>0</v>
      </c>
      <c r="W105" s="16"/>
      <c r="X105" s="17">
        <v>0</v>
      </c>
      <c r="Y105" s="16">
        <f t="shared" si="40"/>
        <v>0</v>
      </c>
      <c r="Z105" s="23">
        <f t="shared" ref="Z105:Z113" si="46">X105/($F105*$D105*$F$2)</f>
        <v>0</v>
      </c>
      <c r="AG105" s="14">
        <f t="shared" si="31"/>
        <v>2.9146347215462608E-5</v>
      </c>
      <c r="AH105" s="10">
        <f t="shared" si="31"/>
        <v>9.2673519952823553E-7</v>
      </c>
      <c r="AI105" s="8">
        <f t="shared" si="31"/>
        <v>3.082462254158107E-6</v>
      </c>
      <c r="AJ105" s="10">
        <f t="shared" si="31"/>
        <v>9.8130962537660465E-8</v>
      </c>
      <c r="AK105" s="14">
        <f t="shared" si="31"/>
        <v>5.3641095030274861E-7</v>
      </c>
      <c r="AL105" s="10">
        <f t="shared" si="31"/>
        <v>1.8281819422236292E-8</v>
      </c>
      <c r="AM105" s="14">
        <f t="shared" si="31"/>
        <v>2.3855801223921886E-7</v>
      </c>
      <c r="AN105" s="10">
        <f t="shared" si="31"/>
        <v>6.6709456335608862E-9</v>
      </c>
      <c r="AO105" s="14">
        <f t="shared" si="31"/>
        <v>5.3725060658951238E-7</v>
      </c>
      <c r="AP105" s="10">
        <f t="shared" si="31"/>
        <v>1.5349957247490955E-8</v>
      </c>
    </row>
    <row r="106" spans="1:42" x14ac:dyDescent="0.25">
      <c r="A106" s="22">
        <f t="shared" si="30"/>
        <v>7</v>
      </c>
      <c r="B106" s="16" t="s">
        <v>14</v>
      </c>
      <c r="C106" s="16" t="s">
        <v>24</v>
      </c>
      <c r="D106" s="16">
        <v>1000</v>
      </c>
      <c r="E106" s="22">
        <v>4.7703972222222184</v>
      </c>
      <c r="F106" s="16">
        <v>110.17316944444444</v>
      </c>
      <c r="G106" s="22"/>
      <c r="H106" s="16">
        <v>3</v>
      </c>
      <c r="I106" s="16">
        <f t="shared" si="32"/>
        <v>1.0481307461584562E-5</v>
      </c>
      <c r="J106" s="23">
        <f t="shared" si="42"/>
        <v>4.538310030666117E-7</v>
      </c>
      <c r="K106" s="22"/>
      <c r="L106" s="16">
        <v>2</v>
      </c>
      <c r="M106" s="16">
        <f t="shared" si="34"/>
        <v>6.9875383077230415E-6</v>
      </c>
      <c r="N106" s="23">
        <f t="shared" si="43"/>
        <v>3.025540020444078E-7</v>
      </c>
      <c r="O106" s="22"/>
      <c r="P106" s="16">
        <v>0</v>
      </c>
      <c r="Q106" s="16">
        <f t="shared" si="36"/>
        <v>0</v>
      </c>
      <c r="R106" s="23">
        <f t="shared" si="44"/>
        <v>0</v>
      </c>
      <c r="S106" s="22"/>
      <c r="T106" s="16">
        <v>0</v>
      </c>
      <c r="U106" s="16">
        <f t="shared" si="38"/>
        <v>0</v>
      </c>
      <c r="V106" s="23">
        <f t="shared" si="45"/>
        <v>0</v>
      </c>
      <c r="W106" s="16"/>
      <c r="X106" s="17">
        <v>0</v>
      </c>
      <c r="Y106" s="16">
        <f t="shared" si="40"/>
        <v>0</v>
      </c>
      <c r="Z106" s="23">
        <f t="shared" si="46"/>
        <v>0</v>
      </c>
      <c r="AG106" s="14">
        <f t="shared" si="31"/>
        <v>2.9146347215462608E-5</v>
      </c>
      <c r="AH106" s="10">
        <f t="shared" si="31"/>
        <v>9.2673519952823553E-7</v>
      </c>
      <c r="AI106" s="8">
        <f t="shared" si="31"/>
        <v>3.082462254158107E-6</v>
      </c>
      <c r="AJ106" s="10">
        <f t="shared" si="31"/>
        <v>9.8130962537660465E-8</v>
      </c>
      <c r="AK106" s="14">
        <f t="shared" si="31"/>
        <v>5.3641095030274861E-7</v>
      </c>
      <c r="AL106" s="10">
        <f t="shared" si="31"/>
        <v>1.8281819422236292E-8</v>
      </c>
      <c r="AM106" s="14">
        <f t="shared" si="31"/>
        <v>2.3855801223921886E-7</v>
      </c>
      <c r="AN106" s="10">
        <f t="shared" si="31"/>
        <v>6.6709456335608862E-9</v>
      </c>
      <c r="AO106" s="14">
        <f t="shared" si="31"/>
        <v>5.3725060658951238E-7</v>
      </c>
      <c r="AP106" s="10">
        <f t="shared" si="31"/>
        <v>1.5349957247490955E-8</v>
      </c>
    </row>
    <row r="107" spans="1:42" x14ac:dyDescent="0.25">
      <c r="A107" s="22">
        <f t="shared" si="30"/>
        <v>8</v>
      </c>
      <c r="B107" s="16" t="s">
        <v>14</v>
      </c>
      <c r="C107" s="16" t="s">
        <v>25</v>
      </c>
      <c r="D107" s="16">
        <v>1000</v>
      </c>
      <c r="E107" s="22">
        <v>4.1362861111111151</v>
      </c>
      <c r="F107" s="16">
        <v>144.77058055555551</v>
      </c>
      <c r="G107" s="22"/>
      <c r="H107" s="16">
        <v>17</v>
      </c>
      <c r="I107" s="16">
        <f t="shared" si="32"/>
        <v>6.849945234016284E-5</v>
      </c>
      <c r="J107" s="23">
        <f t="shared" si="42"/>
        <v>1.9571195490550965E-6</v>
      </c>
      <c r="K107" s="22"/>
      <c r="L107" s="16">
        <v>6</v>
      </c>
      <c r="M107" s="16">
        <f t="shared" si="34"/>
        <v>2.4176277296528059E-5</v>
      </c>
      <c r="N107" s="23">
        <f t="shared" si="43"/>
        <v>6.9074807613709294E-7</v>
      </c>
      <c r="O107" s="22"/>
      <c r="P107" s="16">
        <v>0</v>
      </c>
      <c r="Q107" s="16">
        <f t="shared" si="36"/>
        <v>0</v>
      </c>
      <c r="R107" s="23">
        <f t="shared" si="44"/>
        <v>0</v>
      </c>
      <c r="S107" s="22"/>
      <c r="T107" s="16">
        <v>0</v>
      </c>
      <c r="U107" s="16">
        <f t="shared" si="38"/>
        <v>0</v>
      </c>
      <c r="V107" s="23">
        <f t="shared" si="45"/>
        <v>0</v>
      </c>
      <c r="W107" s="16"/>
      <c r="X107" s="17">
        <v>2</v>
      </c>
      <c r="Y107" s="16">
        <f t="shared" si="40"/>
        <v>8.0587590988426863E-6</v>
      </c>
      <c r="Z107" s="23">
        <f t="shared" si="46"/>
        <v>2.302493587123643E-7</v>
      </c>
      <c r="AG107" s="14">
        <f t="shared" si="31"/>
        <v>2.9146347215462608E-5</v>
      </c>
      <c r="AH107" s="10">
        <f t="shared" si="31"/>
        <v>9.2673519952823553E-7</v>
      </c>
      <c r="AI107" s="8">
        <f t="shared" si="31"/>
        <v>3.082462254158107E-6</v>
      </c>
      <c r="AJ107" s="10">
        <f t="shared" si="31"/>
        <v>9.8130962537660465E-8</v>
      </c>
      <c r="AK107" s="14">
        <f t="shared" si="31"/>
        <v>5.3641095030274861E-7</v>
      </c>
      <c r="AL107" s="10">
        <f t="shared" si="31"/>
        <v>1.8281819422236292E-8</v>
      </c>
      <c r="AM107" s="14">
        <f t="shared" si="31"/>
        <v>2.3855801223921886E-7</v>
      </c>
      <c r="AN107" s="10">
        <f t="shared" si="31"/>
        <v>6.6709456335608862E-9</v>
      </c>
      <c r="AO107" s="14">
        <f t="shared" si="31"/>
        <v>5.3725060658951238E-7</v>
      </c>
      <c r="AP107" s="10">
        <f t="shared" si="31"/>
        <v>1.5349957247490955E-8</v>
      </c>
    </row>
    <row r="108" spans="1:42" x14ac:dyDescent="0.25">
      <c r="A108" s="22">
        <f t="shared" si="30"/>
        <v>9</v>
      </c>
      <c r="B108" s="16" t="s">
        <v>14</v>
      </c>
      <c r="C108" s="16" t="s">
        <v>26</v>
      </c>
      <c r="D108" s="16">
        <v>1000</v>
      </c>
      <c r="E108" s="22">
        <v>3.7250944444444332</v>
      </c>
      <c r="F108" s="16">
        <v>124.7335083333333</v>
      </c>
      <c r="G108" s="22"/>
      <c r="H108" s="16">
        <v>18</v>
      </c>
      <c r="I108" s="16">
        <f t="shared" si="32"/>
        <v>8.0534870853386513E-5</v>
      </c>
      <c r="J108" s="23">
        <f t="shared" si="42"/>
        <v>2.4051275716409009E-6</v>
      </c>
      <c r="K108" s="22"/>
      <c r="L108" s="16">
        <v>1</v>
      </c>
      <c r="M108" s="16">
        <f t="shared" si="34"/>
        <v>4.4741594918548062E-6</v>
      </c>
      <c r="N108" s="23">
        <f t="shared" si="43"/>
        <v>1.3361819842449448E-7</v>
      </c>
      <c r="O108" s="22"/>
      <c r="P108" s="16">
        <v>0</v>
      </c>
      <c r="Q108" s="16">
        <f t="shared" si="36"/>
        <v>0</v>
      </c>
      <c r="R108" s="23">
        <f t="shared" si="44"/>
        <v>0</v>
      </c>
      <c r="S108" s="22"/>
      <c r="T108" s="16">
        <v>0</v>
      </c>
      <c r="U108" s="16">
        <f t="shared" si="38"/>
        <v>0</v>
      </c>
      <c r="V108" s="23">
        <f t="shared" si="45"/>
        <v>0</v>
      </c>
      <c r="W108" s="16"/>
      <c r="X108" s="17">
        <v>0</v>
      </c>
      <c r="Y108" s="16">
        <f t="shared" si="40"/>
        <v>0</v>
      </c>
      <c r="Z108" s="23">
        <f t="shared" si="46"/>
        <v>0</v>
      </c>
      <c r="AG108" s="14">
        <f t="shared" si="31"/>
        <v>2.9146347215462608E-5</v>
      </c>
      <c r="AH108" s="10">
        <f t="shared" si="31"/>
        <v>9.2673519952823553E-7</v>
      </c>
      <c r="AI108" s="8">
        <f t="shared" si="31"/>
        <v>3.082462254158107E-6</v>
      </c>
      <c r="AJ108" s="10">
        <f t="shared" si="31"/>
        <v>9.8130962537660465E-8</v>
      </c>
      <c r="AK108" s="14">
        <f t="shared" si="31"/>
        <v>5.3641095030274861E-7</v>
      </c>
      <c r="AL108" s="10">
        <f t="shared" si="31"/>
        <v>1.8281819422236292E-8</v>
      </c>
      <c r="AM108" s="14">
        <f t="shared" si="31"/>
        <v>2.3855801223921886E-7</v>
      </c>
      <c r="AN108" s="10">
        <f t="shared" si="31"/>
        <v>6.6709456335608862E-9</v>
      </c>
      <c r="AO108" s="14">
        <f t="shared" si="31"/>
        <v>5.3725060658951238E-7</v>
      </c>
      <c r="AP108" s="10">
        <f t="shared" si="31"/>
        <v>1.5349957247490955E-8</v>
      </c>
    </row>
    <row r="109" spans="1:42" x14ac:dyDescent="0.25">
      <c r="A109" s="22">
        <f t="shared" si="30"/>
        <v>10</v>
      </c>
      <c r="B109" s="17" t="s">
        <v>14</v>
      </c>
      <c r="C109" s="17" t="s">
        <v>27</v>
      </c>
      <c r="D109" s="16">
        <v>1000</v>
      </c>
      <c r="E109" s="30">
        <v>3.8716305555555603</v>
      </c>
      <c r="F109" s="17">
        <v>155.05862777777779</v>
      </c>
      <c r="G109" s="30"/>
      <c r="H109" s="16">
        <v>13</v>
      </c>
      <c r="I109" s="16">
        <f t="shared" si="32"/>
        <v>5.5962639915568089E-5</v>
      </c>
      <c r="J109" s="23">
        <f t="shared" si="42"/>
        <v>1.3973209344866794E-6</v>
      </c>
      <c r="K109" s="22"/>
      <c r="L109" s="16">
        <v>0</v>
      </c>
      <c r="M109" s="16">
        <f t="shared" si="34"/>
        <v>0</v>
      </c>
      <c r="N109" s="23">
        <f t="shared" si="43"/>
        <v>0</v>
      </c>
      <c r="O109" s="22"/>
      <c r="P109" s="16">
        <v>1</v>
      </c>
      <c r="Q109" s="16">
        <f t="shared" si="36"/>
        <v>4.3048184550436988E-6</v>
      </c>
      <c r="R109" s="23">
        <f t="shared" si="44"/>
        <v>1.0748622572974457E-7</v>
      </c>
      <c r="S109" s="22"/>
      <c r="T109" s="16">
        <v>0</v>
      </c>
      <c r="U109" s="16">
        <f t="shared" si="38"/>
        <v>0</v>
      </c>
      <c r="V109" s="23">
        <f t="shared" si="45"/>
        <v>0</v>
      </c>
      <c r="W109" s="16"/>
      <c r="X109" s="17">
        <v>0</v>
      </c>
      <c r="Y109" s="16">
        <f t="shared" si="40"/>
        <v>0</v>
      </c>
      <c r="Z109" s="23">
        <f t="shared" si="46"/>
        <v>0</v>
      </c>
      <c r="AG109" s="14">
        <f t="shared" si="31"/>
        <v>2.9146347215462608E-5</v>
      </c>
      <c r="AH109" s="10">
        <f t="shared" si="31"/>
        <v>9.2673519952823553E-7</v>
      </c>
      <c r="AI109" s="8">
        <f t="shared" si="31"/>
        <v>3.082462254158107E-6</v>
      </c>
      <c r="AJ109" s="10">
        <f t="shared" si="31"/>
        <v>9.8130962537660465E-8</v>
      </c>
      <c r="AK109" s="14">
        <f t="shared" si="31"/>
        <v>5.3641095030274861E-7</v>
      </c>
      <c r="AL109" s="10">
        <f t="shared" si="31"/>
        <v>1.8281819422236292E-8</v>
      </c>
      <c r="AM109" s="14">
        <f t="shared" si="31"/>
        <v>2.3855801223921886E-7</v>
      </c>
      <c r="AN109" s="10">
        <f t="shared" si="31"/>
        <v>6.6709456335608862E-9</v>
      </c>
      <c r="AO109" s="14">
        <f t="shared" si="31"/>
        <v>5.3725060658951238E-7</v>
      </c>
      <c r="AP109" s="10">
        <f t="shared" si="31"/>
        <v>1.5349957247490955E-8</v>
      </c>
    </row>
    <row r="110" spans="1:42" x14ac:dyDescent="0.25">
      <c r="A110" s="22">
        <f t="shared" si="30"/>
        <v>11</v>
      </c>
      <c r="B110" s="17" t="s">
        <v>14</v>
      </c>
      <c r="C110" s="17" t="s">
        <v>28</v>
      </c>
      <c r="D110" s="16">
        <v>1000</v>
      </c>
      <c r="E110" s="30">
        <v>4.4547250000000078</v>
      </c>
      <c r="F110" s="17">
        <v>99.95538055555555</v>
      </c>
      <c r="G110" s="30"/>
      <c r="H110" s="16">
        <v>4</v>
      </c>
      <c r="I110" s="16">
        <f t="shared" si="32"/>
        <v>1.4965383197990124E-5</v>
      </c>
      <c r="J110" s="23">
        <f t="shared" si="42"/>
        <v>6.6696426241519934E-7</v>
      </c>
      <c r="K110" s="22"/>
      <c r="L110" s="16">
        <v>0</v>
      </c>
      <c r="M110" s="16">
        <f t="shared" si="34"/>
        <v>0</v>
      </c>
      <c r="N110" s="23">
        <f t="shared" si="43"/>
        <v>0</v>
      </c>
      <c r="O110" s="22"/>
      <c r="P110" s="16">
        <v>1</v>
      </c>
      <c r="Q110" s="16">
        <f t="shared" si="36"/>
        <v>3.7413457994975309E-6</v>
      </c>
      <c r="R110" s="23">
        <f t="shared" si="44"/>
        <v>1.6674106560379983E-7</v>
      </c>
      <c r="S110" s="22"/>
      <c r="T110" s="16">
        <v>0</v>
      </c>
      <c r="U110" s="16">
        <f t="shared" si="38"/>
        <v>0</v>
      </c>
      <c r="V110" s="23">
        <f t="shared" si="45"/>
        <v>0</v>
      </c>
      <c r="W110" s="16"/>
      <c r="X110" s="17">
        <v>0</v>
      </c>
      <c r="Y110" s="16">
        <f t="shared" si="40"/>
        <v>0</v>
      </c>
      <c r="Z110" s="23">
        <f t="shared" si="46"/>
        <v>0</v>
      </c>
      <c r="AG110" s="14">
        <f t="shared" si="31"/>
        <v>2.9146347215462608E-5</v>
      </c>
      <c r="AH110" s="10">
        <f t="shared" si="31"/>
        <v>9.2673519952823553E-7</v>
      </c>
      <c r="AI110" s="8">
        <f t="shared" si="31"/>
        <v>3.082462254158107E-6</v>
      </c>
      <c r="AJ110" s="10">
        <f t="shared" si="31"/>
        <v>9.8130962537660465E-8</v>
      </c>
      <c r="AK110" s="14">
        <f t="shared" si="31"/>
        <v>5.3641095030274861E-7</v>
      </c>
      <c r="AL110" s="10">
        <f t="shared" si="31"/>
        <v>1.8281819422236292E-8</v>
      </c>
      <c r="AM110" s="14">
        <f t="shared" si="31"/>
        <v>2.3855801223921886E-7</v>
      </c>
      <c r="AN110" s="10">
        <f t="shared" si="31"/>
        <v>6.6709456335608862E-9</v>
      </c>
      <c r="AO110" s="14">
        <f t="shared" si="31"/>
        <v>5.3725060658951238E-7</v>
      </c>
      <c r="AP110" s="10">
        <f t="shared" si="31"/>
        <v>1.5349957247490955E-8</v>
      </c>
    </row>
    <row r="111" spans="1:42" x14ac:dyDescent="0.25">
      <c r="A111" s="22">
        <f t="shared" si="30"/>
        <v>12</v>
      </c>
      <c r="B111" s="17" t="s">
        <v>14</v>
      </c>
      <c r="C111" s="17" t="s">
        <v>18</v>
      </c>
      <c r="D111" s="16">
        <v>1000</v>
      </c>
      <c r="E111" s="30">
        <v>4.026452777777763</v>
      </c>
      <c r="F111" s="17">
        <v>104.02222777777774</v>
      </c>
      <c r="G111" s="30"/>
      <c r="H111" s="16">
        <v>2</v>
      </c>
      <c r="I111" s="16">
        <f t="shared" si="32"/>
        <v>8.278585438106221E-6</v>
      </c>
      <c r="J111" s="23">
        <f t="shared" si="42"/>
        <v>3.2044433238387466E-7</v>
      </c>
      <c r="K111" s="22"/>
      <c r="L111" s="16">
        <v>0</v>
      </c>
      <c r="M111" s="16">
        <f t="shared" si="34"/>
        <v>0</v>
      </c>
      <c r="N111" s="23">
        <f t="shared" si="43"/>
        <v>0</v>
      </c>
      <c r="O111" s="22"/>
      <c r="P111" s="16">
        <v>0</v>
      </c>
      <c r="Q111" s="16">
        <f t="shared" si="36"/>
        <v>0</v>
      </c>
      <c r="R111" s="23">
        <f t="shared" si="44"/>
        <v>0</v>
      </c>
      <c r="S111" s="22"/>
      <c r="T111" s="16">
        <v>0</v>
      </c>
      <c r="U111" s="16">
        <f t="shared" si="38"/>
        <v>0</v>
      </c>
      <c r="V111" s="23">
        <f t="shared" si="45"/>
        <v>0</v>
      </c>
      <c r="W111" s="16"/>
      <c r="X111" s="17">
        <v>0</v>
      </c>
      <c r="Y111" s="16">
        <f t="shared" si="40"/>
        <v>0</v>
      </c>
      <c r="Z111" s="23">
        <f t="shared" si="46"/>
        <v>0</v>
      </c>
      <c r="AG111" s="14">
        <f t="shared" si="31"/>
        <v>2.9146347215462608E-5</v>
      </c>
      <c r="AH111" s="10">
        <f t="shared" si="31"/>
        <v>9.2673519952823553E-7</v>
      </c>
      <c r="AI111" s="8">
        <f t="shared" si="31"/>
        <v>3.082462254158107E-6</v>
      </c>
      <c r="AJ111" s="10">
        <f t="shared" si="31"/>
        <v>9.8130962537660465E-8</v>
      </c>
      <c r="AK111" s="14">
        <f t="shared" si="31"/>
        <v>5.3641095030274861E-7</v>
      </c>
      <c r="AL111" s="10">
        <f t="shared" si="31"/>
        <v>1.8281819422236292E-8</v>
      </c>
      <c r="AM111" s="14">
        <f t="shared" si="31"/>
        <v>2.3855801223921886E-7</v>
      </c>
      <c r="AN111" s="10">
        <f t="shared" si="31"/>
        <v>6.6709456335608862E-9</v>
      </c>
      <c r="AO111" s="14">
        <f t="shared" si="31"/>
        <v>5.3725060658951238E-7</v>
      </c>
      <c r="AP111" s="10">
        <f t="shared" si="31"/>
        <v>1.5349957247490955E-8</v>
      </c>
    </row>
    <row r="112" spans="1:42" x14ac:dyDescent="0.25">
      <c r="A112" s="22">
        <f t="shared" si="30"/>
        <v>13</v>
      </c>
      <c r="B112" s="17" t="s">
        <v>14</v>
      </c>
      <c r="C112" s="17" t="s">
        <v>19</v>
      </c>
      <c r="D112" s="16">
        <v>1000</v>
      </c>
      <c r="E112" s="30">
        <v>3.7903000000000051</v>
      </c>
      <c r="F112" s="17">
        <v>100.9529722222222</v>
      </c>
      <c r="G112" s="30"/>
      <c r="H112" s="16">
        <v>1</v>
      </c>
      <c r="I112" s="16">
        <f t="shared" si="32"/>
        <v>4.39718931658883E-6</v>
      </c>
      <c r="J112" s="23">
        <f t="shared" si="42"/>
        <v>1.6509337268425593E-7</v>
      </c>
      <c r="K112" s="22"/>
      <c r="L112" s="16">
        <v>0</v>
      </c>
      <c r="M112" s="16">
        <f t="shared" si="34"/>
        <v>0</v>
      </c>
      <c r="N112" s="23">
        <f t="shared" si="43"/>
        <v>0</v>
      </c>
      <c r="O112" s="22"/>
      <c r="P112" s="16">
        <v>0</v>
      </c>
      <c r="Q112" s="16">
        <f t="shared" si="36"/>
        <v>0</v>
      </c>
      <c r="R112" s="23">
        <f t="shared" si="44"/>
        <v>0</v>
      </c>
      <c r="S112" s="22"/>
      <c r="T112" s="16">
        <v>0</v>
      </c>
      <c r="U112" s="16">
        <f t="shared" si="38"/>
        <v>0</v>
      </c>
      <c r="V112" s="23">
        <f t="shared" si="45"/>
        <v>0</v>
      </c>
      <c r="W112" s="16"/>
      <c r="X112" s="17">
        <v>0</v>
      </c>
      <c r="Y112" s="16">
        <f t="shared" si="40"/>
        <v>0</v>
      </c>
      <c r="Z112" s="23">
        <f t="shared" si="46"/>
        <v>0</v>
      </c>
      <c r="AG112" s="14">
        <f t="shared" si="31"/>
        <v>2.9146347215462608E-5</v>
      </c>
      <c r="AH112" s="10">
        <f t="shared" si="31"/>
        <v>9.2673519952823553E-7</v>
      </c>
      <c r="AI112" s="8">
        <f t="shared" si="31"/>
        <v>3.082462254158107E-6</v>
      </c>
      <c r="AJ112" s="10">
        <f t="shared" si="31"/>
        <v>9.8130962537660465E-8</v>
      </c>
      <c r="AK112" s="14">
        <f t="shared" si="31"/>
        <v>5.3641095030274861E-7</v>
      </c>
      <c r="AL112" s="10">
        <f t="shared" si="31"/>
        <v>1.8281819422236292E-8</v>
      </c>
      <c r="AM112" s="14">
        <f t="shared" si="31"/>
        <v>2.3855801223921886E-7</v>
      </c>
      <c r="AN112" s="10">
        <f t="shared" si="31"/>
        <v>6.6709456335608862E-9</v>
      </c>
      <c r="AO112" s="14">
        <f t="shared" si="31"/>
        <v>5.3725060658951238E-7</v>
      </c>
      <c r="AP112" s="10">
        <f t="shared" si="31"/>
        <v>1.5349957247490955E-8</v>
      </c>
    </row>
    <row r="113" spans="1:42" x14ac:dyDescent="0.25">
      <c r="A113" s="22">
        <f t="shared" si="30"/>
        <v>14</v>
      </c>
      <c r="B113" s="17" t="s">
        <v>14</v>
      </c>
      <c r="C113" s="17" t="s">
        <v>20</v>
      </c>
      <c r="D113" s="16">
        <v>1000</v>
      </c>
      <c r="E113" s="30">
        <v>3.563747222222224</v>
      </c>
      <c r="F113" s="17">
        <v>94.844977777777757</v>
      </c>
      <c r="G113" s="30"/>
      <c r="H113" s="16">
        <v>3</v>
      </c>
      <c r="I113" s="16">
        <f>H113/($E113*$D113*$F$2)</f>
        <v>1.4030175790308104E-5</v>
      </c>
      <c r="J113" s="23">
        <f t="shared" si="42"/>
        <v>5.2717604212160008E-7</v>
      </c>
      <c r="K113" s="22"/>
      <c r="L113" s="16">
        <v>0</v>
      </c>
      <c r="M113" s="16">
        <f>L113/($E113*$D113*$F$2)</f>
        <v>0</v>
      </c>
      <c r="N113" s="23">
        <f t="shared" si="43"/>
        <v>0</v>
      </c>
      <c r="O113" s="22"/>
      <c r="P113" s="16">
        <v>0</v>
      </c>
      <c r="Q113" s="16">
        <f>P113/($E113*$D113*$F$2)</f>
        <v>0</v>
      </c>
      <c r="R113" s="23">
        <f t="shared" si="44"/>
        <v>0</v>
      </c>
      <c r="S113" s="22"/>
      <c r="T113" s="16">
        <v>0</v>
      </c>
      <c r="U113" s="16">
        <f>T113/($E113*$D113*$F$2)</f>
        <v>0</v>
      </c>
      <c r="V113" s="23">
        <f t="shared" si="45"/>
        <v>0</v>
      </c>
      <c r="W113" s="16"/>
      <c r="X113" s="17">
        <v>0</v>
      </c>
      <c r="Y113" s="16">
        <f>X113/($E113*$D113*$F$2)</f>
        <v>0</v>
      </c>
      <c r="Z113" s="23">
        <f t="shared" si="46"/>
        <v>0</v>
      </c>
      <c r="AG113" s="14">
        <f t="shared" si="31"/>
        <v>2.9146347215462608E-5</v>
      </c>
      <c r="AH113" s="10">
        <f t="shared" si="31"/>
        <v>9.2673519952823553E-7</v>
      </c>
      <c r="AI113" s="8">
        <f t="shared" si="31"/>
        <v>3.082462254158107E-6</v>
      </c>
      <c r="AJ113" s="10">
        <f t="shared" si="31"/>
        <v>9.8130962537660465E-8</v>
      </c>
      <c r="AK113" s="14">
        <f t="shared" si="31"/>
        <v>5.3641095030274861E-7</v>
      </c>
      <c r="AL113" s="10">
        <f t="shared" si="31"/>
        <v>1.8281819422236292E-8</v>
      </c>
      <c r="AM113" s="14">
        <f t="shared" si="31"/>
        <v>2.3855801223921886E-7</v>
      </c>
      <c r="AN113" s="10">
        <f t="shared" si="31"/>
        <v>6.6709456335608862E-9</v>
      </c>
      <c r="AO113" s="14">
        <f t="shared" si="31"/>
        <v>5.3725060658951238E-7</v>
      </c>
      <c r="AP113" s="10">
        <f t="shared" si="31"/>
        <v>1.5349957247490955E-8</v>
      </c>
    </row>
    <row r="114" spans="1:42" x14ac:dyDescent="0.25">
      <c r="A114" s="25">
        <f t="shared" si="30"/>
        <v>15</v>
      </c>
      <c r="B114" s="26" t="s">
        <v>14</v>
      </c>
      <c r="C114" s="26" t="s">
        <v>29</v>
      </c>
      <c r="D114" s="27">
        <v>1000</v>
      </c>
      <c r="E114" s="31">
        <v>2.8784333333333372</v>
      </c>
      <c r="F114" s="26">
        <v>94.282513888888857</v>
      </c>
      <c r="G114" s="31"/>
      <c r="H114" s="27">
        <v>13</v>
      </c>
      <c r="I114" s="27">
        <f>H114/($E114*$D114*$F$2)</f>
        <v>7.5272428288536492E-5</v>
      </c>
      <c r="J114" s="32">
        <f>H114/($F114*$D114*$F$2)</f>
        <v>2.298057802340808E-6</v>
      </c>
      <c r="K114" s="25"/>
      <c r="L114" s="27">
        <v>0</v>
      </c>
      <c r="M114" s="27">
        <f>L114/($E114*$D114*$F$2)</f>
        <v>0</v>
      </c>
      <c r="N114" s="32">
        <f>L114/($F114*$D114*$F$2)</f>
        <v>0</v>
      </c>
      <c r="O114" s="25"/>
      <c r="P114" s="27">
        <v>0</v>
      </c>
      <c r="Q114" s="27">
        <f>P114/($E114*$D114*$F$2)</f>
        <v>0</v>
      </c>
      <c r="R114" s="32">
        <f>P114/($F114*$D114*$F$2)</f>
        <v>0</v>
      </c>
      <c r="S114" s="25"/>
      <c r="T114" s="27">
        <v>0</v>
      </c>
      <c r="U114" s="27">
        <f>T114/($E114*$D114*$F$2)</f>
        <v>0</v>
      </c>
      <c r="V114" s="32">
        <f>T114/($F114*$D114*$F$2)</f>
        <v>0</v>
      </c>
      <c r="W114" s="27"/>
      <c r="X114" s="26">
        <v>0</v>
      </c>
      <c r="Y114" s="27">
        <f>X114/($E114*$D114*$F$2)</f>
        <v>0</v>
      </c>
      <c r="Z114" s="32">
        <f>X114/($F114*$D114*$F$2)</f>
        <v>0</v>
      </c>
      <c r="AG114" s="9">
        <f t="shared" si="31"/>
        <v>2.9146347215462608E-5</v>
      </c>
      <c r="AH114" s="11">
        <f t="shared" si="31"/>
        <v>9.2673519952823553E-7</v>
      </c>
      <c r="AI114" s="37">
        <f t="shared" si="31"/>
        <v>3.082462254158107E-6</v>
      </c>
      <c r="AJ114" s="11">
        <f t="shared" si="31"/>
        <v>9.8130962537660465E-8</v>
      </c>
      <c r="AK114" s="9">
        <f t="shared" si="31"/>
        <v>5.3641095030274861E-7</v>
      </c>
      <c r="AL114" s="11">
        <f t="shared" si="31"/>
        <v>1.8281819422236292E-8</v>
      </c>
      <c r="AM114" s="9">
        <f t="shared" si="31"/>
        <v>2.3855801223921886E-7</v>
      </c>
      <c r="AN114" s="11">
        <f t="shared" si="31"/>
        <v>6.6709456335608862E-9</v>
      </c>
      <c r="AO114" s="9">
        <f t="shared" si="31"/>
        <v>5.3725060658951238E-7</v>
      </c>
      <c r="AP114" s="11">
        <f t="shared" si="31"/>
        <v>1.5349957247490955E-8</v>
      </c>
    </row>
    <row r="146" spans="1:42" s="35" customFormat="1" ht="15.75" thickBot="1" x14ac:dyDescent="0.3"/>
    <row r="147" spans="1:42" ht="15.75" thickTop="1" x14ac:dyDescent="0.25"/>
    <row r="148" spans="1:42" x14ac:dyDescent="0.25">
      <c r="A148" t="s">
        <v>35</v>
      </c>
    </row>
    <row r="151" spans="1:42" x14ac:dyDescent="0.25">
      <c r="A151" s="64" t="s">
        <v>0</v>
      </c>
      <c r="B151" s="64" t="s">
        <v>1</v>
      </c>
      <c r="C151" s="64" t="s">
        <v>2</v>
      </c>
      <c r="D151" s="64" t="s">
        <v>7</v>
      </c>
      <c r="E151" s="67" t="s">
        <v>13</v>
      </c>
      <c r="F151" s="72"/>
      <c r="G151" s="61" t="s">
        <v>36</v>
      </c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3"/>
      <c r="AG151" s="43" t="s">
        <v>5</v>
      </c>
      <c r="AH151" s="45"/>
      <c r="AI151" s="45"/>
      <c r="AJ151" s="45"/>
      <c r="AK151" s="45"/>
      <c r="AL151" s="45"/>
      <c r="AM151" s="45"/>
      <c r="AN151" s="45"/>
      <c r="AO151" s="45"/>
      <c r="AP151" s="44"/>
    </row>
    <row r="152" spans="1:42" x14ac:dyDescent="0.25">
      <c r="A152" s="65"/>
      <c r="B152" s="65"/>
      <c r="C152" s="65"/>
      <c r="D152" s="65"/>
      <c r="E152" s="69"/>
      <c r="F152" s="71"/>
      <c r="G152" s="61" t="s">
        <v>3</v>
      </c>
      <c r="H152" s="62"/>
      <c r="I152" s="62"/>
      <c r="J152" s="63"/>
      <c r="K152" s="61" t="s">
        <v>4</v>
      </c>
      <c r="L152" s="62"/>
      <c r="M152" s="62"/>
      <c r="N152" s="63"/>
      <c r="O152" s="61" t="s">
        <v>12</v>
      </c>
      <c r="P152" s="62"/>
      <c r="Q152" s="62"/>
      <c r="R152" s="63"/>
      <c r="S152" s="61" t="s">
        <v>30</v>
      </c>
      <c r="T152" s="62"/>
      <c r="U152" s="62"/>
      <c r="V152" s="63"/>
      <c r="W152" s="61" t="s">
        <v>33</v>
      </c>
      <c r="X152" s="62"/>
      <c r="Y152" s="62"/>
      <c r="Z152" s="63"/>
      <c r="AG152" s="43" t="str">
        <f>G152</f>
        <v>Without Layers</v>
      </c>
      <c r="AH152" s="44"/>
      <c r="AI152" s="43" t="str">
        <f>K152</f>
        <v>With Layers</v>
      </c>
      <c r="AJ152" s="44"/>
      <c r="AK152" s="43" t="str">
        <f>O152</f>
        <v>With buffer=5m</v>
      </c>
      <c r="AL152" s="44"/>
      <c r="AM152" s="43" t="str">
        <f>S152</f>
        <v>With buffer=10m</v>
      </c>
      <c r="AN152" s="44"/>
      <c r="AO152" s="43" t="str">
        <f>W152</f>
        <v>With buffer=20m</v>
      </c>
      <c r="AP152" s="44"/>
    </row>
    <row r="153" spans="1:42" x14ac:dyDescent="0.25">
      <c r="A153" s="66"/>
      <c r="B153" s="66"/>
      <c r="C153" s="66"/>
      <c r="D153" s="66"/>
      <c r="E153" s="1" t="s">
        <v>8</v>
      </c>
      <c r="F153" s="1" t="s">
        <v>9</v>
      </c>
      <c r="G153" s="29"/>
      <c r="H153" s="46" t="s">
        <v>10</v>
      </c>
      <c r="I153" s="46" t="s">
        <v>8</v>
      </c>
      <c r="J153" s="46" t="s">
        <v>9</v>
      </c>
      <c r="K153" s="29"/>
      <c r="L153" s="46" t="s">
        <v>10</v>
      </c>
      <c r="M153" s="46" t="s">
        <v>8</v>
      </c>
      <c r="N153" s="46" t="s">
        <v>9</v>
      </c>
      <c r="O153" s="29"/>
      <c r="P153" s="46" t="s">
        <v>10</v>
      </c>
      <c r="Q153" s="46" t="s">
        <v>8</v>
      </c>
      <c r="R153" s="46" t="s">
        <v>9</v>
      </c>
      <c r="S153" s="29"/>
      <c r="T153" s="46" t="s">
        <v>10</v>
      </c>
      <c r="U153" s="46" t="s">
        <v>8</v>
      </c>
      <c r="V153" s="46" t="s">
        <v>9</v>
      </c>
      <c r="W153" s="29"/>
      <c r="X153" s="46" t="s">
        <v>10</v>
      </c>
      <c r="Y153" s="46" t="s">
        <v>8</v>
      </c>
      <c r="Z153" s="46" t="s">
        <v>9</v>
      </c>
      <c r="AG153" s="7" t="s">
        <v>8</v>
      </c>
      <c r="AH153" s="7" t="s">
        <v>9</v>
      </c>
      <c r="AI153" s="7" t="s">
        <v>8</v>
      </c>
      <c r="AJ153" s="7" t="s">
        <v>9</v>
      </c>
      <c r="AK153" s="7" t="s">
        <v>8</v>
      </c>
      <c r="AL153" s="7" t="s">
        <v>9</v>
      </c>
      <c r="AM153" s="7" t="str">
        <f>U153</f>
        <v>air taxi</v>
      </c>
      <c r="AN153" s="7" t="str">
        <f>V153</f>
        <v>all</v>
      </c>
      <c r="AO153" s="7" t="str">
        <f>Y153</f>
        <v>air taxi</v>
      </c>
      <c r="AP153" s="7" t="str">
        <f>Z153</f>
        <v>all</v>
      </c>
    </row>
    <row r="154" spans="1:42" x14ac:dyDescent="0.25">
      <c r="A154" s="22">
        <v>1</v>
      </c>
      <c r="B154" s="16" t="s">
        <v>14</v>
      </c>
      <c r="C154" s="16" t="s">
        <v>21</v>
      </c>
      <c r="D154" s="16">
        <v>1000</v>
      </c>
      <c r="E154" s="22">
        <v>3.6726388888888879</v>
      </c>
      <c r="F154" s="16">
        <v>79.774569444444438</v>
      </c>
      <c r="G154" s="20"/>
      <c r="H154" s="36">
        <v>2</v>
      </c>
      <c r="I154" s="15">
        <f>H154/($E154*$D154*$F$2)</f>
        <v>9.0761260068827328E-6</v>
      </c>
      <c r="J154" s="21">
        <f>H154/($F154*$D154*$F$2)</f>
        <v>4.1784410201733399E-7</v>
      </c>
      <c r="K154" s="20"/>
      <c r="L154" s="15">
        <v>0</v>
      </c>
      <c r="M154" s="15">
        <f>L154/($E154*$D154*$F$2)</f>
        <v>0</v>
      </c>
      <c r="N154" s="21">
        <f>L154/($F154*$D154*$F$2)</f>
        <v>0</v>
      </c>
      <c r="O154" s="20"/>
      <c r="P154" s="15">
        <v>0</v>
      </c>
      <c r="Q154" s="15">
        <f>P154/($E154*$D154*$F$2)</f>
        <v>0</v>
      </c>
      <c r="R154" s="21">
        <f>P154/($F154*$D154*$F$2)</f>
        <v>0</v>
      </c>
      <c r="S154" s="20"/>
      <c r="T154" s="15">
        <v>0</v>
      </c>
      <c r="U154" s="15">
        <f>T154/($E154*$D154*$F$2)</f>
        <v>0</v>
      </c>
      <c r="V154" s="21">
        <f>T154/($F154*$D154*$F$2)</f>
        <v>0</v>
      </c>
      <c r="W154" s="15"/>
      <c r="X154" s="36">
        <v>0</v>
      </c>
      <c r="Y154" s="15">
        <f>X154/($E154*$D154*$F$2)</f>
        <v>0</v>
      </c>
      <c r="Z154" s="21">
        <f>X154/($F154*$D154*$F$2)</f>
        <v>0</v>
      </c>
      <c r="AG154" s="18">
        <f>AVERAGE($I$154:$I$168)</f>
        <v>1.7409347261660551E-5</v>
      </c>
      <c r="AH154" s="13">
        <f>AVERAGE($J$154:$J$168)</f>
        <v>5.5117588142876562E-7</v>
      </c>
      <c r="AI154" s="18">
        <f>AVERAGE($M$154:$M$168)</f>
        <v>1.2712965021724983E-6</v>
      </c>
      <c r="AJ154" s="13">
        <f>AVERAGE($N$154:$N$168)</f>
        <v>4.3424070955233182E-8</v>
      </c>
      <c r="AK154" s="18">
        <f>AVERAGE($Q$154:$Q$168)</f>
        <v>2.494230532998354E-7</v>
      </c>
      <c r="AL154" s="13">
        <f>AVERAGE($R$154:$R$168)</f>
        <v>1.1116071040253323E-8</v>
      </c>
      <c r="AM154" s="18">
        <f>AVERAGE($U$154:$U$168)</f>
        <v>2.3855801223921886E-7</v>
      </c>
      <c r="AN154" s="13">
        <f>AVERAGE($V$154:$V$168)</f>
        <v>6.6709456335608862E-9</v>
      </c>
      <c r="AO154" s="18">
        <f>AVERAGE($Y$154:$Y$168)</f>
        <v>0</v>
      </c>
      <c r="AP154" s="13">
        <f>AVERAGE($Z$154:$Z$168)</f>
        <v>0</v>
      </c>
    </row>
    <row r="155" spans="1:42" x14ac:dyDescent="0.25">
      <c r="A155" s="22">
        <f t="shared" ref="A155:A168" si="47">A154+1</f>
        <v>2</v>
      </c>
      <c r="B155" s="16" t="s">
        <v>14</v>
      </c>
      <c r="C155" s="16" t="s">
        <v>22</v>
      </c>
      <c r="D155" s="16">
        <v>1000</v>
      </c>
      <c r="E155" s="22">
        <v>4.6576138888888874</v>
      </c>
      <c r="F155" s="16">
        <v>166.55976111111113</v>
      </c>
      <c r="G155" s="22"/>
      <c r="H155" s="17">
        <v>11</v>
      </c>
      <c r="I155" s="16">
        <f>H155/($E155*$D155*$F$2)</f>
        <v>3.9362072019471116E-5</v>
      </c>
      <c r="J155" s="23">
        <f>H155/($F155*$D155*$F$2)</f>
        <v>1.1007060295375462E-6</v>
      </c>
      <c r="K155" s="22"/>
      <c r="L155" s="16">
        <v>1</v>
      </c>
      <c r="M155" s="16">
        <f>L155/($E155*$D155*$F$2)</f>
        <v>3.5783701835882833E-6</v>
      </c>
      <c r="N155" s="23">
        <f>L155/($F155*$D155*$F$2)</f>
        <v>1.0006418450341329E-7</v>
      </c>
      <c r="O155" s="22"/>
      <c r="P155" s="16">
        <v>0</v>
      </c>
      <c r="Q155" s="16">
        <f>P155/($E155*$D155*$F$2)</f>
        <v>0</v>
      </c>
      <c r="R155" s="23">
        <f>P155/($F155*$D155*$F$2)</f>
        <v>0</v>
      </c>
      <c r="S155" s="22"/>
      <c r="T155" s="16">
        <v>1</v>
      </c>
      <c r="U155" s="16">
        <f>T155/($E155*$D155*$F$2)</f>
        <v>3.5783701835882833E-6</v>
      </c>
      <c r="V155" s="23">
        <f>T155/($F155*$D155*$F$2)</f>
        <v>1.0006418450341329E-7</v>
      </c>
      <c r="W155" s="16"/>
      <c r="X155" s="17">
        <v>0</v>
      </c>
      <c r="Y155" s="16">
        <f>X155/($E155*$D155*$F$2)</f>
        <v>0</v>
      </c>
      <c r="Z155" s="23">
        <f>X155/($F155*$D155*$F$2)</f>
        <v>0</v>
      </c>
      <c r="AG155" s="14">
        <f>$AG$154</f>
        <v>1.7409347261660551E-5</v>
      </c>
      <c r="AH155" s="10">
        <f>$AH$154</f>
        <v>5.5117588142876562E-7</v>
      </c>
      <c r="AI155" s="14">
        <f>$AI$154</f>
        <v>1.2712965021724983E-6</v>
      </c>
      <c r="AJ155" s="10">
        <f>$AJ$154</f>
        <v>4.3424070955233182E-8</v>
      </c>
      <c r="AK155" s="14">
        <f t="shared" ref="AK155:AK168" si="48">$AK$154</f>
        <v>2.494230532998354E-7</v>
      </c>
      <c r="AL155" s="10">
        <f t="shared" ref="AL155:AL168" si="49">$AL$154</f>
        <v>1.1116071040253323E-8</v>
      </c>
      <c r="AM155" s="14">
        <f>$AM$154</f>
        <v>2.3855801223921886E-7</v>
      </c>
      <c r="AN155" s="10">
        <f>$AN$154</f>
        <v>6.6709456335608862E-9</v>
      </c>
      <c r="AO155" s="14">
        <f>$AO$154</f>
        <v>0</v>
      </c>
      <c r="AP155" s="10">
        <f>$AP$154</f>
        <v>0</v>
      </c>
    </row>
    <row r="156" spans="1:42" x14ac:dyDescent="0.25">
      <c r="A156" s="22">
        <f t="shared" si="47"/>
        <v>3</v>
      </c>
      <c r="B156" s="16" t="s">
        <v>14</v>
      </c>
      <c r="C156" s="16" t="s">
        <v>23</v>
      </c>
      <c r="D156" s="16">
        <v>1000</v>
      </c>
      <c r="E156" s="22">
        <v>4.8418388888888959</v>
      </c>
      <c r="F156" s="16">
        <v>115.00931944444446</v>
      </c>
      <c r="G156" s="22"/>
      <c r="H156" s="17">
        <v>1</v>
      </c>
      <c r="I156" s="16">
        <f t="shared" ref="I156:I166" si="50">H156/($E156*$D156*$F$2)</f>
        <v>3.4422183490891272E-6</v>
      </c>
      <c r="J156" s="23">
        <f t="shared" ref="J156:J157" si="51">H156/($F156*$D156*$F$2)</f>
        <v>1.4491579245208511E-7</v>
      </c>
      <c r="K156" s="22"/>
      <c r="L156" s="16">
        <v>0</v>
      </c>
      <c r="M156" s="16">
        <f t="shared" ref="M156:M166" si="52">L156/($E156*$D156*$F$2)</f>
        <v>0</v>
      </c>
      <c r="N156" s="23">
        <f t="shared" ref="N156:N157" si="53">L156/($F156*$D156*$F$2)</f>
        <v>0</v>
      </c>
      <c r="O156" s="22"/>
      <c r="P156" s="16">
        <v>0</v>
      </c>
      <c r="Q156" s="16">
        <f t="shared" ref="Q156:Q166" si="54">P156/($E156*$D156*$F$2)</f>
        <v>0</v>
      </c>
      <c r="R156" s="23">
        <f t="shared" ref="R156:R157" si="55">P156/($F156*$D156*$F$2)</f>
        <v>0</v>
      </c>
      <c r="S156" s="22"/>
      <c r="T156" s="16">
        <v>0</v>
      </c>
      <c r="U156" s="16">
        <f t="shared" ref="U156:U166" si="56">T156/($E156*$D156*$F$2)</f>
        <v>0</v>
      </c>
      <c r="V156" s="23">
        <f t="shared" ref="V156:V157" si="57">T156/($F156*$D156*$F$2)</f>
        <v>0</v>
      </c>
      <c r="W156" s="16"/>
      <c r="X156" s="17">
        <v>0</v>
      </c>
      <c r="Y156" s="16">
        <f t="shared" ref="Y156:Y166" si="58">X156/($E156*$D156*$F$2)</f>
        <v>0</v>
      </c>
      <c r="Z156" s="23">
        <f t="shared" ref="Z156:Z157" si="59">X156/($F156*$D156*$F$2)</f>
        <v>0</v>
      </c>
      <c r="AG156" s="14">
        <f t="shared" ref="AG156:AJ168" si="60">AG$154</f>
        <v>1.7409347261660551E-5</v>
      </c>
      <c r="AH156" s="10">
        <f t="shared" si="60"/>
        <v>5.5117588142876562E-7</v>
      </c>
      <c r="AI156" s="14">
        <f t="shared" si="60"/>
        <v>1.2712965021724983E-6</v>
      </c>
      <c r="AJ156" s="10">
        <f t="shared" si="60"/>
        <v>4.3424070955233182E-8</v>
      </c>
      <c r="AK156" s="14">
        <f t="shared" si="48"/>
        <v>2.494230532998354E-7</v>
      </c>
      <c r="AL156" s="10">
        <f t="shared" si="49"/>
        <v>1.1116071040253323E-8</v>
      </c>
      <c r="AM156" s="14">
        <f t="shared" ref="AM156:AP168" si="61">AM$154</f>
        <v>2.3855801223921886E-7</v>
      </c>
      <c r="AN156" s="10">
        <f t="shared" si="61"/>
        <v>6.6709456335608862E-9</v>
      </c>
      <c r="AO156" s="14">
        <f t="shared" si="61"/>
        <v>0</v>
      </c>
      <c r="AP156" s="10">
        <f t="shared" si="61"/>
        <v>0</v>
      </c>
    </row>
    <row r="157" spans="1:42" x14ac:dyDescent="0.25">
      <c r="A157" s="22">
        <f t="shared" si="47"/>
        <v>4</v>
      </c>
      <c r="B157" s="16" t="s">
        <v>14</v>
      </c>
      <c r="C157" s="16" t="s">
        <v>15</v>
      </c>
      <c r="D157" s="16">
        <v>1000</v>
      </c>
      <c r="E157" s="22">
        <v>3.9206972222222145</v>
      </c>
      <c r="F157" s="16">
        <v>92.223586111111089</v>
      </c>
      <c r="G157" s="22"/>
      <c r="H157" s="17">
        <v>5</v>
      </c>
      <c r="I157" s="16">
        <f t="shared" si="50"/>
        <v>2.1254722976568129E-5</v>
      </c>
      <c r="J157" s="23">
        <f t="shared" si="51"/>
        <v>9.0360109433321362E-7</v>
      </c>
      <c r="K157" s="22"/>
      <c r="L157" s="16">
        <v>0</v>
      </c>
      <c r="M157" s="16">
        <f t="shared" si="52"/>
        <v>0</v>
      </c>
      <c r="N157" s="23">
        <f t="shared" si="53"/>
        <v>0</v>
      </c>
      <c r="O157" s="22"/>
      <c r="P157" s="16">
        <v>0</v>
      </c>
      <c r="Q157" s="16">
        <f t="shared" si="54"/>
        <v>0</v>
      </c>
      <c r="R157" s="23">
        <f t="shared" si="55"/>
        <v>0</v>
      </c>
      <c r="S157" s="22"/>
      <c r="T157" s="16">
        <v>0</v>
      </c>
      <c r="U157" s="16">
        <f t="shared" si="56"/>
        <v>0</v>
      </c>
      <c r="V157" s="23">
        <f t="shared" si="57"/>
        <v>0</v>
      </c>
      <c r="W157" s="16"/>
      <c r="X157" s="17">
        <v>0</v>
      </c>
      <c r="Y157" s="16">
        <f t="shared" si="58"/>
        <v>0</v>
      </c>
      <c r="Z157" s="23">
        <f t="shared" si="59"/>
        <v>0</v>
      </c>
      <c r="AG157" s="14">
        <f t="shared" si="60"/>
        <v>1.7409347261660551E-5</v>
      </c>
      <c r="AH157" s="10">
        <f t="shared" si="60"/>
        <v>5.5117588142876562E-7</v>
      </c>
      <c r="AI157" s="14">
        <f t="shared" si="60"/>
        <v>1.2712965021724983E-6</v>
      </c>
      <c r="AJ157" s="10">
        <f t="shared" si="60"/>
        <v>4.3424070955233182E-8</v>
      </c>
      <c r="AK157" s="14">
        <f t="shared" si="48"/>
        <v>2.494230532998354E-7</v>
      </c>
      <c r="AL157" s="10">
        <f t="shared" si="49"/>
        <v>1.1116071040253323E-8</v>
      </c>
      <c r="AM157" s="14">
        <f t="shared" si="61"/>
        <v>2.3855801223921886E-7</v>
      </c>
      <c r="AN157" s="10">
        <f t="shared" si="61"/>
        <v>6.6709456335608862E-9</v>
      </c>
      <c r="AO157" s="14">
        <f t="shared" si="61"/>
        <v>0</v>
      </c>
      <c r="AP157" s="10">
        <f t="shared" si="61"/>
        <v>0</v>
      </c>
    </row>
    <row r="158" spans="1:42" x14ac:dyDescent="0.25">
      <c r="A158" s="22">
        <f t="shared" si="47"/>
        <v>5</v>
      </c>
      <c r="B158" s="16" t="s">
        <v>14</v>
      </c>
      <c r="C158" s="16" t="s">
        <v>16</v>
      </c>
      <c r="D158" s="16">
        <v>1000</v>
      </c>
      <c r="E158" s="22">
        <v>4.2080472222222189</v>
      </c>
      <c r="F158" s="16">
        <v>99.019727777777774</v>
      </c>
      <c r="G158" s="22"/>
      <c r="H158" s="17">
        <v>0</v>
      </c>
      <c r="I158" s="16">
        <f>H158/($E158*$D158*$F$2)</f>
        <v>0</v>
      </c>
      <c r="J158" s="23">
        <f>H158/($F158*$D158*$F$2)</f>
        <v>0</v>
      </c>
      <c r="K158" s="22"/>
      <c r="L158" s="16">
        <v>0</v>
      </c>
      <c r="M158" s="16">
        <f>L158/($E158*$D158*$F$2)</f>
        <v>0</v>
      </c>
      <c r="N158" s="23">
        <f>L158/($F158*$D158*$F$2)</f>
        <v>0</v>
      </c>
      <c r="O158" s="22"/>
      <c r="P158" s="16">
        <v>0</v>
      </c>
      <c r="Q158" s="16">
        <f>P158/($E158*$D158*$F$2)</f>
        <v>0</v>
      </c>
      <c r="R158" s="23">
        <f>P158/($F158*$D158*$F$2)</f>
        <v>0</v>
      </c>
      <c r="S158" s="22"/>
      <c r="T158" s="16">
        <v>0</v>
      </c>
      <c r="U158" s="16">
        <f>T158/($E158*$D158*$F$2)</f>
        <v>0</v>
      </c>
      <c r="V158" s="23">
        <f>T158/($F158*$D158*$F$2)</f>
        <v>0</v>
      </c>
      <c r="W158" s="16"/>
      <c r="X158" s="17">
        <v>0</v>
      </c>
      <c r="Y158" s="16">
        <f>X158/($E158*$D158*$F$2)</f>
        <v>0</v>
      </c>
      <c r="Z158" s="23">
        <f>X158/($F158*$D158*$F$2)</f>
        <v>0</v>
      </c>
      <c r="AG158" s="14">
        <f t="shared" si="60"/>
        <v>1.7409347261660551E-5</v>
      </c>
      <c r="AH158" s="10">
        <f t="shared" si="60"/>
        <v>5.5117588142876562E-7</v>
      </c>
      <c r="AI158" s="14">
        <f t="shared" si="60"/>
        <v>1.2712965021724983E-6</v>
      </c>
      <c r="AJ158" s="10">
        <f t="shared" si="60"/>
        <v>4.3424070955233182E-8</v>
      </c>
      <c r="AK158" s="14">
        <f t="shared" si="48"/>
        <v>2.494230532998354E-7</v>
      </c>
      <c r="AL158" s="10">
        <f t="shared" si="49"/>
        <v>1.1116071040253323E-8</v>
      </c>
      <c r="AM158" s="14">
        <f t="shared" si="61"/>
        <v>2.3855801223921886E-7</v>
      </c>
      <c r="AN158" s="10">
        <f t="shared" si="61"/>
        <v>6.6709456335608862E-9</v>
      </c>
      <c r="AO158" s="14">
        <f t="shared" si="61"/>
        <v>0</v>
      </c>
      <c r="AP158" s="10">
        <f t="shared" si="61"/>
        <v>0</v>
      </c>
    </row>
    <row r="159" spans="1:42" x14ac:dyDescent="0.25">
      <c r="A159" s="22">
        <f t="shared" si="47"/>
        <v>6</v>
      </c>
      <c r="B159" s="16" t="s">
        <v>14</v>
      </c>
      <c r="C159" s="16" t="s">
        <v>17</v>
      </c>
      <c r="D159" s="16">
        <v>1000</v>
      </c>
      <c r="E159" s="22">
        <v>3.8898972222222201</v>
      </c>
      <c r="F159" s="16">
        <v>96.78281666666669</v>
      </c>
      <c r="G159" s="22"/>
      <c r="H159" s="17">
        <v>1</v>
      </c>
      <c r="I159" s="16">
        <f t="shared" si="50"/>
        <v>4.284603349274441E-6</v>
      </c>
      <c r="J159" s="23">
        <f t="shared" ref="J159:J167" si="62">H159/($F159*$D159*$F$2)</f>
        <v>1.7220687763272022E-7</v>
      </c>
      <c r="K159" s="22"/>
      <c r="L159" s="16">
        <v>0</v>
      </c>
      <c r="M159" s="16">
        <f t="shared" si="52"/>
        <v>0</v>
      </c>
      <c r="N159" s="23">
        <f t="shared" ref="N159:N167" si="63">L159/($F159*$D159*$F$2)</f>
        <v>0</v>
      </c>
      <c r="O159" s="22"/>
      <c r="P159" s="16">
        <v>0</v>
      </c>
      <c r="Q159" s="16">
        <f t="shared" si="54"/>
        <v>0</v>
      </c>
      <c r="R159" s="23">
        <f t="shared" ref="R159:R167" si="64">P159/($F159*$D159*$F$2)</f>
        <v>0</v>
      </c>
      <c r="S159" s="22"/>
      <c r="T159" s="16">
        <v>0</v>
      </c>
      <c r="U159" s="16">
        <f t="shared" si="56"/>
        <v>0</v>
      </c>
      <c r="V159" s="23">
        <f t="shared" ref="V159:V167" si="65">T159/($F159*$D159*$F$2)</f>
        <v>0</v>
      </c>
      <c r="W159" s="16"/>
      <c r="X159" s="17">
        <v>0</v>
      </c>
      <c r="Y159" s="16">
        <f t="shared" si="58"/>
        <v>0</v>
      </c>
      <c r="Z159" s="23">
        <f t="shared" ref="Z159:Z167" si="66">X159/($F159*$D159*$F$2)</f>
        <v>0</v>
      </c>
      <c r="AG159" s="14">
        <f t="shared" si="60"/>
        <v>1.7409347261660551E-5</v>
      </c>
      <c r="AH159" s="10">
        <f t="shared" si="60"/>
        <v>5.5117588142876562E-7</v>
      </c>
      <c r="AI159" s="14">
        <f t="shared" si="60"/>
        <v>1.2712965021724983E-6</v>
      </c>
      <c r="AJ159" s="10">
        <f t="shared" si="60"/>
        <v>4.3424070955233182E-8</v>
      </c>
      <c r="AK159" s="14">
        <f t="shared" si="48"/>
        <v>2.494230532998354E-7</v>
      </c>
      <c r="AL159" s="10">
        <f t="shared" si="49"/>
        <v>1.1116071040253323E-8</v>
      </c>
      <c r="AM159" s="14">
        <f t="shared" si="61"/>
        <v>2.3855801223921886E-7</v>
      </c>
      <c r="AN159" s="10">
        <f t="shared" si="61"/>
        <v>6.6709456335608862E-9</v>
      </c>
      <c r="AO159" s="14">
        <f t="shared" si="61"/>
        <v>0</v>
      </c>
      <c r="AP159" s="10">
        <f t="shared" si="61"/>
        <v>0</v>
      </c>
    </row>
    <row r="160" spans="1:42" x14ac:dyDescent="0.25">
      <c r="A160" s="22">
        <f t="shared" si="47"/>
        <v>7</v>
      </c>
      <c r="B160" s="16" t="s">
        <v>14</v>
      </c>
      <c r="C160" s="16" t="s">
        <v>24</v>
      </c>
      <c r="D160" s="16">
        <v>1000</v>
      </c>
      <c r="E160" s="22">
        <v>4.7703972222222184</v>
      </c>
      <c r="F160" s="16">
        <v>110.17316944444444</v>
      </c>
      <c r="G160" s="22"/>
      <c r="H160" s="17">
        <v>1</v>
      </c>
      <c r="I160" s="16">
        <f t="shared" si="50"/>
        <v>3.4937691538615207E-6</v>
      </c>
      <c r="J160" s="23">
        <f t="shared" si="62"/>
        <v>1.512770010222039E-7</v>
      </c>
      <c r="K160" s="22"/>
      <c r="L160" s="16">
        <v>2</v>
      </c>
      <c r="M160" s="16">
        <f t="shared" si="52"/>
        <v>6.9875383077230415E-6</v>
      </c>
      <c r="N160" s="23">
        <f t="shared" si="63"/>
        <v>3.025540020444078E-7</v>
      </c>
      <c r="O160" s="22"/>
      <c r="P160" s="16">
        <v>0</v>
      </c>
      <c r="Q160" s="16">
        <f t="shared" si="54"/>
        <v>0</v>
      </c>
      <c r="R160" s="23">
        <f t="shared" si="64"/>
        <v>0</v>
      </c>
      <c r="S160" s="22"/>
      <c r="T160" s="16">
        <v>0</v>
      </c>
      <c r="U160" s="16">
        <f t="shared" si="56"/>
        <v>0</v>
      </c>
      <c r="V160" s="23">
        <f t="shared" si="65"/>
        <v>0</v>
      </c>
      <c r="W160" s="16"/>
      <c r="X160" s="17">
        <v>0</v>
      </c>
      <c r="Y160" s="16">
        <f t="shared" si="58"/>
        <v>0</v>
      </c>
      <c r="Z160" s="23">
        <f t="shared" si="66"/>
        <v>0</v>
      </c>
      <c r="AG160" s="14">
        <f t="shared" si="60"/>
        <v>1.7409347261660551E-5</v>
      </c>
      <c r="AH160" s="10">
        <f t="shared" si="60"/>
        <v>5.5117588142876562E-7</v>
      </c>
      <c r="AI160" s="14">
        <f t="shared" si="60"/>
        <v>1.2712965021724983E-6</v>
      </c>
      <c r="AJ160" s="10">
        <f t="shared" si="60"/>
        <v>4.3424070955233182E-8</v>
      </c>
      <c r="AK160" s="14">
        <f t="shared" si="48"/>
        <v>2.494230532998354E-7</v>
      </c>
      <c r="AL160" s="10">
        <f t="shared" si="49"/>
        <v>1.1116071040253323E-8</v>
      </c>
      <c r="AM160" s="14">
        <f t="shared" si="61"/>
        <v>2.3855801223921886E-7</v>
      </c>
      <c r="AN160" s="10">
        <f t="shared" si="61"/>
        <v>6.6709456335608862E-9</v>
      </c>
      <c r="AO160" s="14">
        <f t="shared" si="61"/>
        <v>0</v>
      </c>
      <c r="AP160" s="10">
        <f t="shared" si="61"/>
        <v>0</v>
      </c>
    </row>
    <row r="161" spans="1:42" x14ac:dyDescent="0.25">
      <c r="A161" s="22">
        <f t="shared" si="47"/>
        <v>8</v>
      </c>
      <c r="B161" s="16" t="s">
        <v>14</v>
      </c>
      <c r="C161" s="16" t="s">
        <v>25</v>
      </c>
      <c r="D161" s="16">
        <v>1000</v>
      </c>
      <c r="E161" s="22">
        <v>4.1362861111111151</v>
      </c>
      <c r="F161" s="16">
        <v>144.77058055555551</v>
      </c>
      <c r="G161" s="22"/>
      <c r="H161" s="17">
        <v>14</v>
      </c>
      <c r="I161" s="16">
        <f t="shared" si="50"/>
        <v>5.6411313691898811E-5</v>
      </c>
      <c r="J161" s="23">
        <f t="shared" si="62"/>
        <v>1.6117455109865502E-6</v>
      </c>
      <c r="K161" s="22"/>
      <c r="L161" s="16">
        <v>1</v>
      </c>
      <c r="M161" s="16">
        <f t="shared" si="52"/>
        <v>4.0293795494213431E-6</v>
      </c>
      <c r="N161" s="23">
        <f t="shared" si="63"/>
        <v>1.1512467935618215E-7</v>
      </c>
      <c r="O161" s="22"/>
      <c r="P161" s="16">
        <v>0</v>
      </c>
      <c r="Q161" s="16">
        <f t="shared" si="54"/>
        <v>0</v>
      </c>
      <c r="R161" s="23">
        <f t="shared" si="64"/>
        <v>0</v>
      </c>
      <c r="S161" s="22"/>
      <c r="T161" s="16">
        <v>0</v>
      </c>
      <c r="U161" s="16">
        <f t="shared" si="56"/>
        <v>0</v>
      </c>
      <c r="V161" s="23">
        <f t="shared" si="65"/>
        <v>0</v>
      </c>
      <c r="W161" s="16"/>
      <c r="X161" s="17">
        <v>0</v>
      </c>
      <c r="Y161" s="16">
        <f t="shared" si="58"/>
        <v>0</v>
      </c>
      <c r="Z161" s="23">
        <f t="shared" si="66"/>
        <v>0</v>
      </c>
      <c r="AG161" s="14">
        <f t="shared" si="60"/>
        <v>1.7409347261660551E-5</v>
      </c>
      <c r="AH161" s="10">
        <f t="shared" si="60"/>
        <v>5.5117588142876562E-7</v>
      </c>
      <c r="AI161" s="14">
        <f t="shared" si="60"/>
        <v>1.2712965021724983E-6</v>
      </c>
      <c r="AJ161" s="10">
        <f t="shared" si="60"/>
        <v>4.3424070955233182E-8</v>
      </c>
      <c r="AK161" s="14">
        <f t="shared" si="48"/>
        <v>2.494230532998354E-7</v>
      </c>
      <c r="AL161" s="10">
        <f t="shared" si="49"/>
        <v>1.1116071040253323E-8</v>
      </c>
      <c r="AM161" s="14">
        <f t="shared" si="61"/>
        <v>2.3855801223921886E-7</v>
      </c>
      <c r="AN161" s="10">
        <f t="shared" si="61"/>
        <v>6.6709456335608862E-9</v>
      </c>
      <c r="AO161" s="14">
        <f t="shared" si="61"/>
        <v>0</v>
      </c>
      <c r="AP161" s="10">
        <f t="shared" si="61"/>
        <v>0</v>
      </c>
    </row>
    <row r="162" spans="1:42" x14ac:dyDescent="0.25">
      <c r="A162" s="22">
        <f t="shared" si="47"/>
        <v>9</v>
      </c>
      <c r="B162" s="16" t="s">
        <v>14</v>
      </c>
      <c r="C162" s="16" t="s">
        <v>26</v>
      </c>
      <c r="D162" s="16">
        <v>1000</v>
      </c>
      <c r="E162" s="22">
        <v>3.7250944444444332</v>
      </c>
      <c r="F162" s="16">
        <v>124.7335083333333</v>
      </c>
      <c r="G162" s="22"/>
      <c r="H162" s="17">
        <v>9</v>
      </c>
      <c r="I162" s="16">
        <f t="shared" si="50"/>
        <v>4.0267435426693256E-5</v>
      </c>
      <c r="J162" s="23">
        <f t="shared" si="62"/>
        <v>1.2025637858204505E-6</v>
      </c>
      <c r="K162" s="22"/>
      <c r="L162" s="16">
        <v>1</v>
      </c>
      <c r="M162" s="16">
        <f t="shared" si="52"/>
        <v>4.4741594918548062E-6</v>
      </c>
      <c r="N162" s="23">
        <f t="shared" si="63"/>
        <v>1.3361819842449448E-7</v>
      </c>
      <c r="O162" s="22"/>
      <c r="P162" s="16">
        <v>0</v>
      </c>
      <c r="Q162" s="16">
        <f t="shared" si="54"/>
        <v>0</v>
      </c>
      <c r="R162" s="23">
        <f t="shared" si="64"/>
        <v>0</v>
      </c>
      <c r="S162" s="22"/>
      <c r="T162" s="16">
        <v>0</v>
      </c>
      <c r="U162" s="16">
        <f t="shared" si="56"/>
        <v>0</v>
      </c>
      <c r="V162" s="23">
        <f t="shared" si="65"/>
        <v>0</v>
      </c>
      <c r="W162" s="16"/>
      <c r="X162" s="17">
        <v>0</v>
      </c>
      <c r="Y162" s="16">
        <f t="shared" si="58"/>
        <v>0</v>
      </c>
      <c r="Z162" s="23">
        <f t="shared" si="66"/>
        <v>0</v>
      </c>
      <c r="AG162" s="14">
        <f t="shared" si="60"/>
        <v>1.7409347261660551E-5</v>
      </c>
      <c r="AH162" s="10">
        <f t="shared" si="60"/>
        <v>5.5117588142876562E-7</v>
      </c>
      <c r="AI162" s="14">
        <f t="shared" si="60"/>
        <v>1.2712965021724983E-6</v>
      </c>
      <c r="AJ162" s="10">
        <f t="shared" si="60"/>
        <v>4.3424070955233182E-8</v>
      </c>
      <c r="AK162" s="14">
        <f t="shared" si="48"/>
        <v>2.494230532998354E-7</v>
      </c>
      <c r="AL162" s="10">
        <f t="shared" si="49"/>
        <v>1.1116071040253323E-8</v>
      </c>
      <c r="AM162" s="14">
        <f t="shared" si="61"/>
        <v>2.3855801223921886E-7</v>
      </c>
      <c r="AN162" s="10">
        <f t="shared" si="61"/>
        <v>6.6709456335608862E-9</v>
      </c>
      <c r="AO162" s="14">
        <f t="shared" si="61"/>
        <v>0</v>
      </c>
      <c r="AP162" s="10">
        <f t="shared" si="61"/>
        <v>0</v>
      </c>
    </row>
    <row r="163" spans="1:42" x14ac:dyDescent="0.25">
      <c r="A163" s="22">
        <f t="shared" si="47"/>
        <v>10</v>
      </c>
      <c r="B163" s="16" t="s">
        <v>14</v>
      </c>
      <c r="C163" s="16" t="s">
        <v>27</v>
      </c>
      <c r="D163" s="16">
        <v>1000</v>
      </c>
      <c r="E163" s="30">
        <v>3.8716305555555603</v>
      </c>
      <c r="F163" s="17">
        <v>155.05862777777779</v>
      </c>
      <c r="G163" s="30"/>
      <c r="H163" s="17">
        <v>8</v>
      </c>
      <c r="I163" s="16">
        <f t="shared" si="50"/>
        <v>3.4438547640349591E-5</v>
      </c>
      <c r="J163" s="23">
        <f t="shared" si="62"/>
        <v>8.5988980583795655E-7</v>
      </c>
      <c r="K163" s="22"/>
      <c r="L163" s="16">
        <v>0</v>
      </c>
      <c r="M163" s="16">
        <f t="shared" si="52"/>
        <v>0</v>
      </c>
      <c r="N163" s="23">
        <f t="shared" si="63"/>
        <v>0</v>
      </c>
      <c r="O163" s="22"/>
      <c r="P163" s="16">
        <v>0</v>
      </c>
      <c r="Q163" s="16">
        <f t="shared" si="54"/>
        <v>0</v>
      </c>
      <c r="R163" s="23">
        <f t="shared" si="64"/>
        <v>0</v>
      </c>
      <c r="S163" s="22"/>
      <c r="T163" s="16">
        <v>0</v>
      </c>
      <c r="U163" s="16">
        <f t="shared" si="56"/>
        <v>0</v>
      </c>
      <c r="V163" s="23">
        <f t="shared" si="65"/>
        <v>0</v>
      </c>
      <c r="W163" s="16"/>
      <c r="X163" s="17">
        <v>0</v>
      </c>
      <c r="Y163" s="16">
        <f t="shared" si="58"/>
        <v>0</v>
      </c>
      <c r="Z163" s="23">
        <f t="shared" si="66"/>
        <v>0</v>
      </c>
      <c r="AG163" s="14">
        <f t="shared" si="60"/>
        <v>1.7409347261660551E-5</v>
      </c>
      <c r="AH163" s="10">
        <f t="shared" si="60"/>
        <v>5.5117588142876562E-7</v>
      </c>
      <c r="AI163" s="14">
        <f t="shared" si="60"/>
        <v>1.2712965021724983E-6</v>
      </c>
      <c r="AJ163" s="10">
        <f t="shared" si="60"/>
        <v>4.3424070955233182E-8</v>
      </c>
      <c r="AK163" s="14">
        <f t="shared" si="48"/>
        <v>2.494230532998354E-7</v>
      </c>
      <c r="AL163" s="10">
        <f t="shared" si="49"/>
        <v>1.1116071040253323E-8</v>
      </c>
      <c r="AM163" s="14">
        <f t="shared" si="61"/>
        <v>2.3855801223921886E-7</v>
      </c>
      <c r="AN163" s="10">
        <f t="shared" si="61"/>
        <v>6.6709456335608862E-9</v>
      </c>
      <c r="AO163" s="14">
        <f t="shared" si="61"/>
        <v>0</v>
      </c>
      <c r="AP163" s="10">
        <f t="shared" si="61"/>
        <v>0</v>
      </c>
    </row>
    <row r="164" spans="1:42" x14ac:dyDescent="0.25">
      <c r="A164" s="22">
        <f t="shared" si="47"/>
        <v>11</v>
      </c>
      <c r="B164" s="17" t="s">
        <v>14</v>
      </c>
      <c r="C164" s="17" t="s">
        <v>28</v>
      </c>
      <c r="D164" s="16">
        <v>1000</v>
      </c>
      <c r="E164" s="30">
        <v>4.4547250000000078</v>
      </c>
      <c r="F164" s="17">
        <v>99.95538055555555</v>
      </c>
      <c r="G164" s="30"/>
      <c r="H164" s="17">
        <v>2</v>
      </c>
      <c r="I164" s="16">
        <f t="shared" si="50"/>
        <v>7.4826915989950619E-6</v>
      </c>
      <c r="J164" s="23">
        <f t="shared" si="62"/>
        <v>3.3348213120759967E-7</v>
      </c>
      <c r="K164" s="22"/>
      <c r="L164" s="16">
        <v>0</v>
      </c>
      <c r="M164" s="16">
        <f t="shared" si="52"/>
        <v>0</v>
      </c>
      <c r="N164" s="23">
        <f t="shared" si="63"/>
        <v>0</v>
      </c>
      <c r="O164" s="22"/>
      <c r="P164" s="16">
        <v>1</v>
      </c>
      <c r="Q164" s="16">
        <f t="shared" si="54"/>
        <v>3.7413457994975309E-6</v>
      </c>
      <c r="R164" s="23">
        <f t="shared" si="64"/>
        <v>1.6674106560379983E-7</v>
      </c>
      <c r="S164" s="22"/>
      <c r="T164" s="16">
        <v>0</v>
      </c>
      <c r="U164" s="16">
        <f t="shared" si="56"/>
        <v>0</v>
      </c>
      <c r="V164" s="23">
        <f t="shared" si="65"/>
        <v>0</v>
      </c>
      <c r="W164" s="16"/>
      <c r="X164" s="17">
        <v>0</v>
      </c>
      <c r="Y164" s="16">
        <f t="shared" si="58"/>
        <v>0</v>
      </c>
      <c r="Z164" s="23">
        <f t="shared" si="66"/>
        <v>0</v>
      </c>
      <c r="AG164" s="14">
        <f t="shared" si="60"/>
        <v>1.7409347261660551E-5</v>
      </c>
      <c r="AH164" s="10">
        <f t="shared" si="60"/>
        <v>5.5117588142876562E-7</v>
      </c>
      <c r="AI164" s="14">
        <f t="shared" si="60"/>
        <v>1.2712965021724983E-6</v>
      </c>
      <c r="AJ164" s="10">
        <f t="shared" si="60"/>
        <v>4.3424070955233182E-8</v>
      </c>
      <c r="AK164" s="14">
        <f t="shared" si="48"/>
        <v>2.494230532998354E-7</v>
      </c>
      <c r="AL164" s="10">
        <f t="shared" si="49"/>
        <v>1.1116071040253323E-8</v>
      </c>
      <c r="AM164" s="14">
        <f t="shared" si="61"/>
        <v>2.3855801223921886E-7</v>
      </c>
      <c r="AN164" s="10">
        <f t="shared" si="61"/>
        <v>6.6709456335608862E-9</v>
      </c>
      <c r="AO164" s="14">
        <f t="shared" si="61"/>
        <v>0</v>
      </c>
      <c r="AP164" s="10">
        <f t="shared" si="61"/>
        <v>0</v>
      </c>
    </row>
    <row r="165" spans="1:42" x14ac:dyDescent="0.25">
      <c r="A165" s="22">
        <f t="shared" si="47"/>
        <v>12</v>
      </c>
      <c r="B165" s="17" t="s">
        <v>14</v>
      </c>
      <c r="C165" s="17" t="s">
        <v>18</v>
      </c>
      <c r="D165" s="16">
        <v>1000</v>
      </c>
      <c r="E165" s="30">
        <v>4.026452777777763</v>
      </c>
      <c r="F165" s="17">
        <v>104.02222777777774</v>
      </c>
      <c r="G165" s="30"/>
      <c r="H165" s="17">
        <v>2</v>
      </c>
      <c r="I165" s="16">
        <f t="shared" si="50"/>
        <v>8.278585438106221E-6</v>
      </c>
      <c r="J165" s="23">
        <f t="shared" si="62"/>
        <v>3.2044433238387466E-7</v>
      </c>
      <c r="K165" s="22"/>
      <c r="L165" s="16">
        <v>0</v>
      </c>
      <c r="M165" s="16">
        <f t="shared" si="52"/>
        <v>0</v>
      </c>
      <c r="N165" s="23">
        <f t="shared" si="63"/>
        <v>0</v>
      </c>
      <c r="O165" s="22"/>
      <c r="P165" s="16">
        <v>0</v>
      </c>
      <c r="Q165" s="16">
        <f t="shared" si="54"/>
        <v>0</v>
      </c>
      <c r="R165" s="23">
        <f t="shared" si="64"/>
        <v>0</v>
      </c>
      <c r="S165" s="22"/>
      <c r="T165" s="16">
        <v>0</v>
      </c>
      <c r="U165" s="16">
        <f t="shared" si="56"/>
        <v>0</v>
      </c>
      <c r="V165" s="23">
        <f t="shared" si="65"/>
        <v>0</v>
      </c>
      <c r="W165" s="16"/>
      <c r="X165" s="17">
        <v>0</v>
      </c>
      <c r="Y165" s="16">
        <f t="shared" si="58"/>
        <v>0</v>
      </c>
      <c r="Z165" s="23">
        <f t="shared" si="66"/>
        <v>0</v>
      </c>
      <c r="AG165" s="14">
        <f t="shared" si="60"/>
        <v>1.7409347261660551E-5</v>
      </c>
      <c r="AH165" s="10">
        <f t="shared" si="60"/>
        <v>5.5117588142876562E-7</v>
      </c>
      <c r="AI165" s="14">
        <f t="shared" si="60"/>
        <v>1.2712965021724983E-6</v>
      </c>
      <c r="AJ165" s="10">
        <f t="shared" si="60"/>
        <v>4.3424070955233182E-8</v>
      </c>
      <c r="AK165" s="14">
        <f t="shared" si="48"/>
        <v>2.494230532998354E-7</v>
      </c>
      <c r="AL165" s="10">
        <f t="shared" si="49"/>
        <v>1.1116071040253323E-8</v>
      </c>
      <c r="AM165" s="14">
        <f t="shared" si="61"/>
        <v>2.3855801223921886E-7</v>
      </c>
      <c r="AN165" s="10">
        <f t="shared" si="61"/>
        <v>6.6709456335608862E-9</v>
      </c>
      <c r="AO165" s="14">
        <f t="shared" si="61"/>
        <v>0</v>
      </c>
      <c r="AP165" s="10">
        <f t="shared" si="61"/>
        <v>0</v>
      </c>
    </row>
    <row r="166" spans="1:42" x14ac:dyDescent="0.25">
      <c r="A166" s="22">
        <f t="shared" si="47"/>
        <v>13</v>
      </c>
      <c r="B166" s="17" t="s">
        <v>14</v>
      </c>
      <c r="C166" s="17" t="s">
        <v>19</v>
      </c>
      <c r="D166" s="16">
        <v>1000</v>
      </c>
      <c r="E166" s="30">
        <v>3.7903000000000051</v>
      </c>
      <c r="F166" s="17">
        <v>100.9529722222222</v>
      </c>
      <c r="G166" s="30"/>
      <c r="H166" s="17">
        <v>1</v>
      </c>
      <c r="I166" s="16">
        <f t="shared" si="50"/>
        <v>4.39718931658883E-6</v>
      </c>
      <c r="J166" s="23">
        <f t="shared" si="62"/>
        <v>1.6509337268425593E-7</v>
      </c>
      <c r="K166" s="22"/>
      <c r="L166" s="16">
        <v>0</v>
      </c>
      <c r="M166" s="16">
        <f t="shared" si="52"/>
        <v>0</v>
      </c>
      <c r="N166" s="23">
        <f t="shared" si="63"/>
        <v>0</v>
      </c>
      <c r="O166" s="22"/>
      <c r="P166" s="16">
        <v>0</v>
      </c>
      <c r="Q166" s="16">
        <f t="shared" si="54"/>
        <v>0</v>
      </c>
      <c r="R166" s="23">
        <f t="shared" si="64"/>
        <v>0</v>
      </c>
      <c r="S166" s="22"/>
      <c r="T166" s="16">
        <v>0</v>
      </c>
      <c r="U166" s="16">
        <f t="shared" si="56"/>
        <v>0</v>
      </c>
      <c r="V166" s="23">
        <f t="shared" si="65"/>
        <v>0</v>
      </c>
      <c r="W166" s="16"/>
      <c r="X166" s="17">
        <v>0</v>
      </c>
      <c r="Y166" s="16">
        <f t="shared" si="58"/>
        <v>0</v>
      </c>
      <c r="Z166" s="23">
        <f t="shared" si="66"/>
        <v>0</v>
      </c>
      <c r="AG166" s="14">
        <f t="shared" si="60"/>
        <v>1.7409347261660551E-5</v>
      </c>
      <c r="AH166" s="10">
        <f t="shared" si="60"/>
        <v>5.5117588142876562E-7</v>
      </c>
      <c r="AI166" s="14">
        <f t="shared" si="60"/>
        <v>1.2712965021724983E-6</v>
      </c>
      <c r="AJ166" s="10">
        <f t="shared" si="60"/>
        <v>4.3424070955233182E-8</v>
      </c>
      <c r="AK166" s="14">
        <f t="shared" si="48"/>
        <v>2.494230532998354E-7</v>
      </c>
      <c r="AL166" s="10">
        <f t="shared" si="49"/>
        <v>1.1116071040253323E-8</v>
      </c>
      <c r="AM166" s="14">
        <f t="shared" si="61"/>
        <v>2.3855801223921886E-7</v>
      </c>
      <c r="AN166" s="10">
        <f t="shared" si="61"/>
        <v>6.6709456335608862E-9</v>
      </c>
      <c r="AO166" s="14">
        <f t="shared" si="61"/>
        <v>0</v>
      </c>
      <c r="AP166" s="10">
        <f t="shared" si="61"/>
        <v>0</v>
      </c>
    </row>
    <row r="167" spans="1:42" x14ac:dyDescent="0.25">
      <c r="A167" s="22">
        <f t="shared" si="47"/>
        <v>14</v>
      </c>
      <c r="B167" s="17" t="s">
        <v>14</v>
      </c>
      <c r="C167" s="17" t="s">
        <v>20</v>
      </c>
      <c r="D167" s="16">
        <v>1000</v>
      </c>
      <c r="E167" s="30">
        <v>3.563747222222224</v>
      </c>
      <c r="F167" s="17">
        <v>94.844977777777757</v>
      </c>
      <c r="G167" s="30"/>
      <c r="H167" s="17">
        <v>0</v>
      </c>
      <c r="I167" s="16">
        <f>H167/($E167*$D167*$F$2)</f>
        <v>0</v>
      </c>
      <c r="J167" s="23">
        <f t="shared" si="62"/>
        <v>0</v>
      </c>
      <c r="K167" s="22"/>
      <c r="L167" s="16">
        <v>0</v>
      </c>
      <c r="M167" s="16">
        <f>L167/($E167*$D167*$F$2)</f>
        <v>0</v>
      </c>
      <c r="N167" s="23">
        <f t="shared" si="63"/>
        <v>0</v>
      </c>
      <c r="O167" s="22"/>
      <c r="P167" s="16">
        <v>0</v>
      </c>
      <c r="Q167" s="16">
        <f>P167/($E167*$D167*$F$2)</f>
        <v>0</v>
      </c>
      <c r="R167" s="23">
        <f t="shared" si="64"/>
        <v>0</v>
      </c>
      <c r="S167" s="22"/>
      <c r="T167" s="16">
        <v>0</v>
      </c>
      <c r="U167" s="16">
        <f>T167/($E167*$D167*$F$2)</f>
        <v>0</v>
      </c>
      <c r="V167" s="23">
        <f t="shared" si="65"/>
        <v>0</v>
      </c>
      <c r="W167" s="16"/>
      <c r="X167" s="17">
        <v>0</v>
      </c>
      <c r="Y167" s="16">
        <f>X167/($E167*$D167*$F$2)</f>
        <v>0</v>
      </c>
      <c r="Z167" s="23">
        <f t="shared" si="66"/>
        <v>0</v>
      </c>
      <c r="AG167" s="14">
        <f t="shared" si="60"/>
        <v>1.7409347261660551E-5</v>
      </c>
      <c r="AH167" s="10">
        <f t="shared" si="60"/>
        <v>5.5117588142876562E-7</v>
      </c>
      <c r="AI167" s="14">
        <f t="shared" si="60"/>
        <v>1.2712965021724983E-6</v>
      </c>
      <c r="AJ167" s="10">
        <f t="shared" si="60"/>
        <v>4.3424070955233182E-8</v>
      </c>
      <c r="AK167" s="14">
        <f t="shared" si="48"/>
        <v>2.494230532998354E-7</v>
      </c>
      <c r="AL167" s="10">
        <f t="shared" si="49"/>
        <v>1.1116071040253323E-8</v>
      </c>
      <c r="AM167" s="14">
        <f t="shared" si="61"/>
        <v>2.3855801223921886E-7</v>
      </c>
      <c r="AN167" s="10">
        <f t="shared" si="61"/>
        <v>6.6709456335608862E-9</v>
      </c>
      <c r="AO167" s="14">
        <f t="shared" si="61"/>
        <v>0</v>
      </c>
      <c r="AP167" s="10">
        <f t="shared" si="61"/>
        <v>0</v>
      </c>
    </row>
    <row r="168" spans="1:42" x14ac:dyDescent="0.25">
      <c r="A168" s="25">
        <f t="shared" si="47"/>
        <v>15</v>
      </c>
      <c r="B168" s="26" t="s">
        <v>14</v>
      </c>
      <c r="C168" s="26" t="s">
        <v>29</v>
      </c>
      <c r="D168" s="27">
        <v>1000</v>
      </c>
      <c r="E168" s="31">
        <v>2.8784333333333372</v>
      </c>
      <c r="F168" s="26">
        <v>94.282513888888857</v>
      </c>
      <c r="G168" s="31"/>
      <c r="H168" s="26">
        <v>5</v>
      </c>
      <c r="I168" s="27">
        <f>H168/($E168*$D168*$F$2)</f>
        <v>2.8950933957129417E-5</v>
      </c>
      <c r="J168" s="32">
        <f>H168/($F168*$D168*$F$2)</f>
        <v>8.8386838551569537E-7</v>
      </c>
      <c r="K168" s="25"/>
      <c r="L168" s="27">
        <v>0</v>
      </c>
      <c r="M168" s="27">
        <f>L168/($E168*$D168*$F$2)</f>
        <v>0</v>
      </c>
      <c r="N168" s="32">
        <f>L168/($F168*$D168*$F$2)</f>
        <v>0</v>
      </c>
      <c r="O168" s="25"/>
      <c r="P168" s="27">
        <v>0</v>
      </c>
      <c r="Q168" s="27">
        <f>P168/($E168*$D168*$F$2)</f>
        <v>0</v>
      </c>
      <c r="R168" s="32">
        <f>P168/($F168*$D168*$F$2)</f>
        <v>0</v>
      </c>
      <c r="S168" s="25"/>
      <c r="T168" s="27">
        <v>0</v>
      </c>
      <c r="U168" s="27">
        <f>T168/($E168*$D168*$F$2)</f>
        <v>0</v>
      </c>
      <c r="V168" s="32">
        <f>T168/($F168*$D168*$F$2)</f>
        <v>0</v>
      </c>
      <c r="W168" s="27"/>
      <c r="X168" s="26">
        <v>0</v>
      </c>
      <c r="Y168" s="27">
        <f>X168/($E168*$D168*$F$2)</f>
        <v>0</v>
      </c>
      <c r="Z168" s="32">
        <f>X168/($F168*$D168*$F$2)</f>
        <v>0</v>
      </c>
      <c r="AG168" s="9">
        <f t="shared" si="60"/>
        <v>1.7409347261660551E-5</v>
      </c>
      <c r="AH168" s="11">
        <f t="shared" si="60"/>
        <v>5.5117588142876562E-7</v>
      </c>
      <c r="AI168" s="9">
        <f t="shared" si="60"/>
        <v>1.2712965021724983E-6</v>
      </c>
      <c r="AJ168" s="11">
        <f t="shared" si="60"/>
        <v>4.3424070955233182E-8</v>
      </c>
      <c r="AK168" s="9">
        <f t="shared" si="48"/>
        <v>2.494230532998354E-7</v>
      </c>
      <c r="AL168" s="11">
        <f t="shared" si="49"/>
        <v>1.1116071040253323E-8</v>
      </c>
      <c r="AM168" s="9">
        <f t="shared" si="61"/>
        <v>2.3855801223921886E-7</v>
      </c>
      <c r="AN168" s="11">
        <f t="shared" si="61"/>
        <v>6.6709456335608862E-9</v>
      </c>
      <c r="AO168" s="9">
        <f t="shared" si="61"/>
        <v>0</v>
      </c>
      <c r="AP168" s="11">
        <f t="shared" si="61"/>
        <v>0</v>
      </c>
    </row>
  </sheetData>
  <mergeCells count="50">
    <mergeCell ref="G97:Z97"/>
    <mergeCell ref="W98:Z98"/>
    <mergeCell ref="S98:V98"/>
    <mergeCell ref="B71:B73"/>
    <mergeCell ref="C71:C73"/>
    <mergeCell ref="D71:D73"/>
    <mergeCell ref="E71:F72"/>
    <mergeCell ref="G71:Z71"/>
    <mergeCell ref="G72:J72"/>
    <mergeCell ref="K72:N72"/>
    <mergeCell ref="O72:R72"/>
    <mergeCell ref="S72:V72"/>
    <mergeCell ref="W72:Z72"/>
    <mergeCell ref="AF5:AG5"/>
    <mergeCell ref="A151:A153"/>
    <mergeCell ref="B151:B153"/>
    <mergeCell ref="C151:C153"/>
    <mergeCell ref="D151:D153"/>
    <mergeCell ref="E151:F152"/>
    <mergeCell ref="O98:R98"/>
    <mergeCell ref="K98:N98"/>
    <mergeCell ref="G98:J98"/>
    <mergeCell ref="G151:Z151"/>
    <mergeCell ref="W152:Z152"/>
    <mergeCell ref="S152:V152"/>
    <mergeCell ref="O152:R152"/>
    <mergeCell ref="K152:N152"/>
    <mergeCell ref="G152:J152"/>
    <mergeCell ref="A71:A73"/>
    <mergeCell ref="E4:F5"/>
    <mergeCell ref="M5:O5"/>
    <mergeCell ref="P5:R5"/>
    <mergeCell ref="AB5:AC5"/>
    <mergeCell ref="AD5:AE5"/>
    <mergeCell ref="AJ5:AK5"/>
    <mergeCell ref="AB4:AK4"/>
    <mergeCell ref="G5:I5"/>
    <mergeCell ref="J5:L5"/>
    <mergeCell ref="A97:A99"/>
    <mergeCell ref="B97:B99"/>
    <mergeCell ref="C97:C99"/>
    <mergeCell ref="D97:D99"/>
    <mergeCell ref="E97:F98"/>
    <mergeCell ref="AH5:AI5"/>
    <mergeCell ref="S5:U5"/>
    <mergeCell ref="G4:U4"/>
    <mergeCell ref="A4:A6"/>
    <mergeCell ref="B4:B6"/>
    <mergeCell ref="C4:C6"/>
    <mergeCell ref="D4:D6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BE861-35B5-461D-94A4-A5CDB8D7A69E}">
  <dimension ref="A1:AP168"/>
  <sheetViews>
    <sheetView zoomScale="69" zoomScaleNormal="80" workbookViewId="0">
      <selection activeCell="W173" sqref="W173"/>
    </sheetView>
  </sheetViews>
  <sheetFormatPr baseColWidth="10" defaultColWidth="9.140625" defaultRowHeight="15" x14ac:dyDescent="0.25"/>
  <cols>
    <col min="2" max="2" width="11.5703125" bestFit="1" customWidth="1"/>
    <col min="3" max="3" width="18" bestFit="1" customWidth="1"/>
    <col min="7" max="7" width="19.28515625" bestFit="1" customWidth="1"/>
    <col min="8" max="10" width="13.140625" bestFit="1" customWidth="1"/>
    <col min="12" max="12" width="9" bestFit="1" customWidth="1"/>
    <col min="13" max="14" width="13.140625" bestFit="1" customWidth="1"/>
    <col min="16" max="16" width="9" bestFit="1" customWidth="1"/>
    <col min="17" max="18" width="13.140625" bestFit="1" customWidth="1"/>
    <col min="20" max="21" width="14.140625" bestFit="1" customWidth="1"/>
    <col min="22" max="22" width="13.140625" bestFit="1" customWidth="1"/>
    <col min="23" max="23" width="14" bestFit="1" customWidth="1"/>
    <col min="24" max="26" width="13.140625" bestFit="1" customWidth="1"/>
    <col min="27" max="27" width="11.85546875" bestFit="1" customWidth="1"/>
    <col min="31" max="31" width="14" bestFit="1" customWidth="1"/>
    <col min="36" max="36" width="12.85546875" bestFit="1" customWidth="1"/>
    <col min="37" max="37" width="14" bestFit="1" customWidth="1"/>
  </cols>
  <sheetData>
    <row r="1" spans="1:37" x14ac:dyDescent="0.25">
      <c r="A1" t="s">
        <v>11</v>
      </c>
    </row>
    <row r="2" spans="1:37" x14ac:dyDescent="0.25">
      <c r="A2" t="s">
        <v>50</v>
      </c>
      <c r="B2">
        <v>60</v>
      </c>
      <c r="C2" t="s">
        <v>51</v>
      </c>
      <c r="D2">
        <v>3600</v>
      </c>
      <c r="E2" t="s">
        <v>52</v>
      </c>
      <c r="F2">
        <f>D2/B2</f>
        <v>60</v>
      </c>
    </row>
    <row r="4" spans="1:37" x14ac:dyDescent="0.25">
      <c r="A4" s="64" t="s">
        <v>0</v>
      </c>
      <c r="B4" s="64" t="s">
        <v>1</v>
      </c>
      <c r="C4" s="64" t="s">
        <v>2</v>
      </c>
      <c r="D4" s="64" t="s">
        <v>7</v>
      </c>
      <c r="E4" s="67" t="s">
        <v>13</v>
      </c>
      <c r="F4" s="68"/>
      <c r="G4" s="61" t="s">
        <v>6</v>
      </c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3"/>
      <c r="AB4" s="58" t="s">
        <v>5</v>
      </c>
      <c r="AC4" s="60"/>
      <c r="AD4" s="60"/>
      <c r="AE4" s="60"/>
      <c r="AF4" s="60"/>
      <c r="AG4" s="60"/>
      <c r="AH4" s="60"/>
      <c r="AI4" s="60"/>
      <c r="AJ4" s="60"/>
      <c r="AK4" s="59"/>
    </row>
    <row r="5" spans="1:37" x14ac:dyDescent="0.25">
      <c r="A5" s="65"/>
      <c r="B5" s="65"/>
      <c r="C5" s="65"/>
      <c r="D5" s="65"/>
      <c r="E5" s="69"/>
      <c r="F5" s="70"/>
      <c r="G5" s="61" t="s">
        <v>3</v>
      </c>
      <c r="H5" s="62"/>
      <c r="I5" s="63"/>
      <c r="J5" s="61" t="s">
        <v>4</v>
      </c>
      <c r="K5" s="62"/>
      <c r="L5" s="63"/>
      <c r="M5" s="61" t="s">
        <v>12</v>
      </c>
      <c r="N5" s="62"/>
      <c r="O5" s="63"/>
      <c r="P5" s="61" t="s">
        <v>30</v>
      </c>
      <c r="Q5" s="62"/>
      <c r="R5" s="63"/>
      <c r="S5" s="61" t="s">
        <v>33</v>
      </c>
      <c r="T5" s="62"/>
      <c r="U5" s="63"/>
      <c r="AB5" s="58" t="str">
        <f>G5</f>
        <v>Without Layers</v>
      </c>
      <c r="AC5" s="59"/>
      <c r="AD5" s="58" t="str">
        <f>J5</f>
        <v>With Layers</v>
      </c>
      <c r="AE5" s="59"/>
      <c r="AF5" s="58" t="str">
        <f>M5</f>
        <v>With buffer=5m</v>
      </c>
      <c r="AG5" s="59"/>
      <c r="AH5" s="58" t="str">
        <f>P5</f>
        <v>With buffer=10m</v>
      </c>
      <c r="AI5" s="59"/>
      <c r="AJ5" s="58" t="str">
        <f>S5</f>
        <v>With buffer=20m</v>
      </c>
      <c r="AK5" s="59"/>
    </row>
    <row r="6" spans="1:37" x14ac:dyDescent="0.25">
      <c r="A6" s="66"/>
      <c r="B6" s="66"/>
      <c r="C6" s="66"/>
      <c r="D6" s="66"/>
      <c r="E6" s="1" t="s">
        <v>8</v>
      </c>
      <c r="F6" s="1" t="s">
        <v>9</v>
      </c>
      <c r="G6" s="29" t="s">
        <v>10</v>
      </c>
      <c r="H6" s="29" t="s">
        <v>8</v>
      </c>
      <c r="I6" s="29" t="s">
        <v>9</v>
      </c>
      <c r="J6" s="29" t="s">
        <v>10</v>
      </c>
      <c r="K6" s="29" t="s">
        <v>8</v>
      </c>
      <c r="L6" s="29" t="s">
        <v>9</v>
      </c>
      <c r="M6" s="29" t="s">
        <v>10</v>
      </c>
      <c r="N6" s="29" t="s">
        <v>8</v>
      </c>
      <c r="O6" s="29" t="s">
        <v>9</v>
      </c>
      <c r="P6" s="29" t="s">
        <v>10</v>
      </c>
      <c r="Q6" s="29" t="s">
        <v>8</v>
      </c>
      <c r="R6" s="29" t="s">
        <v>9</v>
      </c>
      <c r="S6" s="29" t="s">
        <v>10</v>
      </c>
      <c r="T6" s="29" t="s">
        <v>8</v>
      </c>
      <c r="U6" s="29" t="s">
        <v>9</v>
      </c>
      <c r="AB6" s="7" t="str">
        <f>H6</f>
        <v>air taxi</v>
      </c>
      <c r="AC6" s="7" t="str">
        <f>I6</f>
        <v>all</v>
      </c>
      <c r="AD6" s="7" t="str">
        <f>K6</f>
        <v>air taxi</v>
      </c>
      <c r="AE6" s="7" t="str">
        <f>L6</f>
        <v>all</v>
      </c>
      <c r="AF6" s="7" t="str">
        <f>N6</f>
        <v>air taxi</v>
      </c>
      <c r="AG6" s="7" t="str">
        <f>O6</f>
        <v>all</v>
      </c>
      <c r="AH6" s="7" t="str">
        <f>Q6</f>
        <v>air taxi</v>
      </c>
      <c r="AI6" s="7" t="str">
        <f>R6</f>
        <v>all</v>
      </c>
      <c r="AJ6" s="7" t="str">
        <f>T6</f>
        <v>air taxi</v>
      </c>
      <c r="AK6" s="7" t="str">
        <f>U6</f>
        <v>all</v>
      </c>
    </row>
    <row r="7" spans="1:37" x14ac:dyDescent="0.25">
      <c r="A7" s="22">
        <v>1</v>
      </c>
      <c r="B7" s="16" t="s">
        <v>14</v>
      </c>
      <c r="C7" s="16" t="s">
        <v>21</v>
      </c>
      <c r="D7" s="16">
        <v>1000</v>
      </c>
      <c r="E7" s="22">
        <v>3.6726388888888879</v>
      </c>
      <c r="F7" s="23">
        <v>79.774569444444438</v>
      </c>
      <c r="G7" s="20">
        <v>21</v>
      </c>
      <c r="H7" s="15">
        <f>G7/($E7*$D7*$F$2)</f>
        <v>9.5299323072268682E-5</v>
      </c>
      <c r="I7" s="21">
        <f>G7/($F7*$D7*$F$2)</f>
        <v>4.3873630711820063E-6</v>
      </c>
      <c r="J7" s="20">
        <v>0</v>
      </c>
      <c r="K7" s="15">
        <f>J7/($E7*$D7*$F$2)</f>
        <v>0</v>
      </c>
      <c r="L7" s="21">
        <f>J7/($F7*$D7*$F$2)</f>
        <v>0</v>
      </c>
      <c r="M7" s="20">
        <v>1</v>
      </c>
      <c r="N7" s="15">
        <f>M7/($E7*$D7*$F$2)</f>
        <v>4.5380630034413664E-6</v>
      </c>
      <c r="O7" s="21">
        <f>M7/($F7*$D7*$F$2)</f>
        <v>2.08922051008667E-7</v>
      </c>
      <c r="P7" s="20">
        <v>1</v>
      </c>
      <c r="Q7" s="15">
        <f>P7/($E7*$D7*$F$2)</f>
        <v>4.5380630034413664E-6</v>
      </c>
      <c r="R7" s="21">
        <f>P7/($F7*$D7*$F$2)</f>
        <v>2.08922051008667E-7</v>
      </c>
      <c r="S7" s="34">
        <v>0</v>
      </c>
      <c r="T7" s="15">
        <f>S7/($E7*$D7*$F$2)</f>
        <v>0</v>
      </c>
      <c r="U7" s="21">
        <f>S7/($F7*$D7*$F$2)</f>
        <v>0</v>
      </c>
      <c r="AB7" s="18">
        <f>AVERAGE($H$7:$H$21)</f>
        <v>6.8086772292852402E-5</v>
      </c>
      <c r="AC7" s="19">
        <f>AVERAGE($I$7:$I$21)</f>
        <v>2.2632874249834151E-6</v>
      </c>
      <c r="AD7" s="19">
        <f>AVERAGE($K$7:$K$21)</f>
        <v>7.5741741699529909E-6</v>
      </c>
      <c r="AE7" s="13">
        <f>AVERAGE($L$7:$L$21)</f>
        <v>2.7322489420120005E-7</v>
      </c>
      <c r="AF7" s="18">
        <f>AVERAGE($N$7:$N$21)</f>
        <v>3.5168611674273065E-6</v>
      </c>
      <c r="AG7" s="13">
        <f>AVERAGE($O$7:$O$21)</f>
        <v>1.2328359144735691E-7</v>
      </c>
      <c r="AH7" s="18">
        <f>AVERAGE($Q$7:$Q$21)</f>
        <v>1.3788196514728621E-6</v>
      </c>
      <c r="AI7" s="13">
        <f>AVERAGE($R$7:$R$21)</f>
        <v>4.9961763582963711E-8</v>
      </c>
      <c r="AJ7" s="18">
        <f>AVERAGE($T$7:$T$21)</f>
        <v>0</v>
      </c>
      <c r="AK7" s="13">
        <f>AVERAGE($U$7:$U$21)</f>
        <v>0</v>
      </c>
    </row>
    <row r="8" spans="1:37" x14ac:dyDescent="0.25">
      <c r="A8" s="22">
        <f t="shared" ref="A8:A21" si="0">A7+1</f>
        <v>2</v>
      </c>
      <c r="B8" s="16" t="s">
        <v>14</v>
      </c>
      <c r="C8" s="16" t="s">
        <v>22</v>
      </c>
      <c r="D8" s="16">
        <v>1000</v>
      </c>
      <c r="E8" s="22">
        <v>4.6576138888888874</v>
      </c>
      <c r="F8" s="23">
        <v>166.55976111111113</v>
      </c>
      <c r="G8" s="22">
        <v>40</v>
      </c>
      <c r="H8" s="16">
        <f>G8/($E8*$D8*$F$2)</f>
        <v>1.4313480734353133E-4</v>
      </c>
      <c r="I8" s="23">
        <f>G8/($F8*$D8*$F$2)</f>
        <v>4.0025673801365318E-6</v>
      </c>
      <c r="J8" s="22">
        <v>1</v>
      </c>
      <c r="K8" s="16">
        <f>J8/($E8*$D8*$F$2)</f>
        <v>3.5783701835882833E-6</v>
      </c>
      <c r="L8" s="23">
        <f>J8/($F8*$D8*$F$2)</f>
        <v>1.0006418450341329E-7</v>
      </c>
      <c r="M8" s="22">
        <v>2</v>
      </c>
      <c r="N8" s="16">
        <f>M8/($E8*$D8*$F$2)</f>
        <v>7.1567403671765666E-6</v>
      </c>
      <c r="O8" s="23">
        <f>M8/($F8*$D8*$F$2)</f>
        <v>2.0012836900682657E-7</v>
      </c>
      <c r="P8" s="22">
        <v>1</v>
      </c>
      <c r="Q8" s="16">
        <f>P8/($E8*$D8*$F$2)</f>
        <v>3.5783701835882833E-6</v>
      </c>
      <c r="R8" s="23">
        <f>P8/($F8*$D8*$F$2)</f>
        <v>1.0006418450341329E-7</v>
      </c>
      <c r="S8" s="30">
        <v>0</v>
      </c>
      <c r="T8" s="16">
        <f>S8/($E8*$D8*$F$2)</f>
        <v>0</v>
      </c>
      <c r="U8" s="23">
        <f>S8/($F8*$D8*$F$2)</f>
        <v>0</v>
      </c>
      <c r="AB8" s="14">
        <f t="shared" ref="AB8:AK21" si="1">AB$7</f>
        <v>6.8086772292852402E-5</v>
      </c>
      <c r="AC8" s="8">
        <f t="shared" si="1"/>
        <v>2.2632874249834151E-6</v>
      </c>
      <c r="AD8" s="8">
        <f t="shared" si="1"/>
        <v>7.5741741699529909E-6</v>
      </c>
      <c r="AE8" s="10">
        <f t="shared" si="1"/>
        <v>2.7322489420120005E-7</v>
      </c>
      <c r="AF8" s="14">
        <f t="shared" si="1"/>
        <v>3.5168611674273065E-6</v>
      </c>
      <c r="AG8" s="10">
        <f t="shared" si="1"/>
        <v>1.2328359144735691E-7</v>
      </c>
      <c r="AH8" s="14">
        <f t="shared" si="1"/>
        <v>1.3788196514728621E-6</v>
      </c>
      <c r="AI8" s="10">
        <f t="shared" si="1"/>
        <v>4.9961763582963711E-8</v>
      </c>
      <c r="AJ8" s="14">
        <f t="shared" si="1"/>
        <v>0</v>
      </c>
      <c r="AK8" s="10">
        <f t="shared" si="1"/>
        <v>0</v>
      </c>
    </row>
    <row r="9" spans="1:37" x14ac:dyDescent="0.25">
      <c r="A9" s="22">
        <f t="shared" si="0"/>
        <v>3</v>
      </c>
      <c r="B9" s="16" t="s">
        <v>14</v>
      </c>
      <c r="C9" s="17" t="s">
        <v>23</v>
      </c>
      <c r="D9" s="16">
        <v>1000</v>
      </c>
      <c r="E9" s="22">
        <v>4.8418388888888959</v>
      </c>
      <c r="F9" s="23">
        <v>115.00931944444446</v>
      </c>
      <c r="G9" s="22">
        <v>5</v>
      </c>
      <c r="H9" s="16">
        <f t="shared" ref="H9:H19" si="2">G9/($E9*$D9*$F$2)</f>
        <v>1.7211091745445634E-5</v>
      </c>
      <c r="I9" s="23">
        <f t="shared" ref="I9:I20" si="3">G9/($F9*$D9*$F$2)</f>
        <v>7.2457896226042551E-7</v>
      </c>
      <c r="J9" s="22">
        <v>0</v>
      </c>
      <c r="K9" s="16">
        <f t="shared" ref="K9:K19" si="4">J9/($E9*$D9*$F$2)</f>
        <v>0</v>
      </c>
      <c r="L9" s="23">
        <f>J9/($F9*$D9*$F$2)</f>
        <v>0</v>
      </c>
      <c r="M9" s="22">
        <v>0</v>
      </c>
      <c r="N9" s="16">
        <f t="shared" ref="N9:N19" si="5">M9/($E9*$D9*$F$2)</f>
        <v>0</v>
      </c>
      <c r="O9" s="23">
        <f t="shared" ref="O9:O20" si="6">M9/($F9*$D9*$F$2)</f>
        <v>0</v>
      </c>
      <c r="P9" s="22">
        <v>0</v>
      </c>
      <c r="Q9" s="16">
        <f t="shared" ref="Q9:Q19" si="7">P9/($E9*$D9*$F$2)</f>
        <v>0</v>
      </c>
      <c r="R9" s="23">
        <f t="shared" ref="R9:R10" si="8">P9/($F9*$D9*$F$2)</f>
        <v>0</v>
      </c>
      <c r="S9" s="30">
        <v>0</v>
      </c>
      <c r="T9" s="16">
        <f t="shared" ref="T9:T19" si="9">S9/($E9*$D9*$F$2)</f>
        <v>0</v>
      </c>
      <c r="U9" s="23">
        <f t="shared" ref="U9:U10" si="10">S9/($F9*$D9*$F$2)</f>
        <v>0</v>
      </c>
      <c r="AB9" s="14">
        <f t="shared" si="1"/>
        <v>6.8086772292852402E-5</v>
      </c>
      <c r="AC9" s="8">
        <f t="shared" si="1"/>
        <v>2.2632874249834151E-6</v>
      </c>
      <c r="AD9" s="8">
        <f t="shared" si="1"/>
        <v>7.5741741699529909E-6</v>
      </c>
      <c r="AE9" s="10">
        <f t="shared" si="1"/>
        <v>2.7322489420120005E-7</v>
      </c>
      <c r="AF9" s="14">
        <f t="shared" si="1"/>
        <v>3.5168611674273065E-6</v>
      </c>
      <c r="AG9" s="10">
        <f t="shared" si="1"/>
        <v>1.2328359144735691E-7</v>
      </c>
      <c r="AH9" s="14">
        <f t="shared" si="1"/>
        <v>1.3788196514728621E-6</v>
      </c>
      <c r="AI9" s="10">
        <f t="shared" si="1"/>
        <v>4.9961763582963711E-8</v>
      </c>
      <c r="AJ9" s="14">
        <f t="shared" si="1"/>
        <v>0</v>
      </c>
      <c r="AK9" s="10">
        <f t="shared" si="1"/>
        <v>0</v>
      </c>
    </row>
    <row r="10" spans="1:37" x14ac:dyDescent="0.25">
      <c r="A10" s="22">
        <f t="shared" si="0"/>
        <v>4</v>
      </c>
      <c r="B10" s="16" t="s">
        <v>14</v>
      </c>
      <c r="C10" s="16" t="s">
        <v>15</v>
      </c>
      <c r="D10" s="16">
        <v>1000</v>
      </c>
      <c r="E10" s="22">
        <v>3.9206972222222145</v>
      </c>
      <c r="F10" s="23">
        <v>92.223586111111089</v>
      </c>
      <c r="G10" s="22">
        <v>12</v>
      </c>
      <c r="H10" s="16">
        <f t="shared" si="2"/>
        <v>5.1011335143763507E-5</v>
      </c>
      <c r="I10" s="23">
        <f t="shared" si="3"/>
        <v>2.1686426263997124E-6</v>
      </c>
      <c r="J10" s="22">
        <v>0</v>
      </c>
      <c r="K10" s="16">
        <f t="shared" si="4"/>
        <v>0</v>
      </c>
      <c r="L10" s="23">
        <f t="shared" ref="L10:L20" si="11">J10/($F10*$D10*$F$2)</f>
        <v>0</v>
      </c>
      <c r="M10" s="22">
        <v>0</v>
      </c>
      <c r="N10" s="16">
        <f t="shared" si="5"/>
        <v>0</v>
      </c>
      <c r="O10" s="23">
        <f t="shared" si="6"/>
        <v>0</v>
      </c>
      <c r="P10" s="22">
        <v>0</v>
      </c>
      <c r="Q10" s="16">
        <f t="shared" si="7"/>
        <v>0</v>
      </c>
      <c r="R10" s="23">
        <f t="shared" si="8"/>
        <v>0</v>
      </c>
      <c r="S10" s="30">
        <v>0</v>
      </c>
      <c r="T10" s="16">
        <f t="shared" si="9"/>
        <v>0</v>
      </c>
      <c r="U10" s="23">
        <f t="shared" si="10"/>
        <v>0</v>
      </c>
      <c r="AB10" s="14">
        <f t="shared" si="1"/>
        <v>6.8086772292852402E-5</v>
      </c>
      <c r="AC10" s="8">
        <f t="shared" si="1"/>
        <v>2.2632874249834151E-6</v>
      </c>
      <c r="AD10" s="8">
        <f t="shared" si="1"/>
        <v>7.5741741699529909E-6</v>
      </c>
      <c r="AE10" s="10">
        <f t="shared" si="1"/>
        <v>2.7322489420120005E-7</v>
      </c>
      <c r="AF10" s="14">
        <f t="shared" si="1"/>
        <v>3.5168611674273065E-6</v>
      </c>
      <c r="AG10" s="10">
        <f t="shared" si="1"/>
        <v>1.2328359144735691E-7</v>
      </c>
      <c r="AH10" s="14">
        <f t="shared" si="1"/>
        <v>1.3788196514728621E-6</v>
      </c>
      <c r="AI10" s="10">
        <f t="shared" si="1"/>
        <v>4.9961763582963711E-8</v>
      </c>
      <c r="AJ10" s="14">
        <f t="shared" si="1"/>
        <v>0</v>
      </c>
      <c r="AK10" s="10">
        <f t="shared" si="1"/>
        <v>0</v>
      </c>
    </row>
    <row r="11" spans="1:37" x14ac:dyDescent="0.25">
      <c r="A11" s="22">
        <f t="shared" si="0"/>
        <v>5</v>
      </c>
      <c r="B11" s="16" t="s">
        <v>14</v>
      </c>
      <c r="C11" s="16" t="s">
        <v>16</v>
      </c>
      <c r="D11" s="16">
        <v>1000</v>
      </c>
      <c r="E11" s="22">
        <v>4.2080472222222189</v>
      </c>
      <c r="F11" s="23">
        <v>99.019727777777774</v>
      </c>
      <c r="G11" s="22">
        <v>2</v>
      </c>
      <c r="H11" s="16">
        <f t="shared" si="2"/>
        <v>7.921330625118413E-6</v>
      </c>
      <c r="I11" s="23">
        <f t="shared" si="3"/>
        <v>3.3663325562902701E-7</v>
      </c>
      <c r="J11" s="22">
        <v>11</v>
      </c>
      <c r="K11" s="16">
        <f t="shared" si="4"/>
        <v>4.3567318438151273E-5</v>
      </c>
      <c r="L11" s="23">
        <f t="shared" si="11"/>
        <v>1.8514829059596484E-6</v>
      </c>
      <c r="M11" s="22">
        <v>1</v>
      </c>
      <c r="N11" s="16">
        <f>M11/($E11*$D11*$F$2)</f>
        <v>3.9606653125592065E-6</v>
      </c>
      <c r="O11" s="23">
        <f>M11/($F11*$D11*$F$2)</f>
        <v>1.6831662781451351E-7</v>
      </c>
      <c r="P11" s="22">
        <v>0</v>
      </c>
      <c r="Q11" s="16">
        <f>P11/($E11*$D11*$F$2)</f>
        <v>0</v>
      </c>
      <c r="R11" s="23">
        <f>P11/($F11*$D11*$F$2)</f>
        <v>0</v>
      </c>
      <c r="S11" s="30">
        <v>0</v>
      </c>
      <c r="T11" s="16">
        <f>S11/($E11*$D11*$F$2)</f>
        <v>0</v>
      </c>
      <c r="U11" s="23">
        <f>S11/($F11*$D11*$F$2)</f>
        <v>0</v>
      </c>
      <c r="AB11" s="14">
        <f t="shared" si="1"/>
        <v>6.8086772292852402E-5</v>
      </c>
      <c r="AC11" s="8">
        <f t="shared" si="1"/>
        <v>2.2632874249834151E-6</v>
      </c>
      <c r="AD11" s="8">
        <f t="shared" si="1"/>
        <v>7.5741741699529909E-6</v>
      </c>
      <c r="AE11" s="10">
        <f t="shared" si="1"/>
        <v>2.7322489420120005E-7</v>
      </c>
      <c r="AF11" s="14">
        <f t="shared" si="1"/>
        <v>3.5168611674273065E-6</v>
      </c>
      <c r="AG11" s="10">
        <f t="shared" si="1"/>
        <v>1.2328359144735691E-7</v>
      </c>
      <c r="AH11" s="14">
        <f t="shared" si="1"/>
        <v>1.3788196514728621E-6</v>
      </c>
      <c r="AI11" s="10">
        <f t="shared" si="1"/>
        <v>4.9961763582963711E-8</v>
      </c>
      <c r="AJ11" s="14">
        <f t="shared" si="1"/>
        <v>0</v>
      </c>
      <c r="AK11" s="10">
        <f t="shared" si="1"/>
        <v>0</v>
      </c>
    </row>
    <row r="12" spans="1:37" x14ac:dyDescent="0.25">
      <c r="A12" s="22">
        <f t="shared" si="0"/>
        <v>6</v>
      </c>
      <c r="B12" s="16" t="s">
        <v>14</v>
      </c>
      <c r="C12" s="16" t="s">
        <v>17</v>
      </c>
      <c r="D12" s="16">
        <v>1000</v>
      </c>
      <c r="E12" s="22">
        <v>3.8898972222222201</v>
      </c>
      <c r="F12" s="23">
        <v>96.78281666666669</v>
      </c>
      <c r="G12" s="22">
        <v>4</v>
      </c>
      <c r="H12" s="16">
        <f t="shared" si="2"/>
        <v>1.7138413397097764E-5</v>
      </c>
      <c r="I12" s="23">
        <f t="shared" si="3"/>
        <v>6.8882751053088089E-7</v>
      </c>
      <c r="J12" s="22">
        <v>0</v>
      </c>
      <c r="K12" s="16">
        <f t="shared" si="4"/>
        <v>0</v>
      </c>
      <c r="L12" s="23">
        <f t="shared" si="11"/>
        <v>0</v>
      </c>
      <c r="M12" s="22">
        <v>0</v>
      </c>
      <c r="N12" s="16">
        <f t="shared" si="5"/>
        <v>0</v>
      </c>
      <c r="O12" s="23">
        <f t="shared" si="6"/>
        <v>0</v>
      </c>
      <c r="P12" s="30">
        <v>0</v>
      </c>
      <c r="Q12" s="16">
        <f t="shared" si="7"/>
        <v>0</v>
      </c>
      <c r="R12" s="23">
        <f t="shared" ref="R12:R20" si="12">P12/($F12*$D12*$F$2)</f>
        <v>0</v>
      </c>
      <c r="S12" s="30">
        <v>0</v>
      </c>
      <c r="T12" s="16">
        <f t="shared" si="9"/>
        <v>0</v>
      </c>
      <c r="U12" s="23">
        <f t="shared" ref="U12:U20" si="13">S12/($F12*$D12*$F$2)</f>
        <v>0</v>
      </c>
      <c r="AB12" s="2">
        <f t="shared" si="1"/>
        <v>6.8086772292852402E-5</v>
      </c>
      <c r="AC12" s="3">
        <f t="shared" si="1"/>
        <v>2.2632874249834151E-6</v>
      </c>
      <c r="AD12" s="3">
        <f t="shared" si="1"/>
        <v>7.5741741699529909E-6</v>
      </c>
      <c r="AE12" s="4">
        <f t="shared" si="1"/>
        <v>2.7322489420120005E-7</v>
      </c>
      <c r="AF12" s="14">
        <f t="shared" si="1"/>
        <v>3.5168611674273065E-6</v>
      </c>
      <c r="AG12" s="10">
        <f t="shared" si="1"/>
        <v>1.2328359144735691E-7</v>
      </c>
      <c r="AH12" s="14">
        <f t="shared" si="1"/>
        <v>1.3788196514728621E-6</v>
      </c>
      <c r="AI12" s="10">
        <f t="shared" si="1"/>
        <v>4.9961763582963711E-8</v>
      </c>
      <c r="AJ12" s="14">
        <f t="shared" si="1"/>
        <v>0</v>
      </c>
      <c r="AK12" s="10">
        <f t="shared" si="1"/>
        <v>0</v>
      </c>
    </row>
    <row r="13" spans="1:37" s="12" customFormat="1" x14ac:dyDescent="0.25">
      <c r="A13" s="22">
        <f t="shared" si="0"/>
        <v>7</v>
      </c>
      <c r="B13" s="16" t="s">
        <v>14</v>
      </c>
      <c r="C13" s="16" t="s">
        <v>24</v>
      </c>
      <c r="D13" s="16">
        <v>1000</v>
      </c>
      <c r="E13" s="22">
        <v>4.7703972222222184</v>
      </c>
      <c r="F13" s="23">
        <v>110.17316944444444</v>
      </c>
      <c r="G13" s="22">
        <v>6</v>
      </c>
      <c r="H13" s="16">
        <f t="shared" si="2"/>
        <v>2.0962614923169124E-5</v>
      </c>
      <c r="I13" s="23">
        <f t="shared" si="3"/>
        <v>9.0766200613322339E-7</v>
      </c>
      <c r="J13" s="22">
        <v>4</v>
      </c>
      <c r="K13" s="16">
        <f t="shared" si="4"/>
        <v>1.3975076615446083E-5</v>
      </c>
      <c r="L13" s="23">
        <f t="shared" si="11"/>
        <v>6.051080040888156E-7</v>
      </c>
      <c r="M13" s="22">
        <v>0</v>
      </c>
      <c r="N13" s="16">
        <f t="shared" si="5"/>
        <v>0</v>
      </c>
      <c r="O13" s="23">
        <f t="shared" si="6"/>
        <v>0</v>
      </c>
      <c r="P13" s="22">
        <v>0</v>
      </c>
      <c r="Q13" s="16">
        <f t="shared" si="7"/>
        <v>0</v>
      </c>
      <c r="R13" s="23">
        <f t="shared" si="12"/>
        <v>0</v>
      </c>
      <c r="S13" s="30">
        <v>0</v>
      </c>
      <c r="T13" s="16">
        <f t="shared" si="9"/>
        <v>0</v>
      </c>
      <c r="U13" s="23">
        <f t="shared" si="13"/>
        <v>0</v>
      </c>
      <c r="AB13" s="14">
        <f t="shared" si="1"/>
        <v>6.8086772292852402E-5</v>
      </c>
      <c r="AC13" s="8">
        <f t="shared" si="1"/>
        <v>2.2632874249834151E-6</v>
      </c>
      <c r="AD13" s="8">
        <f t="shared" si="1"/>
        <v>7.5741741699529909E-6</v>
      </c>
      <c r="AE13" s="10">
        <f t="shared" si="1"/>
        <v>2.7322489420120005E-7</v>
      </c>
      <c r="AF13" s="14">
        <f t="shared" si="1"/>
        <v>3.5168611674273065E-6</v>
      </c>
      <c r="AG13" s="10">
        <f t="shared" si="1"/>
        <v>1.2328359144735691E-7</v>
      </c>
      <c r="AH13" s="14">
        <f t="shared" si="1"/>
        <v>1.3788196514728621E-6</v>
      </c>
      <c r="AI13" s="10">
        <f t="shared" si="1"/>
        <v>4.9961763582963711E-8</v>
      </c>
      <c r="AJ13" s="14">
        <f t="shared" si="1"/>
        <v>0</v>
      </c>
      <c r="AK13" s="10">
        <f t="shared" si="1"/>
        <v>0</v>
      </c>
    </row>
    <row r="14" spans="1:37" x14ac:dyDescent="0.25">
      <c r="A14" s="22">
        <f t="shared" si="0"/>
        <v>8</v>
      </c>
      <c r="B14" s="16" t="s">
        <v>14</v>
      </c>
      <c r="C14" s="16" t="s">
        <v>25</v>
      </c>
      <c r="D14" s="16">
        <v>1000</v>
      </c>
      <c r="E14" s="22">
        <v>4.1362861111111151</v>
      </c>
      <c r="F14" s="23">
        <v>144.77058055555551</v>
      </c>
      <c r="G14" s="22">
        <v>35</v>
      </c>
      <c r="H14" s="16">
        <f t="shared" si="2"/>
        <v>1.4102828422974702E-4</v>
      </c>
      <c r="I14" s="23">
        <f t="shared" si="3"/>
        <v>4.0293637774663756E-6</v>
      </c>
      <c r="J14" s="22">
        <v>12</v>
      </c>
      <c r="K14" s="16">
        <f t="shared" si="4"/>
        <v>4.8352554593056118E-5</v>
      </c>
      <c r="L14" s="23">
        <f t="shared" si="11"/>
        <v>1.3814961522741859E-6</v>
      </c>
      <c r="M14" s="22">
        <v>0</v>
      </c>
      <c r="N14" s="16">
        <f t="shared" si="5"/>
        <v>0</v>
      </c>
      <c r="O14" s="23">
        <f t="shared" si="6"/>
        <v>0</v>
      </c>
      <c r="P14" s="30">
        <v>1</v>
      </c>
      <c r="Q14" s="16">
        <f t="shared" si="7"/>
        <v>4.0293795494213431E-6</v>
      </c>
      <c r="R14" s="23">
        <f t="shared" si="12"/>
        <v>1.1512467935618215E-7</v>
      </c>
      <c r="S14" s="30">
        <v>0</v>
      </c>
      <c r="T14" s="16">
        <f t="shared" si="9"/>
        <v>0</v>
      </c>
      <c r="U14" s="23">
        <f t="shared" si="13"/>
        <v>0</v>
      </c>
      <c r="AB14" s="2">
        <f t="shared" si="1"/>
        <v>6.8086772292852402E-5</v>
      </c>
      <c r="AC14" s="3">
        <f t="shared" si="1"/>
        <v>2.2632874249834151E-6</v>
      </c>
      <c r="AD14" s="3">
        <f t="shared" si="1"/>
        <v>7.5741741699529909E-6</v>
      </c>
      <c r="AE14" s="4">
        <f t="shared" si="1"/>
        <v>2.7322489420120005E-7</v>
      </c>
      <c r="AF14" s="14">
        <f t="shared" si="1"/>
        <v>3.5168611674273065E-6</v>
      </c>
      <c r="AG14" s="10">
        <f t="shared" si="1"/>
        <v>1.2328359144735691E-7</v>
      </c>
      <c r="AH14" s="14">
        <f t="shared" si="1"/>
        <v>1.3788196514728621E-6</v>
      </c>
      <c r="AI14" s="10">
        <f t="shared" si="1"/>
        <v>4.9961763582963711E-8</v>
      </c>
      <c r="AJ14" s="14">
        <f t="shared" si="1"/>
        <v>0</v>
      </c>
      <c r="AK14" s="10">
        <f t="shared" si="1"/>
        <v>0</v>
      </c>
    </row>
    <row r="15" spans="1:37" x14ac:dyDescent="0.25">
      <c r="A15" s="22">
        <f t="shared" si="0"/>
        <v>9</v>
      </c>
      <c r="B15" s="16" t="s">
        <v>14</v>
      </c>
      <c r="C15" s="16" t="s">
        <v>26</v>
      </c>
      <c r="D15" s="16">
        <v>1000</v>
      </c>
      <c r="E15" s="22">
        <v>3.7250944444444332</v>
      </c>
      <c r="F15" s="23">
        <v>124.7335083333333</v>
      </c>
      <c r="G15" s="22">
        <v>22</v>
      </c>
      <c r="H15" s="16">
        <f t="shared" si="2"/>
        <v>9.8431508820805741E-5</v>
      </c>
      <c r="I15" s="23">
        <f t="shared" si="3"/>
        <v>2.939600365338879E-6</v>
      </c>
      <c r="J15" s="22">
        <v>0</v>
      </c>
      <c r="K15" s="16">
        <f t="shared" si="4"/>
        <v>0</v>
      </c>
      <c r="L15" s="23">
        <f t="shared" si="11"/>
        <v>0</v>
      </c>
      <c r="M15" s="22">
        <v>0</v>
      </c>
      <c r="N15" s="16">
        <f t="shared" si="5"/>
        <v>0</v>
      </c>
      <c r="O15" s="23">
        <f t="shared" si="6"/>
        <v>0</v>
      </c>
      <c r="P15" s="30">
        <v>0</v>
      </c>
      <c r="Q15" s="16">
        <f t="shared" si="7"/>
        <v>0</v>
      </c>
      <c r="R15" s="23">
        <f t="shared" si="12"/>
        <v>0</v>
      </c>
      <c r="S15" s="30">
        <v>0</v>
      </c>
      <c r="T15" s="16">
        <f t="shared" si="9"/>
        <v>0</v>
      </c>
      <c r="U15" s="23">
        <f t="shared" si="13"/>
        <v>0</v>
      </c>
      <c r="AB15" s="2">
        <f t="shared" si="1"/>
        <v>6.8086772292852402E-5</v>
      </c>
      <c r="AC15" s="3">
        <f t="shared" si="1"/>
        <v>2.2632874249834151E-6</v>
      </c>
      <c r="AD15" s="3">
        <f t="shared" si="1"/>
        <v>7.5741741699529909E-6</v>
      </c>
      <c r="AE15" s="4">
        <f t="shared" si="1"/>
        <v>2.7322489420120005E-7</v>
      </c>
      <c r="AF15" s="14">
        <f t="shared" si="1"/>
        <v>3.5168611674273065E-6</v>
      </c>
      <c r="AG15" s="10">
        <f t="shared" si="1"/>
        <v>1.2328359144735691E-7</v>
      </c>
      <c r="AH15" s="14">
        <f t="shared" si="1"/>
        <v>1.3788196514728621E-6</v>
      </c>
      <c r="AI15" s="10">
        <f t="shared" si="1"/>
        <v>4.9961763582963711E-8</v>
      </c>
      <c r="AJ15" s="14">
        <f t="shared" si="1"/>
        <v>0</v>
      </c>
      <c r="AK15" s="10">
        <f t="shared" si="1"/>
        <v>0</v>
      </c>
    </row>
    <row r="16" spans="1:37" x14ac:dyDescent="0.25">
      <c r="A16" s="22">
        <f t="shared" si="0"/>
        <v>10</v>
      </c>
      <c r="B16" s="16" t="s">
        <v>14</v>
      </c>
      <c r="C16" s="16" t="s">
        <v>27</v>
      </c>
      <c r="D16" s="16">
        <v>1000</v>
      </c>
      <c r="E16" s="30">
        <v>3.8716305555555603</v>
      </c>
      <c r="F16" s="24">
        <v>155.05862777777779</v>
      </c>
      <c r="G16" s="22">
        <v>36</v>
      </c>
      <c r="H16" s="16">
        <f t="shared" si="2"/>
        <v>1.5497346438157316E-4</v>
      </c>
      <c r="I16" s="23">
        <f t="shared" si="3"/>
        <v>3.8695041262708048E-6</v>
      </c>
      <c r="J16" s="30">
        <v>0</v>
      </c>
      <c r="K16" s="16">
        <f t="shared" si="4"/>
        <v>0</v>
      </c>
      <c r="L16" s="23">
        <f t="shared" si="11"/>
        <v>0</v>
      </c>
      <c r="M16" s="30">
        <v>1</v>
      </c>
      <c r="N16" s="16">
        <f t="shared" si="5"/>
        <v>4.3048184550436988E-6</v>
      </c>
      <c r="O16" s="23">
        <f t="shared" si="6"/>
        <v>1.0748622572974457E-7</v>
      </c>
      <c r="P16" s="30">
        <v>0</v>
      </c>
      <c r="Q16" s="16">
        <f t="shared" si="7"/>
        <v>0</v>
      </c>
      <c r="R16" s="23">
        <f t="shared" si="12"/>
        <v>0</v>
      </c>
      <c r="S16" s="30">
        <v>0</v>
      </c>
      <c r="T16" s="16">
        <f t="shared" si="9"/>
        <v>0</v>
      </c>
      <c r="U16" s="23">
        <f t="shared" si="13"/>
        <v>0</v>
      </c>
      <c r="AB16" s="2">
        <f t="shared" si="1"/>
        <v>6.8086772292852402E-5</v>
      </c>
      <c r="AC16" s="3">
        <f t="shared" si="1"/>
        <v>2.2632874249834151E-6</v>
      </c>
      <c r="AD16" s="3">
        <f t="shared" si="1"/>
        <v>7.5741741699529909E-6</v>
      </c>
      <c r="AE16" s="4">
        <f t="shared" si="1"/>
        <v>2.7322489420120005E-7</v>
      </c>
      <c r="AF16" s="14">
        <f t="shared" si="1"/>
        <v>3.5168611674273065E-6</v>
      </c>
      <c r="AG16" s="10">
        <f t="shared" si="1"/>
        <v>1.2328359144735691E-7</v>
      </c>
      <c r="AH16" s="14">
        <f t="shared" si="1"/>
        <v>1.3788196514728621E-6</v>
      </c>
      <c r="AI16" s="10">
        <f t="shared" si="1"/>
        <v>4.9961763582963711E-8</v>
      </c>
      <c r="AJ16" s="14">
        <f t="shared" si="1"/>
        <v>0</v>
      </c>
      <c r="AK16" s="10">
        <f t="shared" si="1"/>
        <v>0</v>
      </c>
    </row>
    <row r="17" spans="1:37" x14ac:dyDescent="0.25">
      <c r="A17" s="22">
        <f t="shared" si="0"/>
        <v>11</v>
      </c>
      <c r="B17" s="16" t="s">
        <v>14</v>
      </c>
      <c r="C17" s="16" t="s">
        <v>28</v>
      </c>
      <c r="D17" s="16">
        <v>1000</v>
      </c>
      <c r="E17" s="30">
        <v>4.4547250000000078</v>
      </c>
      <c r="F17" s="24">
        <v>99.95538055555555</v>
      </c>
      <c r="G17" s="22">
        <v>14</v>
      </c>
      <c r="H17" s="16">
        <f t="shared" si="2"/>
        <v>5.2378841192965428E-5</v>
      </c>
      <c r="I17" s="23">
        <f t="shared" si="3"/>
        <v>2.3343749184531977E-6</v>
      </c>
      <c r="J17" s="30">
        <v>0</v>
      </c>
      <c r="K17" s="16">
        <f t="shared" si="4"/>
        <v>0</v>
      </c>
      <c r="L17" s="23">
        <f t="shared" si="11"/>
        <v>0</v>
      </c>
      <c r="M17" s="30">
        <v>0</v>
      </c>
      <c r="N17" s="16">
        <f t="shared" si="5"/>
        <v>0</v>
      </c>
      <c r="O17" s="23">
        <f t="shared" si="6"/>
        <v>0</v>
      </c>
      <c r="P17" s="30">
        <v>0</v>
      </c>
      <c r="Q17" s="16">
        <f t="shared" si="7"/>
        <v>0</v>
      </c>
      <c r="R17" s="23">
        <f t="shared" si="12"/>
        <v>0</v>
      </c>
      <c r="S17" s="30">
        <v>0</v>
      </c>
      <c r="T17" s="16">
        <f t="shared" si="9"/>
        <v>0</v>
      </c>
      <c r="U17" s="23">
        <f t="shared" si="13"/>
        <v>0</v>
      </c>
      <c r="AB17" s="2">
        <f t="shared" si="1"/>
        <v>6.8086772292852402E-5</v>
      </c>
      <c r="AC17" s="3">
        <f t="shared" si="1"/>
        <v>2.2632874249834151E-6</v>
      </c>
      <c r="AD17" s="3">
        <f t="shared" si="1"/>
        <v>7.5741741699529909E-6</v>
      </c>
      <c r="AE17" s="4">
        <f t="shared" si="1"/>
        <v>2.7322489420120005E-7</v>
      </c>
      <c r="AF17" s="14">
        <f t="shared" si="1"/>
        <v>3.5168611674273065E-6</v>
      </c>
      <c r="AG17" s="10">
        <f t="shared" si="1"/>
        <v>1.2328359144735691E-7</v>
      </c>
      <c r="AH17" s="14">
        <f t="shared" si="1"/>
        <v>1.3788196514728621E-6</v>
      </c>
      <c r="AI17" s="10">
        <f t="shared" si="1"/>
        <v>4.9961763582963711E-8</v>
      </c>
      <c r="AJ17" s="14">
        <f t="shared" si="1"/>
        <v>0</v>
      </c>
      <c r="AK17" s="10">
        <f t="shared" si="1"/>
        <v>0</v>
      </c>
    </row>
    <row r="18" spans="1:37" x14ac:dyDescent="0.25">
      <c r="A18" s="22">
        <f t="shared" si="0"/>
        <v>12</v>
      </c>
      <c r="B18" s="17" t="s">
        <v>14</v>
      </c>
      <c r="C18" s="17" t="s">
        <v>18</v>
      </c>
      <c r="D18" s="16">
        <v>1000</v>
      </c>
      <c r="E18" s="30">
        <v>4.026452777777763</v>
      </c>
      <c r="F18" s="24">
        <v>104.02222777777774</v>
      </c>
      <c r="G18" s="30">
        <v>9</v>
      </c>
      <c r="H18" s="16">
        <f t="shared" si="2"/>
        <v>3.7253634471477998E-5</v>
      </c>
      <c r="I18" s="23">
        <f t="shared" si="3"/>
        <v>1.441999495727436E-6</v>
      </c>
      <c r="J18" s="30">
        <v>1</v>
      </c>
      <c r="K18" s="16">
        <f t="shared" si="4"/>
        <v>4.1392927190531105E-6</v>
      </c>
      <c r="L18" s="23">
        <f t="shared" si="11"/>
        <v>1.6022216619193733E-7</v>
      </c>
      <c r="M18" s="30">
        <v>3</v>
      </c>
      <c r="N18" s="16">
        <f t="shared" si="5"/>
        <v>1.2417878157159332E-5</v>
      </c>
      <c r="O18" s="23">
        <f t="shared" si="6"/>
        <v>4.8066649857581197E-7</v>
      </c>
      <c r="P18" s="30">
        <v>1</v>
      </c>
      <c r="Q18" s="16">
        <f t="shared" si="7"/>
        <v>4.1392927190531105E-6</v>
      </c>
      <c r="R18" s="23">
        <f t="shared" si="12"/>
        <v>1.6022216619193733E-7</v>
      </c>
      <c r="S18" s="30">
        <v>0</v>
      </c>
      <c r="T18" s="16">
        <f t="shared" si="9"/>
        <v>0</v>
      </c>
      <c r="U18" s="23">
        <f t="shared" si="13"/>
        <v>0</v>
      </c>
      <c r="AB18" s="2">
        <f t="shared" si="1"/>
        <v>6.8086772292852402E-5</v>
      </c>
      <c r="AC18" s="3">
        <f t="shared" si="1"/>
        <v>2.2632874249834151E-6</v>
      </c>
      <c r="AD18" s="3">
        <f t="shared" si="1"/>
        <v>7.5741741699529909E-6</v>
      </c>
      <c r="AE18" s="4">
        <f t="shared" si="1"/>
        <v>2.7322489420120005E-7</v>
      </c>
      <c r="AF18" s="14">
        <f t="shared" si="1"/>
        <v>3.5168611674273065E-6</v>
      </c>
      <c r="AG18" s="10">
        <f t="shared" si="1"/>
        <v>1.2328359144735691E-7</v>
      </c>
      <c r="AH18" s="14">
        <f t="shared" si="1"/>
        <v>1.3788196514728621E-6</v>
      </c>
      <c r="AI18" s="10">
        <f t="shared" si="1"/>
        <v>4.9961763582963711E-8</v>
      </c>
      <c r="AJ18" s="14">
        <f t="shared" si="1"/>
        <v>0</v>
      </c>
      <c r="AK18" s="10">
        <f t="shared" si="1"/>
        <v>0</v>
      </c>
    </row>
    <row r="19" spans="1:37" x14ac:dyDescent="0.25">
      <c r="A19" s="22">
        <f t="shared" si="0"/>
        <v>13</v>
      </c>
      <c r="B19" s="17" t="s">
        <v>14</v>
      </c>
      <c r="C19" s="17" t="s">
        <v>19</v>
      </c>
      <c r="D19" s="16">
        <v>1000</v>
      </c>
      <c r="E19" s="30">
        <v>3.7903000000000051</v>
      </c>
      <c r="F19" s="24">
        <v>100.9529722222222</v>
      </c>
      <c r="G19" s="30">
        <v>5</v>
      </c>
      <c r="H19" s="16">
        <f t="shared" si="2"/>
        <v>2.1985946582944153E-5</v>
      </c>
      <c r="I19" s="23">
        <f t="shared" si="3"/>
        <v>8.2546686342127961E-7</v>
      </c>
      <c r="J19" s="30">
        <v>0</v>
      </c>
      <c r="K19" s="16">
        <f t="shared" si="4"/>
        <v>0</v>
      </c>
      <c r="L19" s="23">
        <f t="shared" si="11"/>
        <v>0</v>
      </c>
      <c r="M19" s="30">
        <v>2</v>
      </c>
      <c r="N19" s="16">
        <f t="shared" si="5"/>
        <v>8.79437863317766E-6</v>
      </c>
      <c r="O19" s="23">
        <f t="shared" si="6"/>
        <v>3.3018674536851187E-7</v>
      </c>
      <c r="P19" s="30">
        <v>1</v>
      </c>
      <c r="Q19" s="16">
        <f t="shared" si="7"/>
        <v>4.39718931658883E-6</v>
      </c>
      <c r="R19" s="23">
        <f t="shared" si="12"/>
        <v>1.6509337268425593E-7</v>
      </c>
      <c r="S19" s="30">
        <v>0</v>
      </c>
      <c r="T19" s="16">
        <f t="shared" si="9"/>
        <v>0</v>
      </c>
      <c r="U19" s="23">
        <f t="shared" si="13"/>
        <v>0</v>
      </c>
      <c r="AB19" s="2">
        <f t="shared" si="1"/>
        <v>6.8086772292852402E-5</v>
      </c>
      <c r="AC19" s="3">
        <f t="shared" si="1"/>
        <v>2.2632874249834151E-6</v>
      </c>
      <c r="AD19" s="3">
        <f t="shared" si="1"/>
        <v>7.5741741699529909E-6</v>
      </c>
      <c r="AE19" s="4">
        <f t="shared" si="1"/>
        <v>2.7322489420120005E-7</v>
      </c>
      <c r="AF19" s="14">
        <f t="shared" si="1"/>
        <v>3.5168611674273065E-6</v>
      </c>
      <c r="AG19" s="10">
        <f t="shared" si="1"/>
        <v>1.2328359144735691E-7</v>
      </c>
      <c r="AH19" s="14">
        <f t="shared" si="1"/>
        <v>1.3788196514728621E-6</v>
      </c>
      <c r="AI19" s="10">
        <f t="shared" si="1"/>
        <v>4.9961763582963711E-8</v>
      </c>
      <c r="AJ19" s="14">
        <f t="shared" si="1"/>
        <v>0</v>
      </c>
      <c r="AK19" s="10">
        <f t="shared" si="1"/>
        <v>0</v>
      </c>
    </row>
    <row r="20" spans="1:37" x14ac:dyDescent="0.25">
      <c r="A20" s="22">
        <f t="shared" si="0"/>
        <v>14</v>
      </c>
      <c r="B20" s="17" t="s">
        <v>14</v>
      </c>
      <c r="C20" s="17" t="s">
        <v>20</v>
      </c>
      <c r="D20" s="16">
        <v>1000</v>
      </c>
      <c r="E20" s="30">
        <v>3.563747222222224</v>
      </c>
      <c r="F20" s="24">
        <v>94.844977777777757</v>
      </c>
      <c r="G20" s="30">
        <v>10</v>
      </c>
      <c r="H20" s="16">
        <f>G20/($E20*$D20*$F$2)</f>
        <v>4.6767252634360346E-5</v>
      </c>
      <c r="I20" s="23">
        <f t="shared" si="3"/>
        <v>1.7572534737386671E-6</v>
      </c>
      <c r="J20" s="30">
        <v>0</v>
      </c>
      <c r="K20" s="16">
        <f>J20/($E20*$D20*$F$2)</f>
        <v>0</v>
      </c>
      <c r="L20" s="23">
        <f t="shared" si="11"/>
        <v>0</v>
      </c>
      <c r="M20" s="30">
        <v>0</v>
      </c>
      <c r="N20" s="16">
        <f>M20/($E20*$D20*$F$2)</f>
        <v>0</v>
      </c>
      <c r="O20" s="23">
        <f t="shared" si="6"/>
        <v>0</v>
      </c>
      <c r="P20" s="30">
        <v>0</v>
      </c>
      <c r="Q20" s="16">
        <f>P20/($E20*$D20*$F$2)</f>
        <v>0</v>
      </c>
      <c r="R20" s="23">
        <f t="shared" si="12"/>
        <v>0</v>
      </c>
      <c r="S20" s="30">
        <v>0</v>
      </c>
      <c r="T20" s="16">
        <f>S20/($E20*$D20*$F$2)</f>
        <v>0</v>
      </c>
      <c r="U20" s="23">
        <f t="shared" si="13"/>
        <v>0</v>
      </c>
      <c r="AB20" s="2">
        <f t="shared" si="1"/>
        <v>6.8086772292852402E-5</v>
      </c>
      <c r="AC20" s="3">
        <f t="shared" si="1"/>
        <v>2.2632874249834151E-6</v>
      </c>
      <c r="AD20" s="3">
        <f t="shared" si="1"/>
        <v>7.5741741699529909E-6</v>
      </c>
      <c r="AE20" s="4">
        <f t="shared" si="1"/>
        <v>2.7322489420120005E-7</v>
      </c>
      <c r="AF20" s="14">
        <f t="shared" si="1"/>
        <v>3.5168611674273065E-6</v>
      </c>
      <c r="AG20" s="10">
        <f t="shared" si="1"/>
        <v>1.2328359144735691E-7</v>
      </c>
      <c r="AH20" s="14">
        <f t="shared" si="1"/>
        <v>1.3788196514728621E-6</v>
      </c>
      <c r="AI20" s="10">
        <f t="shared" si="1"/>
        <v>4.9961763582963711E-8</v>
      </c>
      <c r="AJ20" s="14">
        <f t="shared" si="1"/>
        <v>0</v>
      </c>
      <c r="AK20" s="10">
        <f t="shared" si="1"/>
        <v>0</v>
      </c>
    </row>
    <row r="21" spans="1:37" x14ac:dyDescent="0.25">
      <c r="A21" s="25">
        <f t="shared" si="0"/>
        <v>15</v>
      </c>
      <c r="B21" s="26" t="s">
        <v>14</v>
      </c>
      <c r="C21" s="26" t="s">
        <v>29</v>
      </c>
      <c r="D21" s="27">
        <v>1000</v>
      </c>
      <c r="E21" s="31">
        <v>2.8784333333333372</v>
      </c>
      <c r="F21" s="28">
        <v>94.282513888888857</v>
      </c>
      <c r="G21" s="31">
        <v>20</v>
      </c>
      <c r="H21" s="27">
        <f>G21/($E21*$D21*$F$2)</f>
        <v>1.1580373582851767E-4</v>
      </c>
      <c r="I21" s="32">
        <f>G21/($F21*$D21*$F$2)</f>
        <v>3.5354735420627815E-6</v>
      </c>
      <c r="J21" s="31">
        <v>0</v>
      </c>
      <c r="K21" s="27">
        <f>J21/($E21*$D21*$F$2)</f>
        <v>0</v>
      </c>
      <c r="L21" s="32">
        <f>J21/($F21*$D21*$F$2)</f>
        <v>0</v>
      </c>
      <c r="M21" s="31">
        <v>2</v>
      </c>
      <c r="N21" s="27">
        <f>M21/($E21*$D21*$F$2)</f>
        <v>1.1580373582851766E-5</v>
      </c>
      <c r="O21" s="32">
        <f>M21/($F21*$D21*$F$2)</f>
        <v>3.5354735420627817E-7</v>
      </c>
      <c r="P21" s="31">
        <v>0</v>
      </c>
      <c r="Q21" s="27">
        <f>P21/($E21*$D21*$F$2)</f>
        <v>0</v>
      </c>
      <c r="R21" s="32">
        <f>P21/($F21*$D21*$F$2)</f>
        <v>0</v>
      </c>
      <c r="S21" s="31">
        <v>0</v>
      </c>
      <c r="T21" s="27">
        <f>S21/($E21*$D21*$F$2)</f>
        <v>0</v>
      </c>
      <c r="U21" s="32">
        <f>S21/($F21*$D21*$F$2)</f>
        <v>0</v>
      </c>
      <c r="AB21" s="5">
        <f t="shared" si="1"/>
        <v>6.8086772292852402E-5</v>
      </c>
      <c r="AC21" s="6">
        <f t="shared" si="1"/>
        <v>2.2632874249834151E-6</v>
      </c>
      <c r="AD21" s="6">
        <f t="shared" si="1"/>
        <v>7.5741741699529909E-6</v>
      </c>
      <c r="AE21" s="33">
        <f t="shared" si="1"/>
        <v>2.7322489420120005E-7</v>
      </c>
      <c r="AF21" s="9">
        <f t="shared" si="1"/>
        <v>3.5168611674273065E-6</v>
      </c>
      <c r="AG21" s="11">
        <f t="shared" si="1"/>
        <v>1.2328359144735691E-7</v>
      </c>
      <c r="AH21" s="9">
        <f t="shared" si="1"/>
        <v>1.3788196514728621E-6</v>
      </c>
      <c r="AI21" s="11">
        <f t="shared" si="1"/>
        <v>4.9961763582963711E-8</v>
      </c>
      <c r="AJ21" s="9">
        <f t="shared" si="1"/>
        <v>0</v>
      </c>
      <c r="AK21" s="11">
        <f t="shared" si="1"/>
        <v>0</v>
      </c>
    </row>
    <row r="66" spans="1:42" s="35" customFormat="1" ht="15.75" thickBot="1" x14ac:dyDescent="0.3"/>
    <row r="67" spans="1:42" ht="15.75" thickTop="1" x14ac:dyDescent="0.25"/>
    <row r="68" spans="1:42" x14ac:dyDescent="0.25">
      <c r="A68" t="s">
        <v>39</v>
      </c>
    </row>
    <row r="71" spans="1:42" x14ac:dyDescent="0.25">
      <c r="A71" s="64" t="s">
        <v>0</v>
      </c>
      <c r="B71" s="64" t="s">
        <v>1</v>
      </c>
      <c r="C71" s="64" t="s">
        <v>2</v>
      </c>
      <c r="D71" s="64" t="s">
        <v>7</v>
      </c>
      <c r="E71" s="67" t="s">
        <v>13</v>
      </c>
      <c r="F71" s="72"/>
      <c r="G71" s="61" t="s">
        <v>40</v>
      </c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3"/>
      <c r="AG71" s="43" t="s">
        <v>5</v>
      </c>
      <c r="AH71" s="45"/>
      <c r="AI71" s="45"/>
      <c r="AJ71" s="45"/>
      <c r="AK71" s="45"/>
      <c r="AL71" s="45"/>
      <c r="AM71" s="45"/>
      <c r="AN71" s="45"/>
      <c r="AO71" s="45"/>
      <c r="AP71" s="44"/>
    </row>
    <row r="72" spans="1:42" x14ac:dyDescent="0.25">
      <c r="A72" s="65"/>
      <c r="B72" s="65"/>
      <c r="C72" s="65"/>
      <c r="D72" s="65"/>
      <c r="E72" s="69"/>
      <c r="F72" s="71"/>
      <c r="G72" s="61" t="s">
        <v>3</v>
      </c>
      <c r="H72" s="62"/>
      <c r="I72" s="62"/>
      <c r="J72" s="63"/>
      <c r="K72" s="61" t="s">
        <v>4</v>
      </c>
      <c r="L72" s="62"/>
      <c r="M72" s="62"/>
      <c r="N72" s="63"/>
      <c r="O72" s="61" t="s">
        <v>12</v>
      </c>
      <c r="P72" s="62"/>
      <c r="Q72" s="62"/>
      <c r="R72" s="63"/>
      <c r="S72" s="61" t="s">
        <v>30</v>
      </c>
      <c r="T72" s="62"/>
      <c r="U72" s="62"/>
      <c r="V72" s="63"/>
      <c r="W72" s="61" t="s">
        <v>33</v>
      </c>
      <c r="X72" s="62"/>
      <c r="Y72" s="62"/>
      <c r="Z72" s="63"/>
      <c r="AG72" s="43" t="str">
        <f>G72</f>
        <v>Without Layers</v>
      </c>
      <c r="AH72" s="44"/>
      <c r="AI72" s="43" t="str">
        <f>K72</f>
        <v>With Layers</v>
      </c>
      <c r="AJ72" s="44"/>
      <c r="AK72" s="43" t="str">
        <f>O72</f>
        <v>With buffer=5m</v>
      </c>
      <c r="AL72" s="44"/>
      <c r="AM72" s="43" t="str">
        <f>S72</f>
        <v>With buffer=10m</v>
      </c>
      <c r="AN72" s="44"/>
      <c r="AO72" s="43" t="str">
        <f>W72</f>
        <v>With buffer=20m</v>
      </c>
      <c r="AP72" s="44"/>
    </row>
    <row r="73" spans="1:42" x14ac:dyDescent="0.25">
      <c r="A73" s="65"/>
      <c r="B73" s="65"/>
      <c r="C73" s="65"/>
      <c r="D73" s="65"/>
      <c r="E73" s="29" t="s">
        <v>8</v>
      </c>
      <c r="F73" s="29" t="s">
        <v>9</v>
      </c>
      <c r="G73" s="29"/>
      <c r="H73" s="46" t="s">
        <v>10</v>
      </c>
      <c r="I73" s="46" t="s">
        <v>8</v>
      </c>
      <c r="J73" s="46" t="s">
        <v>9</v>
      </c>
      <c r="K73" s="29"/>
      <c r="L73" s="46" t="s">
        <v>10</v>
      </c>
      <c r="M73" s="46" t="s">
        <v>8</v>
      </c>
      <c r="N73" s="46" t="s">
        <v>9</v>
      </c>
      <c r="O73" s="29"/>
      <c r="P73" s="46" t="s">
        <v>10</v>
      </c>
      <c r="Q73" s="46" t="s">
        <v>8</v>
      </c>
      <c r="R73" s="46" t="s">
        <v>9</v>
      </c>
      <c r="S73" s="29"/>
      <c r="T73" s="46" t="s">
        <v>10</v>
      </c>
      <c r="U73" s="46" t="s">
        <v>8</v>
      </c>
      <c r="V73" s="46" t="s">
        <v>9</v>
      </c>
      <c r="W73" s="29"/>
      <c r="X73" s="46" t="s">
        <v>10</v>
      </c>
      <c r="Y73" s="46" t="s">
        <v>8</v>
      </c>
      <c r="Z73" s="46" t="s">
        <v>9</v>
      </c>
      <c r="AG73" s="7" t="str">
        <f>I73</f>
        <v>air taxi</v>
      </c>
      <c r="AH73" s="7" t="str">
        <f>J73</f>
        <v>all</v>
      </c>
      <c r="AI73" s="7" t="str">
        <f>M73</f>
        <v>air taxi</v>
      </c>
      <c r="AJ73" s="7" t="str">
        <f>N73</f>
        <v>all</v>
      </c>
      <c r="AK73" s="7" t="str">
        <f>Q73</f>
        <v>air taxi</v>
      </c>
      <c r="AL73" s="7" t="str">
        <f>R73</f>
        <v>all</v>
      </c>
      <c r="AM73" s="7" t="str">
        <f>U73</f>
        <v>air taxi</v>
      </c>
      <c r="AN73" s="7" t="str">
        <f>V73</f>
        <v>all</v>
      </c>
      <c r="AO73" s="7" t="str">
        <f>Y73</f>
        <v>air taxi</v>
      </c>
      <c r="AP73" s="7" t="str">
        <f>Z73</f>
        <v>all</v>
      </c>
    </row>
    <row r="74" spans="1:42" x14ac:dyDescent="0.25">
      <c r="A74" s="20">
        <v>1</v>
      </c>
      <c r="B74" s="15" t="s">
        <v>14</v>
      </c>
      <c r="C74" s="15" t="s">
        <v>21</v>
      </c>
      <c r="D74" s="15">
        <v>1000</v>
      </c>
      <c r="E74" s="20">
        <v>3.6726388888888879</v>
      </c>
      <c r="F74" s="21">
        <v>79.774569444444438</v>
      </c>
      <c r="G74" s="20"/>
      <c r="H74" s="15">
        <v>14</v>
      </c>
      <c r="I74" s="15">
        <f>H74/($E74*$D74*$F$2)</f>
        <v>6.3532882048179126E-5</v>
      </c>
      <c r="J74" s="21">
        <f>H74/($F74*$D74*$F$2)</f>
        <v>2.9249087141213377E-6</v>
      </c>
      <c r="K74" s="20"/>
      <c r="L74" s="15">
        <v>0</v>
      </c>
      <c r="M74" s="15">
        <f>L74/($E74*$D74*$F$2)</f>
        <v>0</v>
      </c>
      <c r="N74" s="21">
        <f>L74/($F74*$D74*$F$2)</f>
        <v>0</v>
      </c>
      <c r="O74" s="20"/>
      <c r="P74" s="15">
        <v>0</v>
      </c>
      <c r="Q74" s="15">
        <f>P74/($E74*$D74*$F$2)</f>
        <v>0</v>
      </c>
      <c r="R74" s="21">
        <f>P74/($F74*$D74*$F$2)</f>
        <v>0</v>
      </c>
      <c r="S74" s="20"/>
      <c r="T74" s="15">
        <v>0</v>
      </c>
      <c r="U74" s="15">
        <f>T74/($E74*$D74*$F$2)</f>
        <v>0</v>
      </c>
      <c r="V74" s="21">
        <f>T74/($F74*$D74*$F$2)</f>
        <v>0</v>
      </c>
      <c r="W74" s="15"/>
      <c r="X74" s="36">
        <v>0</v>
      </c>
      <c r="Y74" s="15">
        <f>X74/($E74*$D74*$F$2)</f>
        <v>0</v>
      </c>
      <c r="Z74" s="21">
        <f>X74/($F74*$D74*$F$2)</f>
        <v>0</v>
      </c>
      <c r="AG74" s="18">
        <f>AVERAGE($I$100:$I$114)</f>
        <v>2.9371892753291568E-5</v>
      </c>
      <c r="AH74" s="13">
        <f>AVERAGE($J$100:$J$114)</f>
        <v>9.9488285782156813E-7</v>
      </c>
      <c r="AI74" s="19">
        <f>AVERAGE($M$100:$M$114)</f>
        <v>1.3028382076456503E-6</v>
      </c>
      <c r="AJ74" s="13">
        <f>AVERAGE($N$100:$N$114)</f>
        <v>4.433117779368426E-8</v>
      </c>
      <c r="AK74" s="18">
        <f>AVERAGE($Q$100:$Q$114)</f>
        <v>1.1008027690546037E-6</v>
      </c>
      <c r="AL74" s="13">
        <f>AVERAGE($R$100:$R$114)</f>
        <v>3.9364873070924164E-8</v>
      </c>
      <c r="AM74" s="18">
        <f>AVERAGE($U$100:$U$114)</f>
        <v>8.0765681461534821E-7</v>
      </c>
      <c r="AN74" s="13">
        <f>AVERAGE($V$100:$V$114)</f>
        <v>2.8358648225307104E-8</v>
      </c>
      <c r="AO74" s="18">
        <f>AVERAGE($Y$100:$Y$114)</f>
        <v>0</v>
      </c>
      <c r="AP74" s="13">
        <f>AVERAGE($Z$100:$Z$114)</f>
        <v>0</v>
      </c>
    </row>
    <row r="75" spans="1:42" x14ac:dyDescent="0.25">
      <c r="A75" s="22">
        <f t="shared" ref="A75:A88" si="14">A74+1</f>
        <v>2</v>
      </c>
      <c r="B75" s="16" t="s">
        <v>14</v>
      </c>
      <c r="C75" s="16" t="s">
        <v>22</v>
      </c>
      <c r="D75" s="16">
        <v>1000</v>
      </c>
      <c r="E75" s="22">
        <v>4.6576138888888874</v>
      </c>
      <c r="F75" s="23">
        <v>166.55976111111113</v>
      </c>
      <c r="G75" s="22"/>
      <c r="H75" s="16">
        <v>23</v>
      </c>
      <c r="I75" s="16">
        <f>H75/($E75*$D75*$F$2)</f>
        <v>8.2302514222530509E-5</v>
      </c>
      <c r="J75" s="23">
        <f>H75/($F75*$D75*$F$2)</f>
        <v>2.3014762435785059E-6</v>
      </c>
      <c r="K75" s="22"/>
      <c r="L75" s="16">
        <v>0</v>
      </c>
      <c r="M75" s="16">
        <f>L75/($E75*$D75*$F$2)</f>
        <v>0</v>
      </c>
      <c r="N75" s="23">
        <f>L75/($F75*$D75*$F$2)</f>
        <v>0</v>
      </c>
      <c r="O75" s="22"/>
      <c r="P75" s="16">
        <v>2</v>
      </c>
      <c r="Q75" s="16">
        <f>P75/($E75*$D75*$F$2)</f>
        <v>7.1567403671765666E-6</v>
      </c>
      <c r="R75" s="23">
        <f>P75/($F75*$D75*$F$2)</f>
        <v>2.0012836900682657E-7</v>
      </c>
      <c r="S75" s="22"/>
      <c r="T75" s="16">
        <v>1</v>
      </c>
      <c r="U75" s="16">
        <f>T75/($E75*$D75*$F$2)</f>
        <v>3.5783701835882833E-6</v>
      </c>
      <c r="V75" s="23">
        <f>T75/($F75*$D75*$F$2)</f>
        <v>1.0006418450341329E-7</v>
      </c>
      <c r="W75" s="16"/>
      <c r="X75" s="17">
        <v>0</v>
      </c>
      <c r="Y75" s="16">
        <f>X75/($E75*$D75*$F$2)</f>
        <v>0</v>
      </c>
      <c r="Z75" s="23">
        <f>X75/($F75*$D75*$F$2)</f>
        <v>0</v>
      </c>
      <c r="AG75" s="38">
        <f t="shared" ref="AG75:AP88" si="15">AG$100</f>
        <v>2.9371892753291568E-5</v>
      </c>
      <c r="AH75" s="40">
        <f t="shared" si="15"/>
        <v>9.9488285782156813E-7</v>
      </c>
      <c r="AI75" s="39">
        <f t="shared" si="15"/>
        <v>1.3028382076456503E-6</v>
      </c>
      <c r="AJ75" s="40">
        <f t="shared" si="15"/>
        <v>4.433117779368426E-8</v>
      </c>
      <c r="AK75" s="38">
        <f t="shared" si="15"/>
        <v>1.1008027690546037E-6</v>
      </c>
      <c r="AL75" s="40">
        <f t="shared" si="15"/>
        <v>3.9364873070924164E-8</v>
      </c>
      <c r="AM75" s="38">
        <f t="shared" si="15"/>
        <v>8.0765681461534821E-7</v>
      </c>
      <c r="AN75" s="40">
        <f t="shared" si="15"/>
        <v>2.8358648225307104E-8</v>
      </c>
      <c r="AO75" s="38">
        <f t="shared" si="15"/>
        <v>0</v>
      </c>
      <c r="AP75" s="40">
        <f t="shared" si="15"/>
        <v>0</v>
      </c>
    </row>
    <row r="76" spans="1:42" x14ac:dyDescent="0.25">
      <c r="A76" s="22">
        <f t="shared" si="14"/>
        <v>3</v>
      </c>
      <c r="B76" s="16" t="s">
        <v>14</v>
      </c>
      <c r="C76" s="16" t="s">
        <v>23</v>
      </c>
      <c r="D76" s="16">
        <v>1000</v>
      </c>
      <c r="E76" s="22">
        <v>4.8418388888888959</v>
      </c>
      <c r="F76" s="23">
        <v>115.00931944444446</v>
      </c>
      <c r="G76" s="22"/>
      <c r="H76" s="16">
        <v>5</v>
      </c>
      <c r="I76" s="16">
        <f t="shared" ref="I76:I86" si="16">H76/($E76*$D76*$F$2)</f>
        <v>1.7211091745445634E-5</v>
      </c>
      <c r="J76" s="23">
        <f t="shared" ref="J76:J77" si="17">H76/($F76*$D76*$F$2)</f>
        <v>7.2457896226042551E-7</v>
      </c>
      <c r="K76" s="22"/>
      <c r="L76" s="16">
        <v>0</v>
      </c>
      <c r="M76" s="16">
        <f t="shared" ref="M76:M86" si="18">L76/($E76*$D76*$F$2)</f>
        <v>0</v>
      </c>
      <c r="N76" s="23">
        <f t="shared" ref="N76:N77" si="19">L76/($F76*$D76*$F$2)</f>
        <v>0</v>
      </c>
      <c r="O76" s="22"/>
      <c r="P76" s="16">
        <v>0</v>
      </c>
      <c r="Q76" s="16">
        <f t="shared" ref="Q76:Q86" si="20">P76/($E76*$D76*$F$2)</f>
        <v>0</v>
      </c>
      <c r="R76" s="23">
        <f t="shared" ref="R76:R77" si="21">P76/($F76*$D76*$F$2)</f>
        <v>0</v>
      </c>
      <c r="S76" s="22"/>
      <c r="T76" s="16">
        <v>0</v>
      </c>
      <c r="U76" s="16">
        <f t="shared" ref="U76:U86" si="22">T76/($E76*$D76*$F$2)</f>
        <v>0</v>
      </c>
      <c r="V76" s="23">
        <f t="shared" ref="V76:V77" si="23">T76/($F76*$D76*$F$2)</f>
        <v>0</v>
      </c>
      <c r="W76" s="16"/>
      <c r="X76" s="17">
        <v>0</v>
      </c>
      <c r="Y76" s="16">
        <f t="shared" ref="Y76:Y86" si="24">X76/($E76*$D76*$F$2)</f>
        <v>0</v>
      </c>
      <c r="Z76" s="23">
        <f t="shared" ref="Z76:Z77" si="25">X76/($F76*$D76*$F$2)</f>
        <v>0</v>
      </c>
      <c r="AG76" s="14">
        <f t="shared" si="15"/>
        <v>2.9371892753291568E-5</v>
      </c>
      <c r="AH76" s="10">
        <f t="shared" si="15"/>
        <v>9.9488285782156813E-7</v>
      </c>
      <c r="AI76" s="8">
        <f t="shared" si="15"/>
        <v>1.3028382076456503E-6</v>
      </c>
      <c r="AJ76" s="10">
        <f t="shared" si="15"/>
        <v>4.433117779368426E-8</v>
      </c>
      <c r="AK76" s="14">
        <f t="shared" si="15"/>
        <v>1.1008027690546037E-6</v>
      </c>
      <c r="AL76" s="10">
        <f t="shared" si="15"/>
        <v>3.9364873070924164E-8</v>
      </c>
      <c r="AM76" s="14">
        <f t="shared" si="15"/>
        <v>8.0765681461534821E-7</v>
      </c>
      <c r="AN76" s="10">
        <f t="shared" si="15"/>
        <v>2.8358648225307104E-8</v>
      </c>
      <c r="AO76" s="14">
        <f t="shared" si="15"/>
        <v>0</v>
      </c>
      <c r="AP76" s="10">
        <f t="shared" si="15"/>
        <v>0</v>
      </c>
    </row>
    <row r="77" spans="1:42" x14ac:dyDescent="0.25">
      <c r="A77" s="22">
        <f t="shared" si="14"/>
        <v>4</v>
      </c>
      <c r="B77" s="16" t="s">
        <v>14</v>
      </c>
      <c r="C77" s="16" t="s">
        <v>15</v>
      </c>
      <c r="D77" s="16">
        <v>1000</v>
      </c>
      <c r="E77" s="22">
        <v>3.9206972222222145</v>
      </c>
      <c r="F77" s="23">
        <v>92.223586111111089</v>
      </c>
      <c r="G77" s="22"/>
      <c r="H77" s="16">
        <v>7</v>
      </c>
      <c r="I77" s="16">
        <f t="shared" si="16"/>
        <v>2.9756612167195381E-5</v>
      </c>
      <c r="J77" s="23">
        <f t="shared" si="17"/>
        <v>1.2650415320664989E-6</v>
      </c>
      <c r="K77" s="22"/>
      <c r="L77" s="16">
        <v>0</v>
      </c>
      <c r="M77" s="16">
        <f t="shared" si="18"/>
        <v>0</v>
      </c>
      <c r="N77" s="23">
        <f t="shared" si="19"/>
        <v>0</v>
      </c>
      <c r="O77" s="22"/>
      <c r="P77" s="16">
        <v>0</v>
      </c>
      <c r="Q77" s="16">
        <f t="shared" si="20"/>
        <v>0</v>
      </c>
      <c r="R77" s="23">
        <f t="shared" si="21"/>
        <v>0</v>
      </c>
      <c r="S77" s="22"/>
      <c r="T77" s="16">
        <v>0</v>
      </c>
      <c r="U77" s="16">
        <f t="shared" si="22"/>
        <v>0</v>
      </c>
      <c r="V77" s="23">
        <f t="shared" si="23"/>
        <v>0</v>
      </c>
      <c r="W77" s="16"/>
      <c r="X77" s="17">
        <v>0</v>
      </c>
      <c r="Y77" s="16">
        <f t="shared" si="24"/>
        <v>0</v>
      </c>
      <c r="Z77" s="23">
        <f t="shared" si="25"/>
        <v>0</v>
      </c>
      <c r="AG77" s="14">
        <f t="shared" si="15"/>
        <v>2.9371892753291568E-5</v>
      </c>
      <c r="AH77" s="10">
        <f t="shared" si="15"/>
        <v>9.9488285782156813E-7</v>
      </c>
      <c r="AI77" s="8">
        <f t="shared" si="15"/>
        <v>1.3028382076456503E-6</v>
      </c>
      <c r="AJ77" s="10">
        <f t="shared" si="15"/>
        <v>4.433117779368426E-8</v>
      </c>
      <c r="AK77" s="14">
        <f t="shared" si="15"/>
        <v>1.1008027690546037E-6</v>
      </c>
      <c r="AL77" s="10">
        <f t="shared" si="15"/>
        <v>3.9364873070924164E-8</v>
      </c>
      <c r="AM77" s="14">
        <f t="shared" si="15"/>
        <v>8.0765681461534821E-7</v>
      </c>
      <c r="AN77" s="10">
        <f t="shared" si="15"/>
        <v>2.8358648225307104E-8</v>
      </c>
      <c r="AO77" s="14">
        <f t="shared" si="15"/>
        <v>0</v>
      </c>
      <c r="AP77" s="10">
        <f t="shared" si="15"/>
        <v>0</v>
      </c>
    </row>
    <row r="78" spans="1:42" x14ac:dyDescent="0.25">
      <c r="A78" s="22">
        <f t="shared" si="14"/>
        <v>5</v>
      </c>
      <c r="B78" s="16" t="s">
        <v>14</v>
      </c>
      <c r="C78" s="16" t="s">
        <v>16</v>
      </c>
      <c r="D78" s="16">
        <v>1000</v>
      </c>
      <c r="E78" s="22">
        <v>4.2080472222222189</v>
      </c>
      <c r="F78" s="23">
        <v>99.019727777777774</v>
      </c>
      <c r="G78" s="22"/>
      <c r="H78" s="16">
        <v>2</v>
      </c>
      <c r="I78" s="16">
        <f>H78/($E78*$D78*$F$2)</f>
        <v>7.921330625118413E-6</v>
      </c>
      <c r="J78" s="23">
        <f>H78/($F78*$D78*$F$2)</f>
        <v>3.3663325562902701E-7</v>
      </c>
      <c r="K78" s="22"/>
      <c r="L78" s="16">
        <v>7</v>
      </c>
      <c r="M78" s="16">
        <f>L78/($E78*$D78*$F$2)</f>
        <v>2.7724657187914447E-5</v>
      </c>
      <c r="N78" s="23">
        <f>L78/($F78*$D78*$F$2)</f>
        <v>1.1782163947015944E-6</v>
      </c>
      <c r="O78" s="22"/>
      <c r="P78" s="16">
        <v>1</v>
      </c>
      <c r="Q78" s="16">
        <f>P78/($E78*$D78*$F$2)</f>
        <v>3.9606653125592065E-6</v>
      </c>
      <c r="R78" s="23">
        <f>P78/($F78*$D78*$F$2)</f>
        <v>1.6831662781451351E-7</v>
      </c>
      <c r="S78" s="22"/>
      <c r="T78" s="16">
        <v>0</v>
      </c>
      <c r="U78" s="16">
        <f>T78/($E78*$D78*$F$2)</f>
        <v>0</v>
      </c>
      <c r="V78" s="23">
        <f>T78/($F78*$D78*$F$2)</f>
        <v>0</v>
      </c>
      <c r="W78" s="16"/>
      <c r="X78" s="17">
        <v>0</v>
      </c>
      <c r="Y78" s="16">
        <f>X78/($E78*$D78*$F$2)</f>
        <v>0</v>
      </c>
      <c r="Z78" s="23">
        <f>X78/($F78*$D78*$F$2)</f>
        <v>0</v>
      </c>
      <c r="AG78" s="14">
        <f t="shared" si="15"/>
        <v>2.9371892753291568E-5</v>
      </c>
      <c r="AH78" s="10">
        <f t="shared" si="15"/>
        <v>9.9488285782156813E-7</v>
      </c>
      <c r="AI78" s="8">
        <f t="shared" si="15"/>
        <v>1.3028382076456503E-6</v>
      </c>
      <c r="AJ78" s="10">
        <f t="shared" si="15"/>
        <v>4.433117779368426E-8</v>
      </c>
      <c r="AK78" s="14">
        <f t="shared" si="15"/>
        <v>1.1008027690546037E-6</v>
      </c>
      <c r="AL78" s="10">
        <f t="shared" si="15"/>
        <v>3.9364873070924164E-8</v>
      </c>
      <c r="AM78" s="14">
        <f t="shared" si="15"/>
        <v>8.0765681461534821E-7</v>
      </c>
      <c r="AN78" s="10">
        <f t="shared" si="15"/>
        <v>2.8358648225307104E-8</v>
      </c>
      <c r="AO78" s="14">
        <f t="shared" si="15"/>
        <v>0</v>
      </c>
      <c r="AP78" s="10">
        <f t="shared" si="15"/>
        <v>0</v>
      </c>
    </row>
    <row r="79" spans="1:42" x14ac:dyDescent="0.25">
      <c r="A79" s="22">
        <f t="shared" si="14"/>
        <v>6</v>
      </c>
      <c r="B79" s="16" t="s">
        <v>14</v>
      </c>
      <c r="C79" s="16" t="s">
        <v>17</v>
      </c>
      <c r="D79" s="16">
        <v>1000</v>
      </c>
      <c r="E79" s="22">
        <v>3.8898972222222201</v>
      </c>
      <c r="F79" s="23">
        <v>96.78281666666669</v>
      </c>
      <c r="G79" s="22"/>
      <c r="H79" s="16">
        <v>1</v>
      </c>
      <c r="I79" s="16">
        <f t="shared" si="16"/>
        <v>4.284603349274441E-6</v>
      </c>
      <c r="J79" s="23">
        <f t="shared" ref="J79:J87" si="26">H79/($F79*$D79*$F$2)</f>
        <v>1.7220687763272022E-7</v>
      </c>
      <c r="K79" s="22"/>
      <c r="L79" s="16">
        <v>0</v>
      </c>
      <c r="M79" s="16">
        <f t="shared" si="18"/>
        <v>0</v>
      </c>
      <c r="N79" s="23">
        <f t="shared" ref="N79:N87" si="27">L79/($F79*$D79*$F$2)</f>
        <v>0</v>
      </c>
      <c r="O79" s="22"/>
      <c r="P79" s="16">
        <v>0</v>
      </c>
      <c r="Q79" s="16">
        <f t="shared" si="20"/>
        <v>0</v>
      </c>
      <c r="R79" s="23">
        <f t="shared" ref="R79:R87" si="28">P79/($F79*$D79*$F$2)</f>
        <v>0</v>
      </c>
      <c r="S79" s="22"/>
      <c r="T79" s="16">
        <v>0</v>
      </c>
      <c r="U79" s="16">
        <f t="shared" si="22"/>
        <v>0</v>
      </c>
      <c r="V79" s="23">
        <f t="shared" ref="V79:V87" si="29">T79/($F79*$D79*$F$2)</f>
        <v>0</v>
      </c>
      <c r="W79" s="16"/>
      <c r="X79" s="17">
        <v>0</v>
      </c>
      <c r="Y79" s="16">
        <f t="shared" si="24"/>
        <v>0</v>
      </c>
      <c r="Z79" s="23">
        <f t="shared" ref="Z79:Z87" si="30">X79/($F79*$D79*$F$2)</f>
        <v>0</v>
      </c>
      <c r="AG79" s="14">
        <f t="shared" si="15"/>
        <v>2.9371892753291568E-5</v>
      </c>
      <c r="AH79" s="10">
        <f t="shared" si="15"/>
        <v>9.9488285782156813E-7</v>
      </c>
      <c r="AI79" s="8">
        <f t="shared" si="15"/>
        <v>1.3028382076456503E-6</v>
      </c>
      <c r="AJ79" s="10">
        <f t="shared" si="15"/>
        <v>4.433117779368426E-8</v>
      </c>
      <c r="AK79" s="14">
        <f t="shared" si="15"/>
        <v>1.1008027690546037E-6</v>
      </c>
      <c r="AL79" s="10">
        <f t="shared" si="15"/>
        <v>3.9364873070924164E-8</v>
      </c>
      <c r="AM79" s="14">
        <f t="shared" si="15"/>
        <v>8.0765681461534821E-7</v>
      </c>
      <c r="AN79" s="10">
        <f t="shared" si="15"/>
        <v>2.8358648225307104E-8</v>
      </c>
      <c r="AO79" s="14">
        <f t="shared" si="15"/>
        <v>0</v>
      </c>
      <c r="AP79" s="10">
        <f t="shared" si="15"/>
        <v>0</v>
      </c>
    </row>
    <row r="80" spans="1:42" x14ac:dyDescent="0.25">
      <c r="A80" s="22">
        <f t="shared" si="14"/>
        <v>7</v>
      </c>
      <c r="B80" s="16" t="s">
        <v>14</v>
      </c>
      <c r="C80" s="16" t="s">
        <v>24</v>
      </c>
      <c r="D80" s="16">
        <v>1000</v>
      </c>
      <c r="E80" s="22">
        <v>4.7703972222222184</v>
      </c>
      <c r="F80" s="23">
        <v>110.17316944444444</v>
      </c>
      <c r="G80" s="22"/>
      <c r="H80" s="16">
        <v>4</v>
      </c>
      <c r="I80" s="16">
        <f t="shared" si="16"/>
        <v>1.3975076615446083E-5</v>
      </c>
      <c r="J80" s="23">
        <f t="shared" si="26"/>
        <v>6.051080040888156E-7</v>
      </c>
      <c r="K80" s="22"/>
      <c r="L80" s="16">
        <v>2</v>
      </c>
      <c r="M80" s="16">
        <f t="shared" si="18"/>
        <v>6.9875383077230415E-6</v>
      </c>
      <c r="N80" s="23">
        <f t="shared" si="27"/>
        <v>3.025540020444078E-7</v>
      </c>
      <c r="O80" s="22"/>
      <c r="P80" s="16">
        <v>0</v>
      </c>
      <c r="Q80" s="16">
        <f t="shared" si="20"/>
        <v>0</v>
      </c>
      <c r="R80" s="23">
        <f t="shared" si="28"/>
        <v>0</v>
      </c>
      <c r="S80" s="22"/>
      <c r="T80" s="16">
        <v>0</v>
      </c>
      <c r="U80" s="16">
        <f t="shared" si="22"/>
        <v>0</v>
      </c>
      <c r="V80" s="23">
        <f t="shared" si="29"/>
        <v>0</v>
      </c>
      <c r="W80" s="16"/>
      <c r="X80" s="17">
        <v>0</v>
      </c>
      <c r="Y80" s="16">
        <f t="shared" si="24"/>
        <v>0</v>
      </c>
      <c r="Z80" s="23">
        <f t="shared" si="30"/>
        <v>0</v>
      </c>
      <c r="AG80" s="14">
        <f t="shared" si="15"/>
        <v>2.9371892753291568E-5</v>
      </c>
      <c r="AH80" s="10">
        <f t="shared" si="15"/>
        <v>9.9488285782156813E-7</v>
      </c>
      <c r="AI80" s="8">
        <f t="shared" si="15"/>
        <v>1.3028382076456503E-6</v>
      </c>
      <c r="AJ80" s="10">
        <f t="shared" si="15"/>
        <v>4.433117779368426E-8</v>
      </c>
      <c r="AK80" s="14">
        <f t="shared" si="15"/>
        <v>1.1008027690546037E-6</v>
      </c>
      <c r="AL80" s="10">
        <f t="shared" si="15"/>
        <v>3.9364873070924164E-8</v>
      </c>
      <c r="AM80" s="14">
        <f t="shared" si="15"/>
        <v>8.0765681461534821E-7</v>
      </c>
      <c r="AN80" s="10">
        <f t="shared" si="15"/>
        <v>2.8358648225307104E-8</v>
      </c>
      <c r="AO80" s="14">
        <f t="shared" si="15"/>
        <v>0</v>
      </c>
      <c r="AP80" s="10">
        <f t="shared" si="15"/>
        <v>0</v>
      </c>
    </row>
    <row r="81" spans="1:42" x14ac:dyDescent="0.25">
      <c r="A81" s="22">
        <f t="shared" si="14"/>
        <v>8</v>
      </c>
      <c r="B81" s="16" t="s">
        <v>14</v>
      </c>
      <c r="C81" s="16" t="s">
        <v>25</v>
      </c>
      <c r="D81" s="16">
        <v>1000</v>
      </c>
      <c r="E81" s="22">
        <v>4.1362861111111151</v>
      </c>
      <c r="F81" s="23">
        <v>144.77058055555551</v>
      </c>
      <c r="G81" s="22"/>
      <c r="H81" s="16">
        <v>26</v>
      </c>
      <c r="I81" s="16">
        <f t="shared" si="16"/>
        <v>1.0476386828495494E-4</v>
      </c>
      <c r="J81" s="23">
        <f t="shared" si="26"/>
        <v>2.9932416632607363E-6</v>
      </c>
      <c r="K81" s="22"/>
      <c r="L81" s="16">
        <v>8</v>
      </c>
      <c r="M81" s="16">
        <f t="shared" si="18"/>
        <v>3.2235036395370745E-5</v>
      </c>
      <c r="N81" s="23">
        <f t="shared" si="27"/>
        <v>9.2099743484945722E-7</v>
      </c>
      <c r="O81" s="22"/>
      <c r="P81" s="16">
        <v>0</v>
      </c>
      <c r="Q81" s="16">
        <f t="shared" si="20"/>
        <v>0</v>
      </c>
      <c r="R81" s="23">
        <f t="shared" si="28"/>
        <v>0</v>
      </c>
      <c r="S81" s="22"/>
      <c r="T81" s="16">
        <v>1</v>
      </c>
      <c r="U81" s="16">
        <f t="shared" si="22"/>
        <v>4.0293795494213431E-6</v>
      </c>
      <c r="V81" s="23">
        <f t="shared" si="29"/>
        <v>1.1512467935618215E-7</v>
      </c>
      <c r="W81" s="16"/>
      <c r="X81" s="17">
        <v>0</v>
      </c>
      <c r="Y81" s="16">
        <f t="shared" si="24"/>
        <v>0</v>
      </c>
      <c r="Z81" s="23">
        <f t="shared" si="30"/>
        <v>0</v>
      </c>
      <c r="AG81" s="14">
        <f t="shared" si="15"/>
        <v>2.9371892753291568E-5</v>
      </c>
      <c r="AH81" s="10">
        <f t="shared" si="15"/>
        <v>9.9488285782156813E-7</v>
      </c>
      <c r="AI81" s="8">
        <f t="shared" si="15"/>
        <v>1.3028382076456503E-6</v>
      </c>
      <c r="AJ81" s="10">
        <f t="shared" si="15"/>
        <v>4.433117779368426E-8</v>
      </c>
      <c r="AK81" s="14">
        <f t="shared" si="15"/>
        <v>1.1008027690546037E-6</v>
      </c>
      <c r="AL81" s="10">
        <f t="shared" si="15"/>
        <v>3.9364873070924164E-8</v>
      </c>
      <c r="AM81" s="14">
        <f t="shared" si="15"/>
        <v>8.0765681461534821E-7</v>
      </c>
      <c r="AN81" s="10">
        <f t="shared" si="15"/>
        <v>2.8358648225307104E-8</v>
      </c>
      <c r="AO81" s="14">
        <f t="shared" si="15"/>
        <v>0</v>
      </c>
      <c r="AP81" s="10">
        <f t="shared" si="15"/>
        <v>0</v>
      </c>
    </row>
    <row r="82" spans="1:42" x14ac:dyDescent="0.25">
      <c r="A82" s="22">
        <f t="shared" si="14"/>
        <v>9</v>
      </c>
      <c r="B82" s="16" t="s">
        <v>14</v>
      </c>
      <c r="C82" s="16" t="s">
        <v>26</v>
      </c>
      <c r="D82" s="16">
        <v>1000</v>
      </c>
      <c r="E82" s="22">
        <v>3.7250944444444332</v>
      </c>
      <c r="F82" s="23">
        <v>124.7335083333333</v>
      </c>
      <c r="G82" s="22"/>
      <c r="H82" s="16">
        <v>17</v>
      </c>
      <c r="I82" s="16">
        <f t="shared" si="16"/>
        <v>7.6060711361531706E-5</v>
      </c>
      <c r="J82" s="23">
        <f t="shared" si="26"/>
        <v>2.2715093732164065E-6</v>
      </c>
      <c r="K82" s="22"/>
      <c r="L82" s="16">
        <v>0</v>
      </c>
      <c r="M82" s="16">
        <f t="shared" si="18"/>
        <v>0</v>
      </c>
      <c r="N82" s="23">
        <f t="shared" si="27"/>
        <v>0</v>
      </c>
      <c r="O82" s="22"/>
      <c r="P82" s="16">
        <v>0</v>
      </c>
      <c r="Q82" s="16">
        <f t="shared" si="20"/>
        <v>0</v>
      </c>
      <c r="R82" s="23">
        <f t="shared" si="28"/>
        <v>0</v>
      </c>
      <c r="S82" s="22"/>
      <c r="T82" s="16">
        <v>0</v>
      </c>
      <c r="U82" s="16">
        <f t="shared" si="22"/>
        <v>0</v>
      </c>
      <c r="V82" s="23">
        <f t="shared" si="29"/>
        <v>0</v>
      </c>
      <c r="W82" s="16"/>
      <c r="X82" s="17">
        <v>0</v>
      </c>
      <c r="Y82" s="16">
        <f t="shared" si="24"/>
        <v>0</v>
      </c>
      <c r="Z82" s="23">
        <f t="shared" si="30"/>
        <v>0</v>
      </c>
      <c r="AG82" s="14">
        <f t="shared" si="15"/>
        <v>2.9371892753291568E-5</v>
      </c>
      <c r="AH82" s="10">
        <f t="shared" si="15"/>
        <v>9.9488285782156813E-7</v>
      </c>
      <c r="AI82" s="8">
        <f t="shared" si="15"/>
        <v>1.3028382076456503E-6</v>
      </c>
      <c r="AJ82" s="10">
        <f t="shared" si="15"/>
        <v>4.433117779368426E-8</v>
      </c>
      <c r="AK82" s="14">
        <f t="shared" si="15"/>
        <v>1.1008027690546037E-6</v>
      </c>
      <c r="AL82" s="10">
        <f t="shared" si="15"/>
        <v>3.9364873070924164E-8</v>
      </c>
      <c r="AM82" s="14">
        <f t="shared" si="15"/>
        <v>8.0765681461534821E-7</v>
      </c>
      <c r="AN82" s="10">
        <f t="shared" si="15"/>
        <v>2.8358648225307104E-8</v>
      </c>
      <c r="AO82" s="14">
        <f t="shared" si="15"/>
        <v>0</v>
      </c>
      <c r="AP82" s="10">
        <f t="shared" si="15"/>
        <v>0</v>
      </c>
    </row>
    <row r="83" spans="1:42" x14ac:dyDescent="0.25">
      <c r="A83" s="22">
        <f t="shared" si="14"/>
        <v>10</v>
      </c>
      <c r="B83" s="16" t="s">
        <v>14</v>
      </c>
      <c r="C83" s="16" t="s">
        <v>27</v>
      </c>
      <c r="D83" s="16">
        <v>1000</v>
      </c>
      <c r="E83" s="30">
        <v>3.8716305555555603</v>
      </c>
      <c r="F83" s="24">
        <v>155.05862777777779</v>
      </c>
      <c r="G83" s="30"/>
      <c r="H83" s="16">
        <v>20</v>
      </c>
      <c r="I83" s="16">
        <f t="shared" si="16"/>
        <v>8.609636910087398E-5</v>
      </c>
      <c r="J83" s="23">
        <f t="shared" si="26"/>
        <v>2.1497245145948913E-6</v>
      </c>
      <c r="K83" s="22"/>
      <c r="L83" s="16">
        <v>0</v>
      </c>
      <c r="M83" s="16">
        <f t="shared" si="18"/>
        <v>0</v>
      </c>
      <c r="N83" s="23">
        <f t="shared" si="27"/>
        <v>0</v>
      </c>
      <c r="O83" s="22"/>
      <c r="P83" s="16">
        <v>1</v>
      </c>
      <c r="Q83" s="16">
        <f t="shared" si="20"/>
        <v>4.3048184550436988E-6</v>
      </c>
      <c r="R83" s="23">
        <f t="shared" si="28"/>
        <v>1.0748622572974457E-7</v>
      </c>
      <c r="S83" s="22"/>
      <c r="T83" s="16">
        <v>0</v>
      </c>
      <c r="U83" s="16">
        <f t="shared" si="22"/>
        <v>0</v>
      </c>
      <c r="V83" s="23">
        <f t="shared" si="29"/>
        <v>0</v>
      </c>
      <c r="W83" s="16"/>
      <c r="X83" s="17">
        <v>0</v>
      </c>
      <c r="Y83" s="16">
        <f t="shared" si="24"/>
        <v>0</v>
      </c>
      <c r="Z83" s="23">
        <f t="shared" si="30"/>
        <v>0</v>
      </c>
      <c r="AG83" s="14">
        <f t="shared" si="15"/>
        <v>2.9371892753291568E-5</v>
      </c>
      <c r="AH83" s="10">
        <f t="shared" si="15"/>
        <v>9.9488285782156813E-7</v>
      </c>
      <c r="AI83" s="8">
        <f t="shared" si="15"/>
        <v>1.3028382076456503E-6</v>
      </c>
      <c r="AJ83" s="10">
        <f t="shared" si="15"/>
        <v>4.433117779368426E-8</v>
      </c>
      <c r="AK83" s="14">
        <f t="shared" si="15"/>
        <v>1.1008027690546037E-6</v>
      </c>
      <c r="AL83" s="10">
        <f t="shared" si="15"/>
        <v>3.9364873070924164E-8</v>
      </c>
      <c r="AM83" s="14">
        <f t="shared" si="15"/>
        <v>8.0765681461534821E-7</v>
      </c>
      <c r="AN83" s="10">
        <f t="shared" si="15"/>
        <v>2.8358648225307104E-8</v>
      </c>
      <c r="AO83" s="14">
        <f t="shared" si="15"/>
        <v>0</v>
      </c>
      <c r="AP83" s="10">
        <f t="shared" si="15"/>
        <v>0</v>
      </c>
    </row>
    <row r="84" spans="1:42" x14ac:dyDescent="0.25">
      <c r="A84" s="22">
        <f t="shared" si="14"/>
        <v>11</v>
      </c>
      <c r="B84" s="16" t="s">
        <v>14</v>
      </c>
      <c r="C84" s="16" t="s">
        <v>28</v>
      </c>
      <c r="D84" s="16">
        <v>1000</v>
      </c>
      <c r="E84" s="30">
        <v>4.4547250000000078</v>
      </c>
      <c r="F84" s="24">
        <v>99.95538055555555</v>
      </c>
      <c r="G84" s="30"/>
      <c r="H84" s="16">
        <v>8</v>
      </c>
      <c r="I84" s="16">
        <f t="shared" si="16"/>
        <v>2.9930766395980247E-5</v>
      </c>
      <c r="J84" s="23">
        <f t="shared" si="26"/>
        <v>1.3339285248303987E-6</v>
      </c>
      <c r="K84" s="22"/>
      <c r="L84" s="16">
        <v>0</v>
      </c>
      <c r="M84" s="16">
        <f t="shared" si="18"/>
        <v>0</v>
      </c>
      <c r="N84" s="23">
        <f t="shared" si="27"/>
        <v>0</v>
      </c>
      <c r="O84" s="22"/>
      <c r="P84" s="16">
        <v>0</v>
      </c>
      <c r="Q84" s="16">
        <f t="shared" si="20"/>
        <v>0</v>
      </c>
      <c r="R84" s="23">
        <f t="shared" si="28"/>
        <v>0</v>
      </c>
      <c r="S84" s="22"/>
      <c r="T84" s="16">
        <v>0</v>
      </c>
      <c r="U84" s="16">
        <f t="shared" si="22"/>
        <v>0</v>
      </c>
      <c r="V84" s="23">
        <f t="shared" si="29"/>
        <v>0</v>
      </c>
      <c r="W84" s="16"/>
      <c r="X84" s="17">
        <v>0</v>
      </c>
      <c r="Y84" s="16">
        <f t="shared" si="24"/>
        <v>0</v>
      </c>
      <c r="Z84" s="23">
        <f t="shared" si="30"/>
        <v>0</v>
      </c>
      <c r="AG84" s="14">
        <f t="shared" si="15"/>
        <v>2.9371892753291568E-5</v>
      </c>
      <c r="AH84" s="10">
        <f t="shared" si="15"/>
        <v>9.9488285782156813E-7</v>
      </c>
      <c r="AI84" s="8">
        <f t="shared" si="15"/>
        <v>1.3028382076456503E-6</v>
      </c>
      <c r="AJ84" s="10">
        <f t="shared" si="15"/>
        <v>4.433117779368426E-8</v>
      </c>
      <c r="AK84" s="14">
        <f t="shared" si="15"/>
        <v>1.1008027690546037E-6</v>
      </c>
      <c r="AL84" s="10">
        <f t="shared" si="15"/>
        <v>3.9364873070924164E-8</v>
      </c>
      <c r="AM84" s="14">
        <f t="shared" si="15"/>
        <v>8.0765681461534821E-7</v>
      </c>
      <c r="AN84" s="10">
        <f t="shared" si="15"/>
        <v>2.8358648225307104E-8</v>
      </c>
      <c r="AO84" s="14">
        <f t="shared" si="15"/>
        <v>0</v>
      </c>
      <c r="AP84" s="10">
        <f t="shared" si="15"/>
        <v>0</v>
      </c>
    </row>
    <row r="85" spans="1:42" x14ac:dyDescent="0.25">
      <c r="A85" s="22">
        <f t="shared" si="14"/>
        <v>12</v>
      </c>
      <c r="B85" s="16" t="s">
        <v>14</v>
      </c>
      <c r="C85" s="16" t="s">
        <v>18</v>
      </c>
      <c r="D85" s="16">
        <v>1000</v>
      </c>
      <c r="E85" s="30">
        <v>4.026452777777763</v>
      </c>
      <c r="F85" s="24">
        <v>104.02222777777774</v>
      </c>
      <c r="G85" s="30"/>
      <c r="H85" s="16">
        <v>7</v>
      </c>
      <c r="I85" s="16">
        <f t="shared" si="16"/>
        <v>2.8975049033371774E-5</v>
      </c>
      <c r="J85" s="23">
        <f t="shared" si="26"/>
        <v>1.1215551633435613E-6</v>
      </c>
      <c r="K85" s="22"/>
      <c r="L85" s="16">
        <v>0</v>
      </c>
      <c r="M85" s="16">
        <f t="shared" si="18"/>
        <v>0</v>
      </c>
      <c r="N85" s="23">
        <f t="shared" si="27"/>
        <v>0</v>
      </c>
      <c r="O85" s="22"/>
      <c r="P85" s="16">
        <v>1</v>
      </c>
      <c r="Q85" s="16">
        <f t="shared" si="20"/>
        <v>4.1392927190531105E-6</v>
      </c>
      <c r="R85" s="23">
        <f t="shared" si="28"/>
        <v>1.6022216619193733E-7</v>
      </c>
      <c r="S85" s="22"/>
      <c r="T85" s="16">
        <v>1</v>
      </c>
      <c r="U85" s="16">
        <f t="shared" si="22"/>
        <v>4.1392927190531105E-6</v>
      </c>
      <c r="V85" s="23">
        <f t="shared" si="29"/>
        <v>1.6022216619193733E-7</v>
      </c>
      <c r="W85" s="16"/>
      <c r="X85" s="17">
        <v>0</v>
      </c>
      <c r="Y85" s="16">
        <f t="shared" si="24"/>
        <v>0</v>
      </c>
      <c r="Z85" s="23">
        <f t="shared" si="30"/>
        <v>0</v>
      </c>
      <c r="AG85" s="14">
        <f t="shared" si="15"/>
        <v>2.9371892753291568E-5</v>
      </c>
      <c r="AH85" s="10">
        <f t="shared" si="15"/>
        <v>9.9488285782156813E-7</v>
      </c>
      <c r="AI85" s="8">
        <f t="shared" si="15"/>
        <v>1.3028382076456503E-6</v>
      </c>
      <c r="AJ85" s="10">
        <f t="shared" si="15"/>
        <v>4.433117779368426E-8</v>
      </c>
      <c r="AK85" s="14">
        <f t="shared" si="15"/>
        <v>1.1008027690546037E-6</v>
      </c>
      <c r="AL85" s="10">
        <f t="shared" si="15"/>
        <v>3.9364873070924164E-8</v>
      </c>
      <c r="AM85" s="14">
        <f t="shared" si="15"/>
        <v>8.0765681461534821E-7</v>
      </c>
      <c r="AN85" s="10">
        <f t="shared" si="15"/>
        <v>2.8358648225307104E-8</v>
      </c>
      <c r="AO85" s="14">
        <f t="shared" si="15"/>
        <v>0</v>
      </c>
      <c r="AP85" s="10">
        <f t="shared" si="15"/>
        <v>0</v>
      </c>
    </row>
    <row r="86" spans="1:42" x14ac:dyDescent="0.25">
      <c r="A86" s="22">
        <f t="shared" si="14"/>
        <v>13</v>
      </c>
      <c r="B86" s="17" t="s">
        <v>14</v>
      </c>
      <c r="C86" s="17" t="s">
        <v>19</v>
      </c>
      <c r="D86" s="16">
        <v>1000</v>
      </c>
      <c r="E86" s="30">
        <v>3.7903000000000051</v>
      </c>
      <c r="F86" s="24">
        <v>100.9529722222222</v>
      </c>
      <c r="G86" s="30"/>
      <c r="H86" s="16">
        <v>3</v>
      </c>
      <c r="I86" s="16">
        <f t="shared" si="16"/>
        <v>1.3191567949766491E-5</v>
      </c>
      <c r="J86" s="23">
        <f t="shared" si="26"/>
        <v>4.9528011805276775E-7</v>
      </c>
      <c r="K86" s="22"/>
      <c r="L86" s="16">
        <v>0</v>
      </c>
      <c r="M86" s="16">
        <f t="shared" si="18"/>
        <v>0</v>
      </c>
      <c r="N86" s="23">
        <f t="shared" si="27"/>
        <v>0</v>
      </c>
      <c r="O86" s="22"/>
      <c r="P86" s="16">
        <v>2</v>
      </c>
      <c r="Q86" s="16">
        <f t="shared" si="20"/>
        <v>8.79437863317766E-6</v>
      </c>
      <c r="R86" s="23">
        <f t="shared" si="28"/>
        <v>3.3018674536851187E-7</v>
      </c>
      <c r="S86" s="22"/>
      <c r="T86" s="16">
        <v>1</v>
      </c>
      <c r="U86" s="16">
        <f t="shared" si="22"/>
        <v>4.39718931658883E-6</v>
      </c>
      <c r="V86" s="23">
        <f t="shared" si="29"/>
        <v>1.6509337268425593E-7</v>
      </c>
      <c r="W86" s="16"/>
      <c r="X86" s="17">
        <v>0</v>
      </c>
      <c r="Y86" s="16">
        <f t="shared" si="24"/>
        <v>0</v>
      </c>
      <c r="Z86" s="23">
        <f t="shared" si="30"/>
        <v>0</v>
      </c>
      <c r="AG86" s="14">
        <f t="shared" si="15"/>
        <v>2.9371892753291568E-5</v>
      </c>
      <c r="AH86" s="10">
        <f t="shared" si="15"/>
        <v>9.9488285782156813E-7</v>
      </c>
      <c r="AI86" s="8">
        <f t="shared" si="15"/>
        <v>1.3028382076456503E-6</v>
      </c>
      <c r="AJ86" s="10">
        <f t="shared" si="15"/>
        <v>4.433117779368426E-8</v>
      </c>
      <c r="AK86" s="14">
        <f t="shared" si="15"/>
        <v>1.1008027690546037E-6</v>
      </c>
      <c r="AL86" s="10">
        <f t="shared" si="15"/>
        <v>3.9364873070924164E-8</v>
      </c>
      <c r="AM86" s="14">
        <f t="shared" si="15"/>
        <v>8.0765681461534821E-7</v>
      </c>
      <c r="AN86" s="10">
        <f t="shared" si="15"/>
        <v>2.8358648225307104E-8</v>
      </c>
      <c r="AO86" s="14">
        <f t="shared" si="15"/>
        <v>0</v>
      </c>
      <c r="AP86" s="10">
        <f t="shared" si="15"/>
        <v>0</v>
      </c>
    </row>
    <row r="87" spans="1:42" x14ac:dyDescent="0.25">
      <c r="A87" s="22">
        <f t="shared" si="14"/>
        <v>14</v>
      </c>
      <c r="B87" s="17" t="s">
        <v>14</v>
      </c>
      <c r="C87" s="17" t="s">
        <v>20</v>
      </c>
      <c r="D87" s="16">
        <v>1000</v>
      </c>
      <c r="E87" s="30">
        <v>3.563747222222224</v>
      </c>
      <c r="F87" s="24">
        <v>94.844977777777757</v>
      </c>
      <c r="G87" s="30"/>
      <c r="H87" s="16">
        <v>8</v>
      </c>
      <c r="I87" s="16">
        <f>H87/($E87*$D87*$F$2)</f>
        <v>3.7413802107488281E-5</v>
      </c>
      <c r="J87" s="23">
        <f t="shared" si="26"/>
        <v>1.4058027789909338E-6</v>
      </c>
      <c r="K87" s="22"/>
      <c r="L87" s="16">
        <v>0</v>
      </c>
      <c r="M87" s="16">
        <f>L87/($E87*$D87*$F$2)</f>
        <v>0</v>
      </c>
      <c r="N87" s="23">
        <f t="shared" si="27"/>
        <v>0</v>
      </c>
      <c r="O87" s="22"/>
      <c r="P87" s="16">
        <v>0</v>
      </c>
      <c r="Q87" s="16">
        <f>P87/($E87*$D87*$F$2)</f>
        <v>0</v>
      </c>
      <c r="R87" s="23">
        <f t="shared" si="28"/>
        <v>0</v>
      </c>
      <c r="S87" s="22"/>
      <c r="T87" s="16">
        <v>0</v>
      </c>
      <c r="U87" s="16">
        <f>T87/($E87*$D87*$F$2)</f>
        <v>0</v>
      </c>
      <c r="V87" s="23">
        <f t="shared" si="29"/>
        <v>0</v>
      </c>
      <c r="W87" s="16"/>
      <c r="X87" s="17">
        <v>0</v>
      </c>
      <c r="Y87" s="16">
        <f>X87/($E87*$D87*$F$2)</f>
        <v>0</v>
      </c>
      <c r="Z87" s="23">
        <f t="shared" si="30"/>
        <v>0</v>
      </c>
      <c r="AG87" s="14">
        <f t="shared" si="15"/>
        <v>2.9371892753291568E-5</v>
      </c>
      <c r="AH87" s="10">
        <f t="shared" si="15"/>
        <v>9.9488285782156813E-7</v>
      </c>
      <c r="AI87" s="8">
        <f t="shared" si="15"/>
        <v>1.3028382076456503E-6</v>
      </c>
      <c r="AJ87" s="10">
        <f t="shared" si="15"/>
        <v>4.433117779368426E-8</v>
      </c>
      <c r="AK87" s="14">
        <f t="shared" si="15"/>
        <v>1.1008027690546037E-6</v>
      </c>
      <c r="AL87" s="10">
        <f t="shared" si="15"/>
        <v>3.9364873070924164E-8</v>
      </c>
      <c r="AM87" s="14">
        <f t="shared" si="15"/>
        <v>8.0765681461534821E-7</v>
      </c>
      <c r="AN87" s="10">
        <f t="shared" si="15"/>
        <v>2.8358648225307104E-8</v>
      </c>
      <c r="AO87" s="14">
        <f t="shared" si="15"/>
        <v>0</v>
      </c>
      <c r="AP87" s="10">
        <f t="shared" si="15"/>
        <v>0</v>
      </c>
    </row>
    <row r="88" spans="1:42" x14ac:dyDescent="0.25">
      <c r="A88" s="25">
        <f t="shared" si="14"/>
        <v>15</v>
      </c>
      <c r="B88" s="26" t="s">
        <v>14</v>
      </c>
      <c r="C88" s="26" t="s">
        <v>29</v>
      </c>
      <c r="D88" s="27">
        <v>1000</v>
      </c>
      <c r="E88" s="31">
        <v>2.8784333333333372</v>
      </c>
      <c r="F88" s="28">
        <v>94.282513888888857</v>
      </c>
      <c r="G88" s="31"/>
      <c r="H88" s="27">
        <v>12</v>
      </c>
      <c r="I88" s="27">
        <f>H88/($E88*$D88*$F$2)</f>
        <v>6.9482241497110608E-5</v>
      </c>
      <c r="J88" s="32">
        <f>H88/($F88*$D88*$F$2)</f>
        <v>2.1212841252376688E-6</v>
      </c>
      <c r="K88" s="25"/>
      <c r="L88" s="27">
        <v>0</v>
      </c>
      <c r="M88" s="27">
        <f>L88/($E88*$D88*$F$2)</f>
        <v>0</v>
      </c>
      <c r="N88" s="32">
        <f>L88/($F88*$D88*$F$2)</f>
        <v>0</v>
      </c>
      <c r="O88" s="25"/>
      <c r="P88" s="27">
        <v>1</v>
      </c>
      <c r="Q88" s="27">
        <f>P88/($E88*$D88*$F$2)</f>
        <v>5.7901867914258832E-6</v>
      </c>
      <c r="R88" s="32">
        <f>P88/($F88*$D88*$F$2)</f>
        <v>1.7677367710313908E-7</v>
      </c>
      <c r="S88" s="25"/>
      <c r="T88" s="27">
        <v>0</v>
      </c>
      <c r="U88" s="27">
        <f>T88/($E88*$D88*$F$2)</f>
        <v>0</v>
      </c>
      <c r="V88" s="32">
        <f>T88/($F88*$D88*$F$2)</f>
        <v>0</v>
      </c>
      <c r="W88" s="27"/>
      <c r="X88" s="26">
        <v>0</v>
      </c>
      <c r="Y88" s="27">
        <f>X88/($E88*$D88*$F$2)</f>
        <v>0</v>
      </c>
      <c r="Z88" s="32">
        <f>X88/($F88*$D88*$F$2)</f>
        <v>0</v>
      </c>
      <c r="AG88" s="9">
        <f t="shared" si="15"/>
        <v>2.9371892753291568E-5</v>
      </c>
      <c r="AH88" s="11">
        <f t="shared" si="15"/>
        <v>9.9488285782156813E-7</v>
      </c>
      <c r="AI88" s="37">
        <f t="shared" si="15"/>
        <v>1.3028382076456503E-6</v>
      </c>
      <c r="AJ88" s="11">
        <f t="shared" si="15"/>
        <v>4.433117779368426E-8</v>
      </c>
      <c r="AK88" s="9">
        <f t="shared" si="15"/>
        <v>1.1008027690546037E-6</v>
      </c>
      <c r="AL88" s="11">
        <f t="shared" si="15"/>
        <v>3.9364873070924164E-8</v>
      </c>
      <c r="AM88" s="9">
        <f t="shared" si="15"/>
        <v>8.0765681461534821E-7</v>
      </c>
      <c r="AN88" s="11">
        <f t="shared" si="15"/>
        <v>2.8358648225307104E-8</v>
      </c>
      <c r="AO88" s="9">
        <f t="shared" si="15"/>
        <v>0</v>
      </c>
      <c r="AP88" s="11">
        <f t="shared" si="15"/>
        <v>0</v>
      </c>
    </row>
    <row r="92" spans="1:42" s="35" customFormat="1" ht="15.75" thickBot="1" x14ac:dyDescent="0.3"/>
    <row r="93" spans="1:42" ht="15.75" thickTop="1" x14ac:dyDescent="0.25"/>
    <row r="94" spans="1:42" x14ac:dyDescent="0.25">
      <c r="A94" t="s">
        <v>31</v>
      </c>
    </row>
    <row r="97" spans="1:42" x14ac:dyDescent="0.25">
      <c r="A97" s="64" t="s">
        <v>0</v>
      </c>
      <c r="B97" s="64" t="s">
        <v>1</v>
      </c>
      <c r="C97" s="64" t="s">
        <v>2</v>
      </c>
      <c r="D97" s="64" t="s">
        <v>7</v>
      </c>
      <c r="E97" s="67" t="s">
        <v>13</v>
      </c>
      <c r="F97" s="72"/>
      <c r="G97" s="61" t="s">
        <v>32</v>
      </c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3"/>
      <c r="AG97" s="43" t="s">
        <v>5</v>
      </c>
      <c r="AH97" s="45"/>
      <c r="AI97" s="45"/>
      <c r="AJ97" s="45"/>
      <c r="AK97" s="45"/>
      <c r="AL97" s="45"/>
      <c r="AM97" s="45"/>
      <c r="AN97" s="45"/>
      <c r="AO97" s="45"/>
      <c r="AP97" s="44"/>
    </row>
    <row r="98" spans="1:42" x14ac:dyDescent="0.25">
      <c r="A98" s="65"/>
      <c r="B98" s="65"/>
      <c r="C98" s="65"/>
      <c r="D98" s="65"/>
      <c r="E98" s="69"/>
      <c r="F98" s="71"/>
      <c r="G98" s="61" t="s">
        <v>3</v>
      </c>
      <c r="H98" s="62"/>
      <c r="I98" s="62"/>
      <c r="J98" s="63"/>
      <c r="K98" s="61" t="s">
        <v>4</v>
      </c>
      <c r="L98" s="62"/>
      <c r="M98" s="62"/>
      <c r="N98" s="63"/>
      <c r="O98" s="61" t="s">
        <v>12</v>
      </c>
      <c r="P98" s="62"/>
      <c r="Q98" s="62"/>
      <c r="R98" s="63"/>
      <c r="S98" s="61" t="s">
        <v>30</v>
      </c>
      <c r="T98" s="62"/>
      <c r="U98" s="62"/>
      <c r="V98" s="63"/>
      <c r="W98" s="61" t="s">
        <v>33</v>
      </c>
      <c r="X98" s="62"/>
      <c r="Y98" s="62"/>
      <c r="Z98" s="63"/>
      <c r="AG98" s="43" t="str">
        <f>G98</f>
        <v>Without Layers</v>
      </c>
      <c r="AH98" s="44"/>
      <c r="AI98" s="43" t="str">
        <f>K98</f>
        <v>With Layers</v>
      </c>
      <c r="AJ98" s="44"/>
      <c r="AK98" s="43" t="str">
        <f>O98</f>
        <v>With buffer=5m</v>
      </c>
      <c r="AL98" s="44"/>
      <c r="AM98" s="43" t="str">
        <f>S98</f>
        <v>With buffer=10m</v>
      </c>
      <c r="AN98" s="44"/>
      <c r="AO98" s="43" t="str">
        <f>W98</f>
        <v>With buffer=20m</v>
      </c>
      <c r="AP98" s="44"/>
    </row>
    <row r="99" spans="1:42" x14ac:dyDescent="0.25">
      <c r="A99" s="65"/>
      <c r="B99" s="65"/>
      <c r="C99" s="65"/>
      <c r="D99" s="65"/>
      <c r="E99" s="29" t="s">
        <v>8</v>
      </c>
      <c r="F99" s="29" t="s">
        <v>9</v>
      </c>
      <c r="G99" s="29"/>
      <c r="H99" s="46" t="s">
        <v>10</v>
      </c>
      <c r="I99" s="46" t="s">
        <v>8</v>
      </c>
      <c r="J99" s="46" t="s">
        <v>9</v>
      </c>
      <c r="K99" s="29"/>
      <c r="L99" s="46" t="s">
        <v>10</v>
      </c>
      <c r="M99" s="46" t="s">
        <v>8</v>
      </c>
      <c r="N99" s="46" t="s">
        <v>9</v>
      </c>
      <c r="O99" s="29"/>
      <c r="P99" s="46" t="s">
        <v>10</v>
      </c>
      <c r="Q99" s="46" t="s">
        <v>8</v>
      </c>
      <c r="R99" s="46" t="s">
        <v>9</v>
      </c>
      <c r="S99" s="29"/>
      <c r="T99" s="46" t="s">
        <v>10</v>
      </c>
      <c r="U99" s="46" t="s">
        <v>8</v>
      </c>
      <c r="V99" s="46" t="s">
        <v>9</v>
      </c>
      <c r="W99" s="29"/>
      <c r="X99" s="46" t="s">
        <v>10</v>
      </c>
      <c r="Y99" s="46" t="s">
        <v>8</v>
      </c>
      <c r="Z99" s="46" t="s">
        <v>9</v>
      </c>
      <c r="AG99" s="7" t="str">
        <f>I99</f>
        <v>air taxi</v>
      </c>
      <c r="AH99" s="7" t="str">
        <f>J99</f>
        <v>all</v>
      </c>
      <c r="AI99" s="7" t="str">
        <f>M99</f>
        <v>air taxi</v>
      </c>
      <c r="AJ99" s="7" t="str">
        <f>N99</f>
        <v>all</v>
      </c>
      <c r="AK99" s="7" t="str">
        <f>Q99</f>
        <v>air taxi</v>
      </c>
      <c r="AL99" s="7" t="str">
        <f>R99</f>
        <v>all</v>
      </c>
      <c r="AM99" s="7" t="str">
        <f>U99</f>
        <v>air taxi</v>
      </c>
      <c r="AN99" s="7" t="str">
        <f>V99</f>
        <v>all</v>
      </c>
      <c r="AO99" s="7" t="str">
        <f>Y99</f>
        <v>air taxi</v>
      </c>
      <c r="AP99" s="7" t="str">
        <f>Z99</f>
        <v>all</v>
      </c>
    </row>
    <row r="100" spans="1:42" x14ac:dyDescent="0.25">
      <c r="A100" s="20">
        <v>1</v>
      </c>
      <c r="B100" s="15" t="s">
        <v>14</v>
      </c>
      <c r="C100" s="15" t="s">
        <v>21</v>
      </c>
      <c r="D100" s="15">
        <v>1000</v>
      </c>
      <c r="E100" s="20">
        <v>3.6726388888888879</v>
      </c>
      <c r="F100" s="21">
        <v>79.774569444444438</v>
      </c>
      <c r="G100" s="20"/>
      <c r="H100" s="15">
        <v>10</v>
      </c>
      <c r="I100" s="15">
        <f>H100/($E100*$D100*$F$2)</f>
        <v>4.538063003441366E-5</v>
      </c>
      <c r="J100" s="21">
        <f>H100/($F100*$D100*$F$2)</f>
        <v>2.08922051008667E-6</v>
      </c>
      <c r="K100" s="20"/>
      <c r="L100" s="15">
        <v>0</v>
      </c>
      <c r="M100" s="15">
        <f>L100/($E100*$D100*$F$2)</f>
        <v>0</v>
      </c>
      <c r="N100" s="21">
        <f>L100/($F100*$D100*$F$2)</f>
        <v>0</v>
      </c>
      <c r="O100" s="20"/>
      <c r="P100" s="15">
        <v>0</v>
      </c>
      <c r="Q100" s="15">
        <f>P100/($E100*$D100*$F$2)</f>
        <v>0</v>
      </c>
      <c r="R100" s="21">
        <f>P100/($F100*$D100*$F$2)</f>
        <v>0</v>
      </c>
      <c r="S100" s="20"/>
      <c r="T100" s="15">
        <v>0</v>
      </c>
      <c r="U100" s="15">
        <f>T100/($E100*$D100*$F$2)</f>
        <v>0</v>
      </c>
      <c r="V100" s="21">
        <f>T100/($F100*$D100*$F$2)</f>
        <v>0</v>
      </c>
      <c r="W100" s="15"/>
      <c r="X100" s="36">
        <v>0</v>
      </c>
      <c r="Y100" s="15">
        <f>X100/($E100*$D100*$F$2)</f>
        <v>0</v>
      </c>
      <c r="Z100" s="21">
        <f>X100/($F100*$D100*$F$2)</f>
        <v>0</v>
      </c>
      <c r="AG100" s="18">
        <f>AVERAGE($I$100:$I$114)</f>
        <v>2.9371892753291568E-5</v>
      </c>
      <c r="AH100" s="13">
        <f>AVERAGE($J$100:$J$114)</f>
        <v>9.9488285782156813E-7</v>
      </c>
      <c r="AI100" s="19">
        <f>AVERAGE($M$100:$M$114)</f>
        <v>1.3028382076456503E-6</v>
      </c>
      <c r="AJ100" s="13">
        <f>AVERAGE($N$100:$N$114)</f>
        <v>4.433117779368426E-8</v>
      </c>
      <c r="AK100" s="18">
        <f>AVERAGE($Q$100:$Q$114)</f>
        <v>1.1008027690546037E-6</v>
      </c>
      <c r="AL100" s="13">
        <f>AVERAGE($R$100:$R$114)</f>
        <v>3.9364873070924164E-8</v>
      </c>
      <c r="AM100" s="18">
        <f>AVERAGE($U$100:$U$114)</f>
        <v>8.0765681461534821E-7</v>
      </c>
      <c r="AN100" s="13">
        <f>AVERAGE($V$100:$V$114)</f>
        <v>2.8358648225307104E-8</v>
      </c>
      <c r="AO100" s="18">
        <f>AVERAGE($Y$100:$Y$114)</f>
        <v>0</v>
      </c>
      <c r="AP100" s="13">
        <f>AVERAGE($Z$100:$Z$114)</f>
        <v>0</v>
      </c>
    </row>
    <row r="101" spans="1:42" x14ac:dyDescent="0.25">
      <c r="A101" s="22">
        <f t="shared" ref="A101:A114" si="31">A100+1</f>
        <v>2</v>
      </c>
      <c r="B101" s="16" t="s">
        <v>14</v>
      </c>
      <c r="C101" s="16" t="s">
        <v>22</v>
      </c>
      <c r="D101" s="16">
        <v>1000</v>
      </c>
      <c r="E101" s="22">
        <v>4.6576138888888874</v>
      </c>
      <c r="F101" s="23">
        <v>166.55976111111113</v>
      </c>
      <c r="G101" s="22"/>
      <c r="H101" s="16">
        <v>15</v>
      </c>
      <c r="I101" s="16">
        <f>H101/($E101*$D101*$F$2)</f>
        <v>5.3675552753824249E-5</v>
      </c>
      <c r="J101" s="23">
        <f>H101/($F101*$D101*$F$2)</f>
        <v>1.5009627675511993E-6</v>
      </c>
      <c r="K101" s="22"/>
      <c r="L101" s="16">
        <v>0</v>
      </c>
      <c r="M101" s="16">
        <f>L101/($E101*$D101*$F$2)</f>
        <v>0</v>
      </c>
      <c r="N101" s="23">
        <f>L101/($F101*$D101*$F$2)</f>
        <v>0</v>
      </c>
      <c r="O101" s="22"/>
      <c r="P101" s="16">
        <v>1</v>
      </c>
      <c r="Q101" s="16">
        <f>P101/($E101*$D101*$F$2)</f>
        <v>3.5783701835882833E-6</v>
      </c>
      <c r="R101" s="23">
        <f>P101/($F101*$D101*$F$2)</f>
        <v>1.0006418450341329E-7</v>
      </c>
      <c r="S101" s="22"/>
      <c r="T101" s="16">
        <v>1</v>
      </c>
      <c r="U101" s="16">
        <f>T101/($E101*$D101*$F$2)</f>
        <v>3.5783701835882833E-6</v>
      </c>
      <c r="V101" s="23">
        <f>T101/($F101*$D101*$F$2)</f>
        <v>1.0006418450341329E-7</v>
      </c>
      <c r="W101" s="16"/>
      <c r="X101" s="17">
        <v>0</v>
      </c>
      <c r="Y101" s="16">
        <f>X101/($E101*$D101*$F$2)</f>
        <v>0</v>
      </c>
      <c r="Z101" s="23">
        <f>X101/($F101*$D101*$F$2)</f>
        <v>0</v>
      </c>
      <c r="AG101" s="38">
        <f t="shared" ref="AG101:AP114" si="32">AG$100</f>
        <v>2.9371892753291568E-5</v>
      </c>
      <c r="AH101" s="40">
        <f t="shared" si="32"/>
        <v>9.9488285782156813E-7</v>
      </c>
      <c r="AI101" s="39">
        <f t="shared" si="32"/>
        <v>1.3028382076456503E-6</v>
      </c>
      <c r="AJ101" s="40">
        <f t="shared" si="32"/>
        <v>4.433117779368426E-8</v>
      </c>
      <c r="AK101" s="38">
        <f t="shared" si="32"/>
        <v>1.1008027690546037E-6</v>
      </c>
      <c r="AL101" s="40">
        <f t="shared" si="32"/>
        <v>3.9364873070924164E-8</v>
      </c>
      <c r="AM101" s="38">
        <f t="shared" si="32"/>
        <v>8.0765681461534821E-7</v>
      </c>
      <c r="AN101" s="40">
        <f t="shared" si="32"/>
        <v>2.8358648225307104E-8</v>
      </c>
      <c r="AO101" s="38">
        <f t="shared" si="32"/>
        <v>0</v>
      </c>
      <c r="AP101" s="40">
        <f t="shared" si="32"/>
        <v>0</v>
      </c>
    </row>
    <row r="102" spans="1:42" x14ac:dyDescent="0.25">
      <c r="A102" s="22">
        <f t="shared" si="31"/>
        <v>3</v>
      </c>
      <c r="B102" s="16" t="s">
        <v>14</v>
      </c>
      <c r="C102" s="16" t="s">
        <v>23</v>
      </c>
      <c r="D102" s="16">
        <v>1000</v>
      </c>
      <c r="E102" s="22">
        <v>4.8418388888888959</v>
      </c>
      <c r="F102" s="23">
        <v>115.00931944444446</v>
      </c>
      <c r="G102" s="22"/>
      <c r="H102" s="16">
        <v>2</v>
      </c>
      <c r="I102" s="16">
        <f t="shared" ref="I102:I112" si="33">H102/($E102*$D102*$F$2)</f>
        <v>6.8844366981782543E-6</v>
      </c>
      <c r="J102" s="23">
        <f t="shared" ref="J102:J103" si="34">H102/($F102*$D102*$F$2)</f>
        <v>2.8983158490417021E-7</v>
      </c>
      <c r="K102" s="22"/>
      <c r="L102" s="16">
        <v>0</v>
      </c>
      <c r="M102" s="16">
        <f t="shared" ref="M102:M112" si="35">L102/($E102*$D102*$F$2)</f>
        <v>0</v>
      </c>
      <c r="N102" s="23">
        <f t="shared" ref="N102:N103" si="36">L102/($F102*$D102*$F$2)</f>
        <v>0</v>
      </c>
      <c r="O102" s="22"/>
      <c r="P102" s="16">
        <v>0</v>
      </c>
      <c r="Q102" s="16">
        <f t="shared" ref="Q102:Q112" si="37">P102/($E102*$D102*$F$2)</f>
        <v>0</v>
      </c>
      <c r="R102" s="23">
        <f t="shared" ref="R102:R103" si="38">P102/($F102*$D102*$F$2)</f>
        <v>0</v>
      </c>
      <c r="S102" s="22"/>
      <c r="T102" s="16">
        <v>0</v>
      </c>
      <c r="U102" s="16">
        <f t="shared" ref="U102:U112" si="39">T102/($E102*$D102*$F$2)</f>
        <v>0</v>
      </c>
      <c r="V102" s="23">
        <f t="shared" ref="V102:V103" si="40">T102/($F102*$D102*$F$2)</f>
        <v>0</v>
      </c>
      <c r="W102" s="16"/>
      <c r="X102" s="17">
        <v>0</v>
      </c>
      <c r="Y102" s="16">
        <f t="shared" ref="Y102:Y112" si="41">X102/($E102*$D102*$F$2)</f>
        <v>0</v>
      </c>
      <c r="Z102" s="23">
        <f t="shared" ref="Z102:Z103" si="42">X102/($F102*$D102*$F$2)</f>
        <v>0</v>
      </c>
      <c r="AG102" s="14">
        <f t="shared" si="32"/>
        <v>2.9371892753291568E-5</v>
      </c>
      <c r="AH102" s="10">
        <f t="shared" si="32"/>
        <v>9.9488285782156813E-7</v>
      </c>
      <c r="AI102" s="8">
        <f t="shared" si="32"/>
        <v>1.3028382076456503E-6</v>
      </c>
      <c r="AJ102" s="10">
        <f t="shared" si="32"/>
        <v>4.433117779368426E-8</v>
      </c>
      <c r="AK102" s="14">
        <f t="shared" si="32"/>
        <v>1.1008027690546037E-6</v>
      </c>
      <c r="AL102" s="10">
        <f t="shared" si="32"/>
        <v>3.9364873070924164E-8</v>
      </c>
      <c r="AM102" s="14">
        <f t="shared" si="32"/>
        <v>8.0765681461534821E-7</v>
      </c>
      <c r="AN102" s="10">
        <f t="shared" si="32"/>
        <v>2.8358648225307104E-8</v>
      </c>
      <c r="AO102" s="14">
        <f t="shared" si="32"/>
        <v>0</v>
      </c>
      <c r="AP102" s="10">
        <f t="shared" si="32"/>
        <v>0</v>
      </c>
    </row>
    <row r="103" spans="1:42" x14ac:dyDescent="0.25">
      <c r="A103" s="22">
        <f t="shared" si="31"/>
        <v>4</v>
      </c>
      <c r="B103" s="16" t="s">
        <v>14</v>
      </c>
      <c r="C103" s="16" t="s">
        <v>15</v>
      </c>
      <c r="D103" s="16">
        <v>1000</v>
      </c>
      <c r="E103" s="22">
        <v>3.9206972222222145</v>
      </c>
      <c r="F103" s="23">
        <v>92.223586111111089</v>
      </c>
      <c r="G103" s="22"/>
      <c r="H103" s="16">
        <v>5</v>
      </c>
      <c r="I103" s="16">
        <f t="shared" si="33"/>
        <v>2.1254722976568129E-5</v>
      </c>
      <c r="J103" s="23">
        <f t="shared" si="34"/>
        <v>9.0360109433321362E-7</v>
      </c>
      <c r="K103" s="22"/>
      <c r="L103" s="16">
        <v>0</v>
      </c>
      <c r="M103" s="16">
        <f t="shared" si="35"/>
        <v>0</v>
      </c>
      <c r="N103" s="23">
        <f t="shared" si="36"/>
        <v>0</v>
      </c>
      <c r="O103" s="22"/>
      <c r="P103" s="16">
        <v>0</v>
      </c>
      <c r="Q103" s="16">
        <f t="shared" si="37"/>
        <v>0</v>
      </c>
      <c r="R103" s="23">
        <f t="shared" si="38"/>
        <v>0</v>
      </c>
      <c r="S103" s="22"/>
      <c r="T103" s="16">
        <v>0</v>
      </c>
      <c r="U103" s="16">
        <f t="shared" si="39"/>
        <v>0</v>
      </c>
      <c r="V103" s="23">
        <f t="shared" si="40"/>
        <v>0</v>
      </c>
      <c r="W103" s="16"/>
      <c r="X103" s="17">
        <v>0</v>
      </c>
      <c r="Y103" s="16">
        <f t="shared" si="41"/>
        <v>0</v>
      </c>
      <c r="Z103" s="23">
        <f t="shared" si="42"/>
        <v>0</v>
      </c>
      <c r="AG103" s="14">
        <f t="shared" si="32"/>
        <v>2.9371892753291568E-5</v>
      </c>
      <c r="AH103" s="10">
        <f t="shared" si="32"/>
        <v>9.9488285782156813E-7</v>
      </c>
      <c r="AI103" s="8">
        <f t="shared" si="32"/>
        <v>1.3028382076456503E-6</v>
      </c>
      <c r="AJ103" s="10">
        <f t="shared" si="32"/>
        <v>4.433117779368426E-8</v>
      </c>
      <c r="AK103" s="14">
        <f t="shared" si="32"/>
        <v>1.1008027690546037E-6</v>
      </c>
      <c r="AL103" s="10">
        <f t="shared" si="32"/>
        <v>3.9364873070924164E-8</v>
      </c>
      <c r="AM103" s="14">
        <f t="shared" si="32"/>
        <v>8.0765681461534821E-7</v>
      </c>
      <c r="AN103" s="10">
        <f t="shared" si="32"/>
        <v>2.8358648225307104E-8</v>
      </c>
      <c r="AO103" s="14">
        <f t="shared" si="32"/>
        <v>0</v>
      </c>
      <c r="AP103" s="10">
        <f t="shared" si="32"/>
        <v>0</v>
      </c>
    </row>
    <row r="104" spans="1:42" x14ac:dyDescent="0.25">
      <c r="A104" s="22">
        <f t="shared" si="31"/>
        <v>5</v>
      </c>
      <c r="B104" s="16" t="s">
        <v>14</v>
      </c>
      <c r="C104" s="16" t="s">
        <v>16</v>
      </c>
      <c r="D104" s="16">
        <v>1000</v>
      </c>
      <c r="E104" s="22">
        <v>4.2080472222222189</v>
      </c>
      <c r="F104" s="23">
        <v>99.019727777777774</v>
      </c>
      <c r="G104" s="22"/>
      <c r="H104" s="16">
        <v>2</v>
      </c>
      <c r="I104" s="16">
        <f>H104/($E104*$D104*$F$2)</f>
        <v>7.921330625118413E-6</v>
      </c>
      <c r="J104" s="23">
        <f>H104/($F104*$D104*$F$2)</f>
        <v>3.3663325562902701E-7</v>
      </c>
      <c r="K104" s="22"/>
      <c r="L104" s="16">
        <v>1</v>
      </c>
      <c r="M104" s="16">
        <f>L104/($E104*$D104*$F$2)</f>
        <v>3.9606653125592065E-6</v>
      </c>
      <c r="N104" s="23">
        <f>L104/($F104*$D104*$F$2)</f>
        <v>1.6831662781451351E-7</v>
      </c>
      <c r="O104" s="22"/>
      <c r="P104" s="16">
        <v>0</v>
      </c>
      <c r="Q104" s="16">
        <f>P104/($E104*$D104*$F$2)</f>
        <v>0</v>
      </c>
      <c r="R104" s="23">
        <f>P104/($F104*$D104*$F$2)</f>
        <v>0</v>
      </c>
      <c r="S104" s="22"/>
      <c r="T104" s="16">
        <v>0</v>
      </c>
      <c r="U104" s="16">
        <f>T104/($E104*$D104*$F$2)</f>
        <v>0</v>
      </c>
      <c r="V104" s="23">
        <f>T104/($F104*$D104*$F$2)</f>
        <v>0</v>
      </c>
      <c r="W104" s="16"/>
      <c r="X104" s="17">
        <v>0</v>
      </c>
      <c r="Y104" s="16">
        <f>X104/($E104*$D104*$F$2)</f>
        <v>0</v>
      </c>
      <c r="Z104" s="23">
        <f>X104/($F104*$D104*$F$2)</f>
        <v>0</v>
      </c>
      <c r="AG104" s="14">
        <f t="shared" si="32"/>
        <v>2.9371892753291568E-5</v>
      </c>
      <c r="AH104" s="10">
        <f t="shared" si="32"/>
        <v>9.9488285782156813E-7</v>
      </c>
      <c r="AI104" s="8">
        <f t="shared" si="32"/>
        <v>1.3028382076456503E-6</v>
      </c>
      <c r="AJ104" s="10">
        <f t="shared" si="32"/>
        <v>4.433117779368426E-8</v>
      </c>
      <c r="AK104" s="14">
        <f t="shared" si="32"/>
        <v>1.1008027690546037E-6</v>
      </c>
      <c r="AL104" s="10">
        <f t="shared" si="32"/>
        <v>3.9364873070924164E-8</v>
      </c>
      <c r="AM104" s="14">
        <f t="shared" si="32"/>
        <v>8.0765681461534821E-7</v>
      </c>
      <c r="AN104" s="10">
        <f t="shared" si="32"/>
        <v>2.8358648225307104E-8</v>
      </c>
      <c r="AO104" s="14">
        <f t="shared" si="32"/>
        <v>0</v>
      </c>
      <c r="AP104" s="10">
        <f t="shared" si="32"/>
        <v>0</v>
      </c>
    </row>
    <row r="105" spans="1:42" x14ac:dyDescent="0.25">
      <c r="A105" s="22">
        <f t="shared" si="31"/>
        <v>6</v>
      </c>
      <c r="B105" s="16" t="s">
        <v>14</v>
      </c>
      <c r="C105" s="16" t="s">
        <v>17</v>
      </c>
      <c r="D105" s="16">
        <v>1000</v>
      </c>
      <c r="E105" s="22">
        <v>3.8898972222222201</v>
      </c>
      <c r="F105" s="23">
        <v>96.78281666666669</v>
      </c>
      <c r="G105" s="22"/>
      <c r="H105" s="16">
        <v>1</v>
      </c>
      <c r="I105" s="16">
        <f t="shared" si="33"/>
        <v>4.284603349274441E-6</v>
      </c>
      <c r="J105" s="23">
        <f t="shared" ref="J105:J113" si="43">H105/($F105*$D105*$F$2)</f>
        <v>1.7220687763272022E-7</v>
      </c>
      <c r="K105" s="22"/>
      <c r="L105" s="16">
        <v>0</v>
      </c>
      <c r="M105" s="16">
        <f t="shared" si="35"/>
        <v>0</v>
      </c>
      <c r="N105" s="23">
        <f t="shared" ref="N105:N113" si="44">L105/($F105*$D105*$F$2)</f>
        <v>0</v>
      </c>
      <c r="O105" s="22"/>
      <c r="P105" s="16">
        <v>0</v>
      </c>
      <c r="Q105" s="16">
        <f t="shared" si="37"/>
        <v>0</v>
      </c>
      <c r="R105" s="23">
        <f t="shared" ref="R105:R113" si="45">P105/($F105*$D105*$F$2)</f>
        <v>0</v>
      </c>
      <c r="S105" s="22"/>
      <c r="T105" s="16">
        <v>0</v>
      </c>
      <c r="U105" s="16">
        <f t="shared" si="39"/>
        <v>0</v>
      </c>
      <c r="V105" s="23">
        <f t="shared" ref="V105:V113" si="46">T105/($F105*$D105*$F$2)</f>
        <v>0</v>
      </c>
      <c r="W105" s="16"/>
      <c r="X105" s="17">
        <v>0</v>
      </c>
      <c r="Y105" s="16">
        <f t="shared" si="41"/>
        <v>0</v>
      </c>
      <c r="Z105" s="23">
        <f t="shared" ref="Z105:Z113" si="47">X105/($F105*$D105*$F$2)</f>
        <v>0</v>
      </c>
      <c r="AG105" s="14">
        <f t="shared" si="32"/>
        <v>2.9371892753291568E-5</v>
      </c>
      <c r="AH105" s="10">
        <f t="shared" si="32"/>
        <v>9.9488285782156813E-7</v>
      </c>
      <c r="AI105" s="8">
        <f t="shared" si="32"/>
        <v>1.3028382076456503E-6</v>
      </c>
      <c r="AJ105" s="10">
        <f t="shared" si="32"/>
        <v>4.433117779368426E-8</v>
      </c>
      <c r="AK105" s="14">
        <f t="shared" si="32"/>
        <v>1.1008027690546037E-6</v>
      </c>
      <c r="AL105" s="10">
        <f t="shared" si="32"/>
        <v>3.9364873070924164E-8</v>
      </c>
      <c r="AM105" s="14">
        <f t="shared" si="32"/>
        <v>8.0765681461534821E-7</v>
      </c>
      <c r="AN105" s="10">
        <f t="shared" si="32"/>
        <v>2.8358648225307104E-8</v>
      </c>
      <c r="AO105" s="14">
        <f t="shared" si="32"/>
        <v>0</v>
      </c>
      <c r="AP105" s="10">
        <f t="shared" si="32"/>
        <v>0</v>
      </c>
    </row>
    <row r="106" spans="1:42" x14ac:dyDescent="0.25">
      <c r="A106" s="22">
        <f t="shared" si="31"/>
        <v>7</v>
      </c>
      <c r="B106" s="16" t="s">
        <v>14</v>
      </c>
      <c r="C106" s="16" t="s">
        <v>24</v>
      </c>
      <c r="D106" s="16">
        <v>1000</v>
      </c>
      <c r="E106" s="22">
        <v>4.7703972222222184</v>
      </c>
      <c r="F106" s="23">
        <v>110.17316944444444</v>
      </c>
      <c r="G106" s="22"/>
      <c r="H106" s="16">
        <v>3</v>
      </c>
      <c r="I106" s="16">
        <f t="shared" si="33"/>
        <v>1.0481307461584562E-5</v>
      </c>
      <c r="J106" s="23">
        <f t="shared" si="43"/>
        <v>4.538310030666117E-7</v>
      </c>
      <c r="K106" s="22"/>
      <c r="L106" s="16">
        <v>1</v>
      </c>
      <c r="M106" s="16">
        <f t="shared" si="35"/>
        <v>3.4937691538615207E-6</v>
      </c>
      <c r="N106" s="23">
        <f t="shared" si="44"/>
        <v>1.512770010222039E-7</v>
      </c>
      <c r="O106" s="22"/>
      <c r="P106" s="16">
        <v>0</v>
      </c>
      <c r="Q106" s="16">
        <f t="shared" si="37"/>
        <v>0</v>
      </c>
      <c r="R106" s="23">
        <f t="shared" si="45"/>
        <v>0</v>
      </c>
      <c r="S106" s="22"/>
      <c r="T106" s="16">
        <v>0</v>
      </c>
      <c r="U106" s="16">
        <f t="shared" si="39"/>
        <v>0</v>
      </c>
      <c r="V106" s="23">
        <f t="shared" si="46"/>
        <v>0</v>
      </c>
      <c r="W106" s="16"/>
      <c r="X106" s="17">
        <v>0</v>
      </c>
      <c r="Y106" s="16">
        <f t="shared" si="41"/>
        <v>0</v>
      </c>
      <c r="Z106" s="23">
        <f t="shared" si="47"/>
        <v>0</v>
      </c>
      <c r="AG106" s="14">
        <f t="shared" si="32"/>
        <v>2.9371892753291568E-5</v>
      </c>
      <c r="AH106" s="10">
        <f t="shared" si="32"/>
        <v>9.9488285782156813E-7</v>
      </c>
      <c r="AI106" s="8">
        <f t="shared" si="32"/>
        <v>1.3028382076456503E-6</v>
      </c>
      <c r="AJ106" s="10">
        <f t="shared" si="32"/>
        <v>4.433117779368426E-8</v>
      </c>
      <c r="AK106" s="14">
        <f t="shared" si="32"/>
        <v>1.1008027690546037E-6</v>
      </c>
      <c r="AL106" s="10">
        <f t="shared" si="32"/>
        <v>3.9364873070924164E-8</v>
      </c>
      <c r="AM106" s="14">
        <f t="shared" si="32"/>
        <v>8.0765681461534821E-7</v>
      </c>
      <c r="AN106" s="10">
        <f t="shared" si="32"/>
        <v>2.8358648225307104E-8</v>
      </c>
      <c r="AO106" s="14">
        <f t="shared" si="32"/>
        <v>0</v>
      </c>
      <c r="AP106" s="10">
        <f t="shared" si="32"/>
        <v>0</v>
      </c>
    </row>
    <row r="107" spans="1:42" x14ac:dyDescent="0.25">
      <c r="A107" s="22">
        <f t="shared" si="31"/>
        <v>8</v>
      </c>
      <c r="B107" s="16" t="s">
        <v>14</v>
      </c>
      <c r="C107" s="16" t="s">
        <v>25</v>
      </c>
      <c r="D107" s="16">
        <v>1000</v>
      </c>
      <c r="E107" s="22">
        <v>4.1362861111111151</v>
      </c>
      <c r="F107" s="23">
        <v>144.77058055555551</v>
      </c>
      <c r="G107" s="22"/>
      <c r="H107" s="16">
        <v>16</v>
      </c>
      <c r="I107" s="16">
        <f t="shared" si="33"/>
        <v>6.447007279074149E-5</v>
      </c>
      <c r="J107" s="23">
        <f t="shared" si="43"/>
        <v>1.8419948696989144E-6</v>
      </c>
      <c r="K107" s="22"/>
      <c r="L107" s="16">
        <v>3</v>
      </c>
      <c r="M107" s="16">
        <f t="shared" si="35"/>
        <v>1.2088138648264029E-5</v>
      </c>
      <c r="N107" s="23">
        <f t="shared" si="44"/>
        <v>3.4537403806854647E-7</v>
      </c>
      <c r="O107" s="22"/>
      <c r="P107" s="16">
        <v>0</v>
      </c>
      <c r="Q107" s="16">
        <f t="shared" si="37"/>
        <v>0</v>
      </c>
      <c r="R107" s="23">
        <f t="shared" si="45"/>
        <v>0</v>
      </c>
      <c r="S107" s="22"/>
      <c r="T107" s="16">
        <v>0</v>
      </c>
      <c r="U107" s="16">
        <f t="shared" si="39"/>
        <v>0</v>
      </c>
      <c r="V107" s="23">
        <f t="shared" si="46"/>
        <v>0</v>
      </c>
      <c r="W107" s="16"/>
      <c r="X107" s="17">
        <v>0</v>
      </c>
      <c r="Y107" s="16">
        <f t="shared" si="41"/>
        <v>0</v>
      </c>
      <c r="Z107" s="23">
        <f t="shared" si="47"/>
        <v>0</v>
      </c>
      <c r="AG107" s="14">
        <f t="shared" si="32"/>
        <v>2.9371892753291568E-5</v>
      </c>
      <c r="AH107" s="10">
        <f t="shared" si="32"/>
        <v>9.9488285782156813E-7</v>
      </c>
      <c r="AI107" s="8">
        <f t="shared" si="32"/>
        <v>1.3028382076456503E-6</v>
      </c>
      <c r="AJ107" s="10">
        <f t="shared" si="32"/>
        <v>4.433117779368426E-8</v>
      </c>
      <c r="AK107" s="14">
        <f t="shared" si="32"/>
        <v>1.1008027690546037E-6</v>
      </c>
      <c r="AL107" s="10">
        <f t="shared" si="32"/>
        <v>3.9364873070924164E-8</v>
      </c>
      <c r="AM107" s="14">
        <f t="shared" si="32"/>
        <v>8.0765681461534821E-7</v>
      </c>
      <c r="AN107" s="10">
        <f t="shared" si="32"/>
        <v>2.8358648225307104E-8</v>
      </c>
      <c r="AO107" s="14">
        <f t="shared" si="32"/>
        <v>0</v>
      </c>
      <c r="AP107" s="10">
        <f t="shared" si="32"/>
        <v>0</v>
      </c>
    </row>
    <row r="108" spans="1:42" x14ac:dyDescent="0.25">
      <c r="A108" s="22">
        <f t="shared" si="31"/>
        <v>9</v>
      </c>
      <c r="B108" s="16" t="s">
        <v>14</v>
      </c>
      <c r="C108" s="16" t="s">
        <v>26</v>
      </c>
      <c r="D108" s="16">
        <v>1000</v>
      </c>
      <c r="E108" s="22">
        <v>3.7250944444444332</v>
      </c>
      <c r="F108" s="23">
        <v>124.7335083333333</v>
      </c>
      <c r="G108" s="22"/>
      <c r="H108" s="16">
        <v>13</v>
      </c>
      <c r="I108" s="16">
        <f t="shared" si="33"/>
        <v>5.8164073394112484E-5</v>
      </c>
      <c r="J108" s="23">
        <f t="shared" si="43"/>
        <v>1.7370365795184285E-6</v>
      </c>
      <c r="K108" s="22"/>
      <c r="L108" s="16">
        <v>0</v>
      </c>
      <c r="M108" s="16">
        <f t="shared" si="35"/>
        <v>0</v>
      </c>
      <c r="N108" s="23">
        <f t="shared" si="44"/>
        <v>0</v>
      </c>
      <c r="O108" s="22"/>
      <c r="P108" s="16">
        <v>0</v>
      </c>
      <c r="Q108" s="16">
        <f t="shared" si="37"/>
        <v>0</v>
      </c>
      <c r="R108" s="23">
        <f t="shared" si="45"/>
        <v>0</v>
      </c>
      <c r="S108" s="22"/>
      <c r="T108" s="16">
        <v>0</v>
      </c>
      <c r="U108" s="16">
        <f t="shared" si="39"/>
        <v>0</v>
      </c>
      <c r="V108" s="23">
        <f t="shared" si="46"/>
        <v>0</v>
      </c>
      <c r="W108" s="16"/>
      <c r="X108" s="17">
        <v>0</v>
      </c>
      <c r="Y108" s="16">
        <f t="shared" si="41"/>
        <v>0</v>
      </c>
      <c r="Z108" s="23">
        <f t="shared" si="47"/>
        <v>0</v>
      </c>
      <c r="AG108" s="14">
        <f t="shared" si="32"/>
        <v>2.9371892753291568E-5</v>
      </c>
      <c r="AH108" s="10">
        <f t="shared" si="32"/>
        <v>9.9488285782156813E-7</v>
      </c>
      <c r="AI108" s="8">
        <f t="shared" si="32"/>
        <v>1.3028382076456503E-6</v>
      </c>
      <c r="AJ108" s="10">
        <f t="shared" si="32"/>
        <v>4.433117779368426E-8</v>
      </c>
      <c r="AK108" s="14">
        <f t="shared" si="32"/>
        <v>1.1008027690546037E-6</v>
      </c>
      <c r="AL108" s="10">
        <f t="shared" si="32"/>
        <v>3.9364873070924164E-8</v>
      </c>
      <c r="AM108" s="14">
        <f t="shared" si="32"/>
        <v>8.0765681461534821E-7</v>
      </c>
      <c r="AN108" s="10">
        <f t="shared" si="32"/>
        <v>2.8358648225307104E-8</v>
      </c>
      <c r="AO108" s="14">
        <f t="shared" si="32"/>
        <v>0</v>
      </c>
      <c r="AP108" s="10">
        <f t="shared" si="32"/>
        <v>0</v>
      </c>
    </row>
    <row r="109" spans="1:42" x14ac:dyDescent="0.25">
      <c r="A109" s="22">
        <f t="shared" si="31"/>
        <v>10</v>
      </c>
      <c r="B109" s="16" t="s">
        <v>14</v>
      </c>
      <c r="C109" s="16" t="s">
        <v>27</v>
      </c>
      <c r="D109" s="16">
        <v>1000</v>
      </c>
      <c r="E109" s="30">
        <v>3.8716305555555603</v>
      </c>
      <c r="F109" s="24">
        <v>155.05862777777779</v>
      </c>
      <c r="G109" s="30"/>
      <c r="H109" s="16">
        <v>11</v>
      </c>
      <c r="I109" s="16">
        <f t="shared" si="33"/>
        <v>4.735300300548069E-5</v>
      </c>
      <c r="J109" s="23">
        <f t="shared" si="43"/>
        <v>1.1823484830271903E-6</v>
      </c>
      <c r="K109" s="22"/>
      <c r="L109" s="16">
        <v>0</v>
      </c>
      <c r="M109" s="16">
        <f t="shared" si="35"/>
        <v>0</v>
      </c>
      <c r="N109" s="23">
        <f t="shared" si="44"/>
        <v>0</v>
      </c>
      <c r="O109" s="22"/>
      <c r="P109" s="16">
        <v>0</v>
      </c>
      <c r="Q109" s="16">
        <f t="shared" si="37"/>
        <v>0</v>
      </c>
      <c r="R109" s="23">
        <f t="shared" si="45"/>
        <v>0</v>
      </c>
      <c r="S109" s="22"/>
      <c r="T109" s="16">
        <v>0</v>
      </c>
      <c r="U109" s="16">
        <f t="shared" si="39"/>
        <v>0</v>
      </c>
      <c r="V109" s="23">
        <f t="shared" si="46"/>
        <v>0</v>
      </c>
      <c r="W109" s="16"/>
      <c r="X109" s="17">
        <v>0</v>
      </c>
      <c r="Y109" s="16">
        <f t="shared" si="41"/>
        <v>0</v>
      </c>
      <c r="Z109" s="23">
        <f t="shared" si="47"/>
        <v>0</v>
      </c>
      <c r="AG109" s="14">
        <f t="shared" si="32"/>
        <v>2.9371892753291568E-5</v>
      </c>
      <c r="AH109" s="10">
        <f t="shared" si="32"/>
        <v>9.9488285782156813E-7</v>
      </c>
      <c r="AI109" s="8">
        <f t="shared" si="32"/>
        <v>1.3028382076456503E-6</v>
      </c>
      <c r="AJ109" s="10">
        <f t="shared" si="32"/>
        <v>4.433117779368426E-8</v>
      </c>
      <c r="AK109" s="14">
        <f t="shared" si="32"/>
        <v>1.1008027690546037E-6</v>
      </c>
      <c r="AL109" s="10">
        <f t="shared" si="32"/>
        <v>3.9364873070924164E-8</v>
      </c>
      <c r="AM109" s="14">
        <f t="shared" si="32"/>
        <v>8.0765681461534821E-7</v>
      </c>
      <c r="AN109" s="10">
        <f t="shared" si="32"/>
        <v>2.8358648225307104E-8</v>
      </c>
      <c r="AO109" s="14">
        <f t="shared" si="32"/>
        <v>0</v>
      </c>
      <c r="AP109" s="10">
        <f t="shared" si="32"/>
        <v>0</v>
      </c>
    </row>
    <row r="110" spans="1:42" x14ac:dyDescent="0.25">
      <c r="A110" s="22">
        <f t="shared" si="31"/>
        <v>11</v>
      </c>
      <c r="B110" s="16" t="s">
        <v>14</v>
      </c>
      <c r="C110" s="16" t="s">
        <v>28</v>
      </c>
      <c r="D110" s="16">
        <v>1000</v>
      </c>
      <c r="E110" s="30">
        <v>4.4547250000000078</v>
      </c>
      <c r="F110" s="24">
        <v>99.95538055555555</v>
      </c>
      <c r="G110" s="30"/>
      <c r="H110" s="16">
        <v>7</v>
      </c>
      <c r="I110" s="16">
        <f t="shared" si="33"/>
        <v>2.6189420596482714E-5</v>
      </c>
      <c r="J110" s="23">
        <f t="shared" si="43"/>
        <v>1.1671874592265988E-6</v>
      </c>
      <c r="K110" s="22"/>
      <c r="L110" s="16">
        <v>0</v>
      </c>
      <c r="M110" s="16">
        <f t="shared" si="35"/>
        <v>0</v>
      </c>
      <c r="N110" s="23">
        <f t="shared" si="44"/>
        <v>0</v>
      </c>
      <c r="O110" s="22"/>
      <c r="P110" s="16">
        <v>0</v>
      </c>
      <c r="Q110" s="16">
        <f t="shared" si="37"/>
        <v>0</v>
      </c>
      <c r="R110" s="23">
        <f t="shared" si="45"/>
        <v>0</v>
      </c>
      <c r="S110" s="22"/>
      <c r="T110" s="16">
        <v>0</v>
      </c>
      <c r="U110" s="16">
        <f t="shared" si="39"/>
        <v>0</v>
      </c>
      <c r="V110" s="23">
        <f t="shared" si="46"/>
        <v>0</v>
      </c>
      <c r="W110" s="16"/>
      <c r="X110" s="17">
        <v>0</v>
      </c>
      <c r="Y110" s="16">
        <f t="shared" si="41"/>
        <v>0</v>
      </c>
      <c r="Z110" s="23">
        <f t="shared" si="47"/>
        <v>0</v>
      </c>
      <c r="AG110" s="14">
        <f t="shared" si="32"/>
        <v>2.9371892753291568E-5</v>
      </c>
      <c r="AH110" s="10">
        <f t="shared" si="32"/>
        <v>9.9488285782156813E-7</v>
      </c>
      <c r="AI110" s="8">
        <f t="shared" si="32"/>
        <v>1.3028382076456503E-6</v>
      </c>
      <c r="AJ110" s="10">
        <f t="shared" si="32"/>
        <v>4.433117779368426E-8</v>
      </c>
      <c r="AK110" s="14">
        <f t="shared" si="32"/>
        <v>1.1008027690546037E-6</v>
      </c>
      <c r="AL110" s="10">
        <f t="shared" si="32"/>
        <v>3.9364873070924164E-8</v>
      </c>
      <c r="AM110" s="14">
        <f t="shared" si="32"/>
        <v>8.0765681461534821E-7</v>
      </c>
      <c r="AN110" s="10">
        <f t="shared" si="32"/>
        <v>2.8358648225307104E-8</v>
      </c>
      <c r="AO110" s="14">
        <f t="shared" si="32"/>
        <v>0</v>
      </c>
      <c r="AP110" s="10">
        <f t="shared" si="32"/>
        <v>0</v>
      </c>
    </row>
    <row r="111" spans="1:42" x14ac:dyDescent="0.25">
      <c r="A111" s="22">
        <f t="shared" si="31"/>
        <v>12</v>
      </c>
      <c r="B111" s="16" t="s">
        <v>14</v>
      </c>
      <c r="C111" s="16" t="s">
        <v>18</v>
      </c>
      <c r="D111" s="16">
        <v>1000</v>
      </c>
      <c r="E111" s="30">
        <v>4.026452777777763</v>
      </c>
      <c r="F111" s="24">
        <v>104.02222777777774</v>
      </c>
      <c r="G111" s="30"/>
      <c r="H111" s="16">
        <v>5</v>
      </c>
      <c r="I111" s="16">
        <f t="shared" si="33"/>
        <v>2.0696463595265553E-5</v>
      </c>
      <c r="J111" s="23">
        <f t="shared" si="43"/>
        <v>8.0111083095968669E-7</v>
      </c>
      <c r="K111" s="22"/>
      <c r="L111" s="16">
        <v>0</v>
      </c>
      <c r="M111" s="16">
        <f t="shared" si="35"/>
        <v>0</v>
      </c>
      <c r="N111" s="23">
        <f t="shared" si="44"/>
        <v>0</v>
      </c>
      <c r="O111" s="22"/>
      <c r="P111" s="16">
        <v>1</v>
      </c>
      <c r="Q111" s="16">
        <f t="shared" si="37"/>
        <v>4.1392927190531105E-6</v>
      </c>
      <c r="R111" s="23">
        <f t="shared" si="45"/>
        <v>1.6022216619193733E-7</v>
      </c>
      <c r="S111" s="22"/>
      <c r="T111" s="16">
        <v>1</v>
      </c>
      <c r="U111" s="16">
        <f t="shared" si="39"/>
        <v>4.1392927190531105E-6</v>
      </c>
      <c r="V111" s="23">
        <f t="shared" si="46"/>
        <v>1.6022216619193733E-7</v>
      </c>
      <c r="W111" s="16"/>
      <c r="X111" s="17">
        <v>0</v>
      </c>
      <c r="Y111" s="16">
        <f t="shared" si="41"/>
        <v>0</v>
      </c>
      <c r="Z111" s="23">
        <f t="shared" si="47"/>
        <v>0</v>
      </c>
      <c r="AG111" s="14">
        <f t="shared" si="32"/>
        <v>2.9371892753291568E-5</v>
      </c>
      <c r="AH111" s="10">
        <f t="shared" si="32"/>
        <v>9.9488285782156813E-7</v>
      </c>
      <c r="AI111" s="8">
        <f t="shared" si="32"/>
        <v>1.3028382076456503E-6</v>
      </c>
      <c r="AJ111" s="10">
        <f t="shared" si="32"/>
        <v>4.433117779368426E-8</v>
      </c>
      <c r="AK111" s="14">
        <f t="shared" si="32"/>
        <v>1.1008027690546037E-6</v>
      </c>
      <c r="AL111" s="10">
        <f t="shared" si="32"/>
        <v>3.9364873070924164E-8</v>
      </c>
      <c r="AM111" s="14">
        <f t="shared" si="32"/>
        <v>8.0765681461534821E-7</v>
      </c>
      <c r="AN111" s="10">
        <f t="shared" si="32"/>
        <v>2.8358648225307104E-8</v>
      </c>
      <c r="AO111" s="14">
        <f t="shared" si="32"/>
        <v>0</v>
      </c>
      <c r="AP111" s="10">
        <f t="shared" si="32"/>
        <v>0</v>
      </c>
    </row>
    <row r="112" spans="1:42" x14ac:dyDescent="0.25">
      <c r="A112" s="22">
        <f t="shared" si="31"/>
        <v>13</v>
      </c>
      <c r="B112" s="17" t="s">
        <v>14</v>
      </c>
      <c r="C112" s="17" t="s">
        <v>19</v>
      </c>
      <c r="D112" s="16">
        <v>1000</v>
      </c>
      <c r="E112" s="30">
        <v>3.7903000000000051</v>
      </c>
      <c r="F112" s="24">
        <v>100.9529722222222</v>
      </c>
      <c r="G112" s="30"/>
      <c r="H112" s="16">
        <v>2</v>
      </c>
      <c r="I112" s="16">
        <f t="shared" si="33"/>
        <v>8.79437863317766E-6</v>
      </c>
      <c r="J112" s="23">
        <f t="shared" si="43"/>
        <v>3.3018674536851187E-7</v>
      </c>
      <c r="K112" s="22"/>
      <c r="L112" s="16">
        <v>0</v>
      </c>
      <c r="M112" s="16">
        <f t="shared" si="35"/>
        <v>0</v>
      </c>
      <c r="N112" s="23">
        <f t="shared" si="44"/>
        <v>0</v>
      </c>
      <c r="O112" s="22"/>
      <c r="P112" s="16">
        <v>2</v>
      </c>
      <c r="Q112" s="16">
        <f t="shared" si="37"/>
        <v>8.79437863317766E-6</v>
      </c>
      <c r="R112" s="23">
        <f t="shared" si="45"/>
        <v>3.3018674536851187E-7</v>
      </c>
      <c r="S112" s="22"/>
      <c r="T112" s="16">
        <v>1</v>
      </c>
      <c r="U112" s="16">
        <f t="shared" si="39"/>
        <v>4.39718931658883E-6</v>
      </c>
      <c r="V112" s="23">
        <f t="shared" si="46"/>
        <v>1.6509337268425593E-7</v>
      </c>
      <c r="W112" s="16"/>
      <c r="X112" s="17">
        <v>0</v>
      </c>
      <c r="Y112" s="16">
        <f t="shared" si="41"/>
        <v>0</v>
      </c>
      <c r="Z112" s="23">
        <f t="shared" si="47"/>
        <v>0</v>
      </c>
      <c r="AG112" s="14">
        <f t="shared" si="32"/>
        <v>2.9371892753291568E-5</v>
      </c>
      <c r="AH112" s="10">
        <f t="shared" si="32"/>
        <v>9.9488285782156813E-7</v>
      </c>
      <c r="AI112" s="8">
        <f t="shared" si="32"/>
        <v>1.3028382076456503E-6</v>
      </c>
      <c r="AJ112" s="10">
        <f t="shared" si="32"/>
        <v>4.433117779368426E-8</v>
      </c>
      <c r="AK112" s="14">
        <f t="shared" si="32"/>
        <v>1.1008027690546037E-6</v>
      </c>
      <c r="AL112" s="10">
        <f t="shared" si="32"/>
        <v>3.9364873070924164E-8</v>
      </c>
      <c r="AM112" s="14">
        <f t="shared" si="32"/>
        <v>8.0765681461534821E-7</v>
      </c>
      <c r="AN112" s="10">
        <f t="shared" si="32"/>
        <v>2.8358648225307104E-8</v>
      </c>
      <c r="AO112" s="14">
        <f t="shared" si="32"/>
        <v>0</v>
      </c>
      <c r="AP112" s="10">
        <f t="shared" si="32"/>
        <v>0</v>
      </c>
    </row>
    <row r="113" spans="1:42" x14ac:dyDescent="0.25">
      <c r="A113" s="22">
        <f t="shared" si="31"/>
        <v>14</v>
      </c>
      <c r="B113" s="17" t="s">
        <v>14</v>
      </c>
      <c r="C113" s="17" t="s">
        <v>20</v>
      </c>
      <c r="D113" s="16">
        <v>1000</v>
      </c>
      <c r="E113" s="30">
        <v>3.563747222222224</v>
      </c>
      <c r="F113" s="24">
        <v>94.844977777777757</v>
      </c>
      <c r="G113" s="30"/>
      <c r="H113" s="16">
        <v>4</v>
      </c>
      <c r="I113" s="16">
        <f>H113/($E113*$D113*$F$2)</f>
        <v>1.870690105374414E-5</v>
      </c>
      <c r="J113" s="23">
        <f t="shared" si="43"/>
        <v>7.0290138949546688E-7</v>
      </c>
      <c r="K113" s="22"/>
      <c r="L113" s="16">
        <v>0</v>
      </c>
      <c r="M113" s="16">
        <f>L113/($E113*$D113*$F$2)</f>
        <v>0</v>
      </c>
      <c r="N113" s="23">
        <f t="shared" si="44"/>
        <v>0</v>
      </c>
      <c r="O113" s="22"/>
      <c r="P113" s="16">
        <v>0</v>
      </c>
      <c r="Q113" s="16">
        <f>P113/($E113*$D113*$F$2)</f>
        <v>0</v>
      </c>
      <c r="R113" s="23">
        <f t="shared" si="45"/>
        <v>0</v>
      </c>
      <c r="S113" s="22"/>
      <c r="T113" s="16">
        <v>0</v>
      </c>
      <c r="U113" s="16">
        <f>T113/($E113*$D113*$F$2)</f>
        <v>0</v>
      </c>
      <c r="V113" s="23">
        <f t="shared" si="46"/>
        <v>0</v>
      </c>
      <c r="W113" s="16"/>
      <c r="X113" s="17">
        <v>0</v>
      </c>
      <c r="Y113" s="16">
        <f>X113/($E113*$D113*$F$2)</f>
        <v>0</v>
      </c>
      <c r="Z113" s="23">
        <f t="shared" si="47"/>
        <v>0</v>
      </c>
      <c r="AG113" s="14">
        <f t="shared" si="32"/>
        <v>2.9371892753291568E-5</v>
      </c>
      <c r="AH113" s="10">
        <f t="shared" si="32"/>
        <v>9.9488285782156813E-7</v>
      </c>
      <c r="AI113" s="8">
        <f t="shared" si="32"/>
        <v>1.3028382076456503E-6</v>
      </c>
      <c r="AJ113" s="10">
        <f t="shared" si="32"/>
        <v>4.433117779368426E-8</v>
      </c>
      <c r="AK113" s="14">
        <f t="shared" si="32"/>
        <v>1.1008027690546037E-6</v>
      </c>
      <c r="AL113" s="10">
        <f t="shared" si="32"/>
        <v>3.9364873070924164E-8</v>
      </c>
      <c r="AM113" s="14">
        <f t="shared" si="32"/>
        <v>8.0765681461534821E-7</v>
      </c>
      <c r="AN113" s="10">
        <f t="shared" si="32"/>
        <v>2.8358648225307104E-8</v>
      </c>
      <c r="AO113" s="14">
        <f t="shared" si="32"/>
        <v>0</v>
      </c>
      <c r="AP113" s="10">
        <f t="shared" si="32"/>
        <v>0</v>
      </c>
    </row>
    <row r="114" spans="1:42" x14ac:dyDescent="0.25">
      <c r="A114" s="25">
        <f t="shared" si="31"/>
        <v>15</v>
      </c>
      <c r="B114" s="26" t="s">
        <v>14</v>
      </c>
      <c r="C114" s="26" t="s">
        <v>29</v>
      </c>
      <c r="D114" s="27">
        <v>1000</v>
      </c>
      <c r="E114" s="31">
        <v>2.8784333333333372</v>
      </c>
      <c r="F114" s="28">
        <v>94.282513888888857</v>
      </c>
      <c r="G114" s="31"/>
      <c r="H114" s="27">
        <v>8</v>
      </c>
      <c r="I114" s="27">
        <f>H114/($E114*$D114*$F$2)</f>
        <v>4.6321494331407066E-5</v>
      </c>
      <c r="J114" s="32">
        <f>H114/($F114*$D114*$F$2)</f>
        <v>1.4141894168251127E-6</v>
      </c>
      <c r="K114" s="25"/>
      <c r="L114" s="27">
        <v>0</v>
      </c>
      <c r="M114" s="27">
        <f>L114/($E114*$D114*$F$2)</f>
        <v>0</v>
      </c>
      <c r="N114" s="32">
        <f>L114/($F114*$D114*$F$2)</f>
        <v>0</v>
      </c>
      <c r="O114" s="25"/>
      <c r="P114" s="27">
        <v>0</v>
      </c>
      <c r="Q114" s="27">
        <f>P114/($E114*$D114*$F$2)</f>
        <v>0</v>
      </c>
      <c r="R114" s="32">
        <f>P114/($F114*$D114*$F$2)</f>
        <v>0</v>
      </c>
      <c r="S114" s="25"/>
      <c r="T114" s="27">
        <v>0</v>
      </c>
      <c r="U114" s="27">
        <f>T114/($E114*$D114*$F$2)</f>
        <v>0</v>
      </c>
      <c r="V114" s="32">
        <f>T114/($F114*$D114*$F$2)</f>
        <v>0</v>
      </c>
      <c r="W114" s="27"/>
      <c r="X114" s="26">
        <v>0</v>
      </c>
      <c r="Y114" s="27">
        <f>X114/($E114*$D114*$F$2)</f>
        <v>0</v>
      </c>
      <c r="Z114" s="32">
        <f>X114/($F114*$D114*$F$2)</f>
        <v>0</v>
      </c>
      <c r="AG114" s="9">
        <f t="shared" si="32"/>
        <v>2.9371892753291568E-5</v>
      </c>
      <c r="AH114" s="11">
        <f t="shared" si="32"/>
        <v>9.9488285782156813E-7</v>
      </c>
      <c r="AI114" s="37">
        <f t="shared" si="32"/>
        <v>1.3028382076456503E-6</v>
      </c>
      <c r="AJ114" s="11">
        <f t="shared" si="32"/>
        <v>4.433117779368426E-8</v>
      </c>
      <c r="AK114" s="9">
        <f t="shared" si="32"/>
        <v>1.1008027690546037E-6</v>
      </c>
      <c r="AL114" s="11">
        <f t="shared" si="32"/>
        <v>3.9364873070924164E-8</v>
      </c>
      <c r="AM114" s="9">
        <f t="shared" si="32"/>
        <v>8.0765681461534821E-7</v>
      </c>
      <c r="AN114" s="11">
        <f t="shared" si="32"/>
        <v>2.8358648225307104E-8</v>
      </c>
      <c r="AO114" s="9">
        <f t="shared" si="32"/>
        <v>0</v>
      </c>
      <c r="AP114" s="11">
        <f t="shared" si="32"/>
        <v>0</v>
      </c>
    </row>
    <row r="146" spans="1:42" s="35" customFormat="1" ht="15.75" thickBot="1" x14ac:dyDescent="0.3"/>
    <row r="147" spans="1:42" ht="15.75" thickTop="1" x14ac:dyDescent="0.25"/>
    <row r="148" spans="1:42" x14ac:dyDescent="0.25">
      <c r="A148" t="s">
        <v>35</v>
      </c>
    </row>
    <row r="151" spans="1:42" x14ac:dyDescent="0.25">
      <c r="A151" s="64" t="s">
        <v>0</v>
      </c>
      <c r="B151" s="64" t="s">
        <v>1</v>
      </c>
      <c r="C151" s="64" t="s">
        <v>2</v>
      </c>
      <c r="D151" s="64" t="s">
        <v>7</v>
      </c>
      <c r="E151" s="67" t="s">
        <v>13</v>
      </c>
      <c r="F151" s="72"/>
      <c r="G151" s="61" t="s">
        <v>36</v>
      </c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3"/>
      <c r="AG151" s="43" t="s">
        <v>5</v>
      </c>
      <c r="AH151" s="45"/>
      <c r="AI151" s="45"/>
      <c r="AJ151" s="45"/>
      <c r="AK151" s="45"/>
      <c r="AL151" s="45"/>
      <c r="AM151" s="45"/>
      <c r="AN151" s="45"/>
      <c r="AO151" s="45"/>
      <c r="AP151" s="44"/>
    </row>
    <row r="152" spans="1:42" x14ac:dyDescent="0.25">
      <c r="A152" s="65"/>
      <c r="B152" s="65"/>
      <c r="C152" s="65"/>
      <c r="D152" s="65"/>
      <c r="E152" s="69"/>
      <c r="F152" s="71"/>
      <c r="G152" s="61" t="s">
        <v>3</v>
      </c>
      <c r="H152" s="62"/>
      <c r="I152" s="62"/>
      <c r="J152" s="63"/>
      <c r="K152" s="61" t="s">
        <v>4</v>
      </c>
      <c r="L152" s="62"/>
      <c r="M152" s="62"/>
      <c r="N152" s="63"/>
      <c r="O152" s="61" t="s">
        <v>12</v>
      </c>
      <c r="P152" s="62"/>
      <c r="Q152" s="62"/>
      <c r="R152" s="63"/>
      <c r="S152" s="61" t="s">
        <v>30</v>
      </c>
      <c r="T152" s="62"/>
      <c r="U152" s="62"/>
      <c r="V152" s="63"/>
      <c r="W152" s="61" t="s">
        <v>33</v>
      </c>
      <c r="X152" s="62"/>
      <c r="Y152" s="62"/>
      <c r="Z152" s="63"/>
      <c r="AG152" s="43" t="str">
        <f>G152</f>
        <v>Without Layers</v>
      </c>
      <c r="AH152" s="44"/>
      <c r="AI152" s="43" t="str">
        <f>K152</f>
        <v>With Layers</v>
      </c>
      <c r="AJ152" s="44"/>
      <c r="AK152" s="43" t="str">
        <f>O152</f>
        <v>With buffer=5m</v>
      </c>
      <c r="AL152" s="44"/>
      <c r="AM152" s="43" t="str">
        <f>S152</f>
        <v>With buffer=10m</v>
      </c>
      <c r="AN152" s="44"/>
      <c r="AO152" s="43" t="str">
        <f>W152</f>
        <v>With buffer=20m</v>
      </c>
      <c r="AP152" s="44"/>
    </row>
    <row r="153" spans="1:42" x14ac:dyDescent="0.25">
      <c r="A153" s="66"/>
      <c r="B153" s="66"/>
      <c r="C153" s="66"/>
      <c r="D153" s="66"/>
      <c r="E153" s="1" t="s">
        <v>8</v>
      </c>
      <c r="F153" s="1" t="s">
        <v>9</v>
      </c>
      <c r="G153" s="1"/>
      <c r="H153" s="46" t="s">
        <v>10</v>
      </c>
      <c r="I153" s="46" t="s">
        <v>8</v>
      </c>
      <c r="J153" s="46" t="s">
        <v>9</v>
      </c>
      <c r="K153" s="1"/>
      <c r="L153" s="46" t="s">
        <v>10</v>
      </c>
      <c r="M153" s="46" t="s">
        <v>8</v>
      </c>
      <c r="N153" s="46" t="s">
        <v>9</v>
      </c>
      <c r="O153" s="1"/>
      <c r="P153" s="46" t="s">
        <v>10</v>
      </c>
      <c r="Q153" s="46" t="s">
        <v>8</v>
      </c>
      <c r="R153" s="46" t="s">
        <v>9</v>
      </c>
      <c r="S153" s="1"/>
      <c r="T153" s="46" t="s">
        <v>10</v>
      </c>
      <c r="U153" s="46" t="s">
        <v>8</v>
      </c>
      <c r="V153" s="46" t="s">
        <v>9</v>
      </c>
      <c r="W153" s="1"/>
      <c r="X153" s="46" t="s">
        <v>10</v>
      </c>
      <c r="Y153" s="46" t="s">
        <v>8</v>
      </c>
      <c r="Z153" s="46" t="s">
        <v>9</v>
      </c>
      <c r="AG153" s="7" t="s">
        <v>8</v>
      </c>
      <c r="AH153" s="7" t="s">
        <v>9</v>
      </c>
      <c r="AI153" s="7" t="s">
        <v>8</v>
      </c>
      <c r="AJ153" s="7" t="s">
        <v>9</v>
      </c>
      <c r="AK153" s="7" t="s">
        <v>8</v>
      </c>
      <c r="AL153" s="7" t="s">
        <v>9</v>
      </c>
      <c r="AM153" s="7" t="str">
        <f>U153</f>
        <v>air taxi</v>
      </c>
      <c r="AN153" s="7" t="str">
        <f>V153</f>
        <v>all</v>
      </c>
      <c r="AO153" s="7" t="str">
        <f>Y153</f>
        <v>air taxi</v>
      </c>
      <c r="AP153" s="7" t="str">
        <f>Z153</f>
        <v>all</v>
      </c>
    </row>
    <row r="154" spans="1:42" x14ac:dyDescent="0.25">
      <c r="A154" s="22">
        <v>1</v>
      </c>
      <c r="B154" s="16" t="s">
        <v>14</v>
      </c>
      <c r="C154" s="16" t="s">
        <v>21</v>
      </c>
      <c r="D154" s="16">
        <v>1000</v>
      </c>
      <c r="E154" s="20">
        <v>3.6726388888888879</v>
      </c>
      <c r="F154" s="21">
        <v>79.774569444444438</v>
      </c>
      <c r="G154" s="20"/>
      <c r="H154" s="36">
        <v>5</v>
      </c>
      <c r="I154" s="15">
        <f>H154/($E154*$D154*$F$2)</f>
        <v>2.269031501720683E-5</v>
      </c>
      <c r="J154" s="21">
        <f>H154/($F154*$D154*$F$2)</f>
        <v>1.044610255043335E-6</v>
      </c>
      <c r="K154" s="20"/>
      <c r="L154" s="15">
        <v>0</v>
      </c>
      <c r="M154" s="15">
        <f>L154/($E154*$D154*$F$2)</f>
        <v>0</v>
      </c>
      <c r="N154" s="21">
        <f>L154/($F154*$D154*$F$2)</f>
        <v>0</v>
      </c>
      <c r="O154" s="20"/>
      <c r="P154" s="15">
        <v>0</v>
      </c>
      <c r="Q154" s="15">
        <f>P154/($E154*$D154*$F$2)</f>
        <v>0</v>
      </c>
      <c r="R154" s="21">
        <f>P154/($F154*$D154*$F$2)</f>
        <v>0</v>
      </c>
      <c r="S154" s="20"/>
      <c r="T154" s="15">
        <v>0</v>
      </c>
      <c r="U154" s="15">
        <f>T154/($E154*$D154*$F$2)</f>
        <v>0</v>
      </c>
      <c r="V154" s="21">
        <f>T154/($F154*$D154*$F$2)</f>
        <v>0</v>
      </c>
      <c r="W154" s="15"/>
      <c r="X154" s="36">
        <v>0</v>
      </c>
      <c r="Y154" s="15">
        <f>X154/($E154*$D154*$F$2)</f>
        <v>0</v>
      </c>
      <c r="Z154" s="21">
        <f>X154/($F154*$D154*$F$2)</f>
        <v>0</v>
      </c>
      <c r="AG154" s="18">
        <f>AVERAGE($I$154:$I$168)</f>
        <v>1.4496692267618863E-5</v>
      </c>
      <c r="AH154" s="13">
        <f>AVERAGE($J$154:$J$168)</f>
        <v>5.0859376654028381E-7</v>
      </c>
      <c r="AI154" s="18">
        <f>AVERAGE($M$154:$M$168)</f>
        <v>5.0154324688552429E-7</v>
      </c>
      <c r="AJ154" s="13">
        <f>AVERAGE($N$154:$N$168)</f>
        <v>1.7760112025225737E-8</v>
      </c>
      <c r="AK154" s="18">
        <f>AVERAGE($Q$154:$Q$168)</f>
        <v>5.8629190887851068E-7</v>
      </c>
      <c r="AL154" s="13">
        <f>AVERAGE($R$154:$R$168)</f>
        <v>2.2012449691234124E-8</v>
      </c>
      <c r="AM154" s="18">
        <f>AVERAGE($U$154:$U$168)</f>
        <v>5.1451086017609287E-7</v>
      </c>
      <c r="AN154" s="13">
        <f>AVERAGE($V$154:$V$168)</f>
        <v>1.7352423379690041E-8</v>
      </c>
      <c r="AO154" s="18">
        <f>AVERAGE($Y$154:$Y$168)</f>
        <v>0</v>
      </c>
      <c r="AP154" s="13">
        <f>AVERAGE($Z$154:$Z$168)</f>
        <v>0</v>
      </c>
    </row>
    <row r="155" spans="1:42" x14ac:dyDescent="0.25">
      <c r="A155" s="22">
        <f t="shared" ref="A155:A168" si="48">A154+1</f>
        <v>2</v>
      </c>
      <c r="B155" s="16" t="s">
        <v>14</v>
      </c>
      <c r="C155" s="16" t="s">
        <v>22</v>
      </c>
      <c r="D155" s="16">
        <v>1000</v>
      </c>
      <c r="E155" s="22">
        <v>4.6576138888888874</v>
      </c>
      <c r="F155" s="23">
        <v>166.55976111111113</v>
      </c>
      <c r="G155" s="22"/>
      <c r="H155" s="17">
        <v>7</v>
      </c>
      <c r="I155" s="16">
        <f>H155/($E155*$D155*$F$2)</f>
        <v>2.5048591285117983E-5</v>
      </c>
      <c r="J155" s="23">
        <f>H155/($F155*$D155*$F$2)</f>
        <v>7.0044929152389303E-7</v>
      </c>
      <c r="K155" s="22"/>
      <c r="L155" s="16">
        <v>0</v>
      </c>
      <c r="M155" s="16">
        <f>L155/($E155*$D155*$F$2)</f>
        <v>0</v>
      </c>
      <c r="N155" s="23">
        <f>L155/($F155*$D155*$F$2)</f>
        <v>0</v>
      </c>
      <c r="O155" s="22"/>
      <c r="P155" s="16">
        <v>0</v>
      </c>
      <c r="Q155" s="16">
        <f>P155/($E155*$D155*$F$2)</f>
        <v>0</v>
      </c>
      <c r="R155" s="23">
        <f>P155/($F155*$D155*$F$2)</f>
        <v>0</v>
      </c>
      <c r="S155" s="22"/>
      <c r="T155" s="16">
        <v>1</v>
      </c>
      <c r="U155" s="16">
        <f>T155/($E155*$D155*$F$2)</f>
        <v>3.5783701835882833E-6</v>
      </c>
      <c r="V155" s="23">
        <f>T155/($F155*$D155*$F$2)</f>
        <v>1.0006418450341329E-7</v>
      </c>
      <c r="W155" s="16"/>
      <c r="X155" s="17">
        <v>0</v>
      </c>
      <c r="Y155" s="16">
        <f>X155/($E155*$D155*$F$2)</f>
        <v>0</v>
      </c>
      <c r="Z155" s="23">
        <f>X155/($F155*$D155*$F$2)</f>
        <v>0</v>
      </c>
      <c r="AG155" s="14">
        <f>$AG$154</f>
        <v>1.4496692267618863E-5</v>
      </c>
      <c r="AH155" s="10">
        <f>$AH$154</f>
        <v>5.0859376654028381E-7</v>
      </c>
      <c r="AI155" s="14">
        <f>$AI$154</f>
        <v>5.0154324688552429E-7</v>
      </c>
      <c r="AJ155" s="10">
        <f>$AJ$154</f>
        <v>1.7760112025225737E-8</v>
      </c>
      <c r="AK155" s="14">
        <f t="shared" ref="AK155:AK168" si="49">$AK$154</f>
        <v>5.8629190887851068E-7</v>
      </c>
      <c r="AL155" s="10">
        <f t="shared" ref="AL155:AL168" si="50">$AL$154</f>
        <v>2.2012449691234124E-8</v>
      </c>
      <c r="AM155" s="14">
        <f>$AM$154</f>
        <v>5.1451086017609287E-7</v>
      </c>
      <c r="AN155" s="10">
        <f>$AN$154</f>
        <v>1.7352423379690041E-8</v>
      </c>
      <c r="AO155" s="14">
        <f>$AO$154</f>
        <v>0</v>
      </c>
      <c r="AP155" s="10">
        <f>$AP$154</f>
        <v>0</v>
      </c>
    </row>
    <row r="156" spans="1:42" x14ac:dyDescent="0.25">
      <c r="A156" s="22">
        <f t="shared" si="48"/>
        <v>3</v>
      </c>
      <c r="B156" s="16" t="s">
        <v>14</v>
      </c>
      <c r="C156" s="16" t="s">
        <v>23</v>
      </c>
      <c r="D156" s="16">
        <v>1000</v>
      </c>
      <c r="E156" s="22">
        <v>4.8418388888888959</v>
      </c>
      <c r="F156" s="23">
        <v>115.00931944444446</v>
      </c>
      <c r="G156" s="22"/>
      <c r="H156" s="17">
        <v>1</v>
      </c>
      <c r="I156" s="16">
        <f t="shared" ref="I156:I166" si="51">H156/($E156*$D156*$F$2)</f>
        <v>3.4422183490891272E-6</v>
      </c>
      <c r="J156" s="23">
        <f t="shared" ref="J156:J157" si="52">H156/($F156*$D156*$F$2)</f>
        <v>1.4491579245208511E-7</v>
      </c>
      <c r="K156" s="22"/>
      <c r="L156" s="16">
        <v>0</v>
      </c>
      <c r="M156" s="16">
        <f t="shared" ref="M156:M166" si="53">L156/($E156*$D156*$F$2)</f>
        <v>0</v>
      </c>
      <c r="N156" s="23">
        <f t="shared" ref="N156:N157" si="54">L156/($F156*$D156*$F$2)</f>
        <v>0</v>
      </c>
      <c r="O156" s="22"/>
      <c r="P156" s="16">
        <v>0</v>
      </c>
      <c r="Q156" s="16">
        <f t="shared" ref="Q156:Q166" si="55">P156/($E156*$D156*$F$2)</f>
        <v>0</v>
      </c>
      <c r="R156" s="23">
        <f t="shared" ref="R156:R157" si="56">P156/($F156*$D156*$F$2)</f>
        <v>0</v>
      </c>
      <c r="S156" s="22"/>
      <c r="T156" s="16">
        <v>0</v>
      </c>
      <c r="U156" s="16">
        <f t="shared" ref="U156:U166" si="57">T156/($E156*$D156*$F$2)</f>
        <v>0</v>
      </c>
      <c r="V156" s="23">
        <f t="shared" ref="V156:V157" si="58">T156/($F156*$D156*$F$2)</f>
        <v>0</v>
      </c>
      <c r="W156" s="16"/>
      <c r="X156" s="17">
        <v>0</v>
      </c>
      <c r="Y156" s="16">
        <f t="shared" ref="Y156:Y166" si="59">X156/($E156*$D156*$F$2)</f>
        <v>0</v>
      </c>
      <c r="Z156" s="23">
        <f t="shared" ref="Z156:Z157" si="60">X156/($F156*$D156*$F$2)</f>
        <v>0</v>
      </c>
      <c r="AG156" s="14">
        <f t="shared" ref="AG156:AJ168" si="61">AG$154</f>
        <v>1.4496692267618863E-5</v>
      </c>
      <c r="AH156" s="10">
        <f t="shared" si="61"/>
        <v>5.0859376654028381E-7</v>
      </c>
      <c r="AI156" s="14">
        <f t="shared" si="61"/>
        <v>5.0154324688552429E-7</v>
      </c>
      <c r="AJ156" s="10">
        <f t="shared" si="61"/>
        <v>1.7760112025225737E-8</v>
      </c>
      <c r="AK156" s="14">
        <f t="shared" si="49"/>
        <v>5.8629190887851068E-7</v>
      </c>
      <c r="AL156" s="10">
        <f t="shared" si="50"/>
        <v>2.2012449691234124E-8</v>
      </c>
      <c r="AM156" s="14">
        <f t="shared" ref="AM156:AP168" si="62">AM$154</f>
        <v>5.1451086017609287E-7</v>
      </c>
      <c r="AN156" s="10">
        <f t="shared" si="62"/>
        <v>1.7352423379690041E-8</v>
      </c>
      <c r="AO156" s="14">
        <f t="shared" si="62"/>
        <v>0</v>
      </c>
      <c r="AP156" s="10">
        <f t="shared" si="62"/>
        <v>0</v>
      </c>
    </row>
    <row r="157" spans="1:42" x14ac:dyDescent="0.25">
      <c r="A157" s="22">
        <f t="shared" si="48"/>
        <v>4</v>
      </c>
      <c r="B157" s="16" t="s">
        <v>14</v>
      </c>
      <c r="C157" s="16" t="s">
        <v>15</v>
      </c>
      <c r="D157" s="16">
        <v>1000</v>
      </c>
      <c r="E157" s="22">
        <v>3.9206972222222145</v>
      </c>
      <c r="F157" s="23">
        <v>92.223586111111089</v>
      </c>
      <c r="G157" s="22"/>
      <c r="H157" s="17">
        <v>4</v>
      </c>
      <c r="I157" s="16">
        <f t="shared" si="51"/>
        <v>1.7003778381254505E-5</v>
      </c>
      <c r="J157" s="23">
        <f t="shared" si="52"/>
        <v>7.2288087546657081E-7</v>
      </c>
      <c r="K157" s="22"/>
      <c r="L157" s="16">
        <v>0</v>
      </c>
      <c r="M157" s="16">
        <f t="shared" si="53"/>
        <v>0</v>
      </c>
      <c r="N157" s="23">
        <f t="shared" si="54"/>
        <v>0</v>
      </c>
      <c r="O157" s="22"/>
      <c r="P157" s="16">
        <v>0</v>
      </c>
      <c r="Q157" s="16">
        <f t="shared" si="55"/>
        <v>0</v>
      </c>
      <c r="R157" s="23">
        <f t="shared" si="56"/>
        <v>0</v>
      </c>
      <c r="S157" s="22"/>
      <c r="T157" s="16">
        <v>0</v>
      </c>
      <c r="U157" s="16">
        <f t="shared" si="57"/>
        <v>0</v>
      </c>
      <c r="V157" s="23">
        <f t="shared" si="58"/>
        <v>0</v>
      </c>
      <c r="W157" s="16"/>
      <c r="X157" s="17">
        <v>0</v>
      </c>
      <c r="Y157" s="16">
        <f t="shared" si="59"/>
        <v>0</v>
      </c>
      <c r="Z157" s="23">
        <f t="shared" si="60"/>
        <v>0</v>
      </c>
      <c r="AG157" s="14">
        <f t="shared" si="61"/>
        <v>1.4496692267618863E-5</v>
      </c>
      <c r="AH157" s="10">
        <f t="shared" si="61"/>
        <v>5.0859376654028381E-7</v>
      </c>
      <c r="AI157" s="14">
        <f t="shared" si="61"/>
        <v>5.0154324688552429E-7</v>
      </c>
      <c r="AJ157" s="10">
        <f t="shared" si="61"/>
        <v>1.7760112025225737E-8</v>
      </c>
      <c r="AK157" s="14">
        <f t="shared" si="49"/>
        <v>5.8629190887851068E-7</v>
      </c>
      <c r="AL157" s="10">
        <f t="shared" si="50"/>
        <v>2.2012449691234124E-8</v>
      </c>
      <c r="AM157" s="14">
        <f t="shared" si="62"/>
        <v>5.1451086017609287E-7</v>
      </c>
      <c r="AN157" s="10">
        <f t="shared" si="62"/>
        <v>1.7352423379690041E-8</v>
      </c>
      <c r="AO157" s="14">
        <f t="shared" si="62"/>
        <v>0</v>
      </c>
      <c r="AP157" s="10">
        <f t="shared" si="62"/>
        <v>0</v>
      </c>
    </row>
    <row r="158" spans="1:42" x14ac:dyDescent="0.25">
      <c r="A158" s="22">
        <f t="shared" si="48"/>
        <v>5</v>
      </c>
      <c r="B158" s="16" t="s">
        <v>14</v>
      </c>
      <c r="C158" s="16" t="s">
        <v>16</v>
      </c>
      <c r="D158" s="16">
        <v>1000</v>
      </c>
      <c r="E158" s="22">
        <v>4.2080472222222189</v>
      </c>
      <c r="F158" s="23">
        <v>99.019727777777774</v>
      </c>
      <c r="G158" s="22"/>
      <c r="H158" s="17">
        <v>1</v>
      </c>
      <c r="I158" s="16">
        <f>H158/($E158*$D158*$F$2)</f>
        <v>3.9606653125592065E-6</v>
      </c>
      <c r="J158" s="23">
        <f>H158/($F158*$D158*$F$2)</f>
        <v>1.6831662781451351E-7</v>
      </c>
      <c r="K158" s="22"/>
      <c r="L158" s="16">
        <v>0</v>
      </c>
      <c r="M158" s="16">
        <f>L158/($E158*$D158*$F$2)</f>
        <v>0</v>
      </c>
      <c r="N158" s="23">
        <f>L158/($F158*$D158*$F$2)</f>
        <v>0</v>
      </c>
      <c r="O158" s="22"/>
      <c r="P158" s="16">
        <v>0</v>
      </c>
      <c r="Q158" s="16">
        <f>P158/($E158*$D158*$F$2)</f>
        <v>0</v>
      </c>
      <c r="R158" s="23">
        <f>P158/($F158*$D158*$F$2)</f>
        <v>0</v>
      </c>
      <c r="S158" s="22"/>
      <c r="T158" s="16">
        <v>0</v>
      </c>
      <c r="U158" s="16">
        <f>T158/($E158*$D158*$F$2)</f>
        <v>0</v>
      </c>
      <c r="V158" s="23">
        <f>T158/($F158*$D158*$F$2)</f>
        <v>0</v>
      </c>
      <c r="W158" s="16"/>
      <c r="X158" s="17">
        <v>0</v>
      </c>
      <c r="Y158" s="16">
        <f>X158/($E158*$D158*$F$2)</f>
        <v>0</v>
      </c>
      <c r="Z158" s="23">
        <f>X158/($F158*$D158*$F$2)</f>
        <v>0</v>
      </c>
      <c r="AG158" s="14">
        <f t="shared" si="61"/>
        <v>1.4496692267618863E-5</v>
      </c>
      <c r="AH158" s="10">
        <f t="shared" si="61"/>
        <v>5.0859376654028381E-7</v>
      </c>
      <c r="AI158" s="14">
        <f t="shared" si="61"/>
        <v>5.0154324688552429E-7</v>
      </c>
      <c r="AJ158" s="10">
        <f t="shared" si="61"/>
        <v>1.7760112025225737E-8</v>
      </c>
      <c r="AK158" s="14">
        <f t="shared" si="49"/>
        <v>5.8629190887851068E-7</v>
      </c>
      <c r="AL158" s="10">
        <f t="shared" si="50"/>
        <v>2.2012449691234124E-8</v>
      </c>
      <c r="AM158" s="14">
        <f t="shared" si="62"/>
        <v>5.1451086017609287E-7</v>
      </c>
      <c r="AN158" s="10">
        <f t="shared" si="62"/>
        <v>1.7352423379690041E-8</v>
      </c>
      <c r="AO158" s="14">
        <f t="shared" si="62"/>
        <v>0</v>
      </c>
      <c r="AP158" s="10">
        <f t="shared" si="62"/>
        <v>0</v>
      </c>
    </row>
    <row r="159" spans="1:42" x14ac:dyDescent="0.25">
      <c r="A159" s="22">
        <f t="shared" si="48"/>
        <v>6</v>
      </c>
      <c r="B159" s="16" t="s">
        <v>14</v>
      </c>
      <c r="C159" s="16" t="s">
        <v>17</v>
      </c>
      <c r="D159" s="16">
        <v>1000</v>
      </c>
      <c r="E159" s="22">
        <v>3.8898972222222201</v>
      </c>
      <c r="F159" s="23">
        <v>96.78281666666669</v>
      </c>
      <c r="G159" s="22"/>
      <c r="H159" s="17">
        <v>0</v>
      </c>
      <c r="I159" s="16">
        <f t="shared" si="51"/>
        <v>0</v>
      </c>
      <c r="J159" s="23">
        <f t="shared" ref="J159:J167" si="63">H159/($F159*$D159*$F$2)</f>
        <v>0</v>
      </c>
      <c r="K159" s="22"/>
      <c r="L159" s="16">
        <v>0</v>
      </c>
      <c r="M159" s="16">
        <f t="shared" si="53"/>
        <v>0</v>
      </c>
      <c r="N159" s="23">
        <f t="shared" ref="N159:N167" si="64">L159/($F159*$D159*$F$2)</f>
        <v>0</v>
      </c>
      <c r="O159" s="22"/>
      <c r="P159" s="16">
        <v>0</v>
      </c>
      <c r="Q159" s="16">
        <f t="shared" si="55"/>
        <v>0</v>
      </c>
      <c r="R159" s="23">
        <f t="shared" ref="R159:R167" si="65">P159/($F159*$D159*$F$2)</f>
        <v>0</v>
      </c>
      <c r="S159" s="22"/>
      <c r="T159" s="16">
        <v>0</v>
      </c>
      <c r="U159" s="16">
        <f t="shared" si="57"/>
        <v>0</v>
      </c>
      <c r="V159" s="23">
        <f t="shared" ref="V159:V167" si="66">T159/($F159*$D159*$F$2)</f>
        <v>0</v>
      </c>
      <c r="W159" s="16"/>
      <c r="X159" s="17">
        <v>0</v>
      </c>
      <c r="Y159" s="16">
        <f t="shared" si="59"/>
        <v>0</v>
      </c>
      <c r="Z159" s="23">
        <f t="shared" ref="Z159:Z167" si="67">X159/($F159*$D159*$F$2)</f>
        <v>0</v>
      </c>
      <c r="AG159" s="14">
        <f t="shared" si="61"/>
        <v>1.4496692267618863E-5</v>
      </c>
      <c r="AH159" s="10">
        <f t="shared" si="61"/>
        <v>5.0859376654028381E-7</v>
      </c>
      <c r="AI159" s="14">
        <f t="shared" si="61"/>
        <v>5.0154324688552429E-7</v>
      </c>
      <c r="AJ159" s="10">
        <f t="shared" si="61"/>
        <v>1.7760112025225737E-8</v>
      </c>
      <c r="AK159" s="14">
        <f t="shared" si="49"/>
        <v>5.8629190887851068E-7</v>
      </c>
      <c r="AL159" s="10">
        <f t="shared" si="50"/>
        <v>2.2012449691234124E-8</v>
      </c>
      <c r="AM159" s="14">
        <f t="shared" si="62"/>
        <v>5.1451086017609287E-7</v>
      </c>
      <c r="AN159" s="10">
        <f t="shared" si="62"/>
        <v>1.7352423379690041E-8</v>
      </c>
      <c r="AO159" s="14">
        <f t="shared" si="62"/>
        <v>0</v>
      </c>
      <c r="AP159" s="10">
        <f t="shared" si="62"/>
        <v>0</v>
      </c>
    </row>
    <row r="160" spans="1:42" x14ac:dyDescent="0.25">
      <c r="A160" s="22">
        <f t="shared" si="48"/>
        <v>7</v>
      </c>
      <c r="B160" s="16" t="s">
        <v>14</v>
      </c>
      <c r="C160" s="16" t="s">
        <v>24</v>
      </c>
      <c r="D160" s="16">
        <v>1000</v>
      </c>
      <c r="E160" s="22">
        <v>4.7703972222222184</v>
      </c>
      <c r="F160" s="23">
        <v>110.17316944444444</v>
      </c>
      <c r="G160" s="22"/>
      <c r="H160" s="17">
        <v>3</v>
      </c>
      <c r="I160" s="16">
        <f t="shared" si="51"/>
        <v>1.0481307461584562E-5</v>
      </c>
      <c r="J160" s="23">
        <f t="shared" si="63"/>
        <v>4.538310030666117E-7</v>
      </c>
      <c r="K160" s="22"/>
      <c r="L160" s="16">
        <v>1</v>
      </c>
      <c r="M160" s="16">
        <f t="shared" si="53"/>
        <v>3.4937691538615207E-6</v>
      </c>
      <c r="N160" s="23">
        <f t="shared" si="64"/>
        <v>1.512770010222039E-7</v>
      </c>
      <c r="O160" s="22"/>
      <c r="P160" s="16">
        <v>0</v>
      </c>
      <c r="Q160" s="16">
        <f t="shared" si="55"/>
        <v>0</v>
      </c>
      <c r="R160" s="23">
        <f t="shared" si="65"/>
        <v>0</v>
      </c>
      <c r="S160" s="22"/>
      <c r="T160" s="16">
        <v>0</v>
      </c>
      <c r="U160" s="16">
        <f t="shared" si="57"/>
        <v>0</v>
      </c>
      <c r="V160" s="23">
        <f t="shared" si="66"/>
        <v>0</v>
      </c>
      <c r="W160" s="16"/>
      <c r="X160" s="17">
        <v>0</v>
      </c>
      <c r="Y160" s="16">
        <f t="shared" si="59"/>
        <v>0</v>
      </c>
      <c r="Z160" s="23">
        <f t="shared" si="67"/>
        <v>0</v>
      </c>
      <c r="AG160" s="14">
        <f t="shared" si="61"/>
        <v>1.4496692267618863E-5</v>
      </c>
      <c r="AH160" s="10">
        <f t="shared" si="61"/>
        <v>5.0859376654028381E-7</v>
      </c>
      <c r="AI160" s="14">
        <f t="shared" si="61"/>
        <v>5.0154324688552429E-7</v>
      </c>
      <c r="AJ160" s="10">
        <f t="shared" si="61"/>
        <v>1.7760112025225737E-8</v>
      </c>
      <c r="AK160" s="14">
        <f t="shared" si="49"/>
        <v>5.8629190887851068E-7</v>
      </c>
      <c r="AL160" s="10">
        <f t="shared" si="50"/>
        <v>2.2012449691234124E-8</v>
      </c>
      <c r="AM160" s="14">
        <f t="shared" si="62"/>
        <v>5.1451086017609287E-7</v>
      </c>
      <c r="AN160" s="10">
        <f t="shared" si="62"/>
        <v>1.7352423379690041E-8</v>
      </c>
      <c r="AO160" s="14">
        <f t="shared" si="62"/>
        <v>0</v>
      </c>
      <c r="AP160" s="10">
        <f t="shared" si="62"/>
        <v>0</v>
      </c>
    </row>
    <row r="161" spans="1:42" x14ac:dyDescent="0.25">
      <c r="A161" s="22">
        <f t="shared" si="48"/>
        <v>8</v>
      </c>
      <c r="B161" s="16" t="s">
        <v>14</v>
      </c>
      <c r="C161" s="16" t="s">
        <v>25</v>
      </c>
      <c r="D161" s="16">
        <v>1000</v>
      </c>
      <c r="E161" s="22">
        <v>4.1362861111111151</v>
      </c>
      <c r="F161" s="23">
        <v>144.77058055555551</v>
      </c>
      <c r="G161" s="22"/>
      <c r="H161" s="17">
        <v>10</v>
      </c>
      <c r="I161" s="16">
        <f t="shared" si="51"/>
        <v>4.0293795494213431E-5</v>
      </c>
      <c r="J161" s="23">
        <f t="shared" si="63"/>
        <v>1.1512467935618216E-6</v>
      </c>
      <c r="K161" s="22"/>
      <c r="L161" s="16">
        <v>1</v>
      </c>
      <c r="M161" s="16">
        <f t="shared" si="53"/>
        <v>4.0293795494213431E-6</v>
      </c>
      <c r="N161" s="23">
        <f t="shared" si="64"/>
        <v>1.1512467935618215E-7</v>
      </c>
      <c r="O161" s="22"/>
      <c r="P161" s="16">
        <v>0</v>
      </c>
      <c r="Q161" s="16">
        <f t="shared" si="55"/>
        <v>0</v>
      </c>
      <c r="R161" s="23">
        <f t="shared" si="65"/>
        <v>0</v>
      </c>
      <c r="S161" s="22"/>
      <c r="T161" s="16">
        <v>0</v>
      </c>
      <c r="U161" s="16">
        <f t="shared" si="57"/>
        <v>0</v>
      </c>
      <c r="V161" s="23">
        <f t="shared" si="66"/>
        <v>0</v>
      </c>
      <c r="W161" s="16"/>
      <c r="X161" s="17">
        <v>0</v>
      </c>
      <c r="Y161" s="16">
        <f t="shared" si="59"/>
        <v>0</v>
      </c>
      <c r="Z161" s="23">
        <f t="shared" si="67"/>
        <v>0</v>
      </c>
      <c r="AG161" s="14">
        <f t="shared" si="61"/>
        <v>1.4496692267618863E-5</v>
      </c>
      <c r="AH161" s="10">
        <f t="shared" si="61"/>
        <v>5.0859376654028381E-7</v>
      </c>
      <c r="AI161" s="14">
        <f t="shared" si="61"/>
        <v>5.0154324688552429E-7</v>
      </c>
      <c r="AJ161" s="10">
        <f t="shared" si="61"/>
        <v>1.7760112025225737E-8</v>
      </c>
      <c r="AK161" s="14">
        <f t="shared" si="49"/>
        <v>5.8629190887851068E-7</v>
      </c>
      <c r="AL161" s="10">
        <f t="shared" si="50"/>
        <v>2.2012449691234124E-8</v>
      </c>
      <c r="AM161" s="14">
        <f t="shared" si="62"/>
        <v>5.1451086017609287E-7</v>
      </c>
      <c r="AN161" s="10">
        <f t="shared" si="62"/>
        <v>1.7352423379690041E-8</v>
      </c>
      <c r="AO161" s="14">
        <f t="shared" si="62"/>
        <v>0</v>
      </c>
      <c r="AP161" s="10">
        <f t="shared" si="62"/>
        <v>0</v>
      </c>
    </row>
    <row r="162" spans="1:42" x14ac:dyDescent="0.25">
      <c r="A162" s="22">
        <f t="shared" si="48"/>
        <v>9</v>
      </c>
      <c r="B162" s="16" t="s">
        <v>14</v>
      </c>
      <c r="C162" s="16" t="s">
        <v>26</v>
      </c>
      <c r="D162" s="16">
        <v>1000</v>
      </c>
      <c r="E162" s="22">
        <v>3.7250944444444332</v>
      </c>
      <c r="F162" s="23">
        <v>124.7335083333333</v>
      </c>
      <c r="G162" s="22"/>
      <c r="H162" s="17">
        <v>4</v>
      </c>
      <c r="I162" s="16">
        <f t="shared" si="51"/>
        <v>1.7896637967419225E-5</v>
      </c>
      <c r="J162" s="23">
        <f t="shared" si="63"/>
        <v>5.3447279369797793E-7</v>
      </c>
      <c r="K162" s="22"/>
      <c r="L162" s="16">
        <v>0</v>
      </c>
      <c r="M162" s="16">
        <f t="shared" si="53"/>
        <v>0</v>
      </c>
      <c r="N162" s="23">
        <f t="shared" si="64"/>
        <v>0</v>
      </c>
      <c r="O162" s="22"/>
      <c r="P162" s="16">
        <v>0</v>
      </c>
      <c r="Q162" s="16">
        <f t="shared" si="55"/>
        <v>0</v>
      </c>
      <c r="R162" s="23">
        <f t="shared" si="65"/>
        <v>0</v>
      </c>
      <c r="S162" s="22"/>
      <c r="T162" s="16">
        <v>0</v>
      </c>
      <c r="U162" s="16">
        <f t="shared" si="57"/>
        <v>0</v>
      </c>
      <c r="V162" s="23">
        <f t="shared" si="66"/>
        <v>0</v>
      </c>
      <c r="W162" s="16"/>
      <c r="X162" s="17">
        <v>0</v>
      </c>
      <c r="Y162" s="16">
        <f t="shared" si="59"/>
        <v>0</v>
      </c>
      <c r="Z162" s="23">
        <f t="shared" si="67"/>
        <v>0</v>
      </c>
      <c r="AG162" s="14">
        <f t="shared" si="61"/>
        <v>1.4496692267618863E-5</v>
      </c>
      <c r="AH162" s="10">
        <f t="shared" si="61"/>
        <v>5.0859376654028381E-7</v>
      </c>
      <c r="AI162" s="14">
        <f t="shared" si="61"/>
        <v>5.0154324688552429E-7</v>
      </c>
      <c r="AJ162" s="10">
        <f t="shared" si="61"/>
        <v>1.7760112025225737E-8</v>
      </c>
      <c r="AK162" s="14">
        <f t="shared" si="49"/>
        <v>5.8629190887851068E-7</v>
      </c>
      <c r="AL162" s="10">
        <f t="shared" si="50"/>
        <v>2.2012449691234124E-8</v>
      </c>
      <c r="AM162" s="14">
        <f t="shared" si="62"/>
        <v>5.1451086017609287E-7</v>
      </c>
      <c r="AN162" s="10">
        <f t="shared" si="62"/>
        <v>1.7352423379690041E-8</v>
      </c>
      <c r="AO162" s="14">
        <f t="shared" si="62"/>
        <v>0</v>
      </c>
      <c r="AP162" s="10">
        <f t="shared" si="62"/>
        <v>0</v>
      </c>
    </row>
    <row r="163" spans="1:42" x14ac:dyDescent="0.25">
      <c r="A163" s="22">
        <f t="shared" si="48"/>
        <v>10</v>
      </c>
      <c r="B163" s="16" t="s">
        <v>14</v>
      </c>
      <c r="C163" s="16" t="s">
        <v>27</v>
      </c>
      <c r="D163" s="16">
        <v>1000</v>
      </c>
      <c r="E163" s="30">
        <v>3.8716305555555603</v>
      </c>
      <c r="F163" s="24">
        <v>155.05862777777779</v>
      </c>
      <c r="G163" s="30"/>
      <c r="H163" s="17">
        <v>3</v>
      </c>
      <c r="I163" s="16">
        <f t="shared" si="51"/>
        <v>1.2914455365131097E-5</v>
      </c>
      <c r="J163" s="23">
        <f t="shared" si="63"/>
        <v>3.2245867718923373E-7</v>
      </c>
      <c r="K163" s="22"/>
      <c r="L163" s="16">
        <v>0</v>
      </c>
      <c r="M163" s="16">
        <f t="shared" si="53"/>
        <v>0</v>
      </c>
      <c r="N163" s="23">
        <f t="shared" si="64"/>
        <v>0</v>
      </c>
      <c r="O163" s="22"/>
      <c r="P163" s="16">
        <v>0</v>
      </c>
      <c r="Q163" s="16">
        <f t="shared" si="55"/>
        <v>0</v>
      </c>
      <c r="R163" s="23">
        <f t="shared" si="65"/>
        <v>0</v>
      </c>
      <c r="S163" s="22"/>
      <c r="T163" s="16">
        <v>0</v>
      </c>
      <c r="U163" s="16">
        <f t="shared" si="57"/>
        <v>0</v>
      </c>
      <c r="V163" s="23">
        <f t="shared" si="66"/>
        <v>0</v>
      </c>
      <c r="W163" s="16"/>
      <c r="X163" s="17">
        <v>0</v>
      </c>
      <c r="Y163" s="16">
        <f t="shared" si="59"/>
        <v>0</v>
      </c>
      <c r="Z163" s="23">
        <f t="shared" si="67"/>
        <v>0</v>
      </c>
      <c r="AG163" s="14">
        <f t="shared" si="61"/>
        <v>1.4496692267618863E-5</v>
      </c>
      <c r="AH163" s="10">
        <f t="shared" si="61"/>
        <v>5.0859376654028381E-7</v>
      </c>
      <c r="AI163" s="14">
        <f t="shared" si="61"/>
        <v>5.0154324688552429E-7</v>
      </c>
      <c r="AJ163" s="10">
        <f t="shared" si="61"/>
        <v>1.7760112025225737E-8</v>
      </c>
      <c r="AK163" s="14">
        <f t="shared" si="49"/>
        <v>5.8629190887851068E-7</v>
      </c>
      <c r="AL163" s="10">
        <f t="shared" si="50"/>
        <v>2.2012449691234124E-8</v>
      </c>
      <c r="AM163" s="14">
        <f t="shared" si="62"/>
        <v>5.1451086017609287E-7</v>
      </c>
      <c r="AN163" s="10">
        <f t="shared" si="62"/>
        <v>1.7352423379690041E-8</v>
      </c>
      <c r="AO163" s="14">
        <f t="shared" si="62"/>
        <v>0</v>
      </c>
      <c r="AP163" s="10">
        <f t="shared" si="62"/>
        <v>0</v>
      </c>
    </row>
    <row r="164" spans="1:42" x14ac:dyDescent="0.25">
      <c r="A164" s="22">
        <f t="shared" si="48"/>
        <v>11</v>
      </c>
      <c r="B164" s="17" t="s">
        <v>14</v>
      </c>
      <c r="C164" s="17" t="s">
        <v>28</v>
      </c>
      <c r="D164" s="16">
        <v>1000</v>
      </c>
      <c r="E164" s="30">
        <v>4.4547250000000078</v>
      </c>
      <c r="F164" s="24">
        <v>99.95538055555555</v>
      </c>
      <c r="G164" s="30"/>
      <c r="H164" s="17">
        <v>4</v>
      </c>
      <c r="I164" s="16">
        <f t="shared" si="51"/>
        <v>1.4965383197990124E-5</v>
      </c>
      <c r="J164" s="23">
        <f t="shared" si="63"/>
        <v>6.6696426241519934E-7</v>
      </c>
      <c r="K164" s="22"/>
      <c r="L164" s="16">
        <v>0</v>
      </c>
      <c r="M164" s="16">
        <f t="shared" si="53"/>
        <v>0</v>
      </c>
      <c r="N164" s="23">
        <f t="shared" si="64"/>
        <v>0</v>
      </c>
      <c r="O164" s="22"/>
      <c r="P164" s="16">
        <v>0</v>
      </c>
      <c r="Q164" s="16">
        <f t="shared" si="55"/>
        <v>0</v>
      </c>
      <c r="R164" s="23">
        <f t="shared" si="65"/>
        <v>0</v>
      </c>
      <c r="S164" s="22"/>
      <c r="T164" s="16">
        <v>0</v>
      </c>
      <c r="U164" s="16">
        <f t="shared" si="57"/>
        <v>0</v>
      </c>
      <c r="V164" s="23">
        <f t="shared" si="66"/>
        <v>0</v>
      </c>
      <c r="W164" s="16"/>
      <c r="X164" s="17">
        <v>0</v>
      </c>
      <c r="Y164" s="16">
        <f t="shared" si="59"/>
        <v>0</v>
      </c>
      <c r="Z164" s="23">
        <f t="shared" si="67"/>
        <v>0</v>
      </c>
      <c r="AG164" s="14">
        <f t="shared" si="61"/>
        <v>1.4496692267618863E-5</v>
      </c>
      <c r="AH164" s="10">
        <f t="shared" si="61"/>
        <v>5.0859376654028381E-7</v>
      </c>
      <c r="AI164" s="14">
        <f t="shared" si="61"/>
        <v>5.0154324688552429E-7</v>
      </c>
      <c r="AJ164" s="10">
        <f t="shared" si="61"/>
        <v>1.7760112025225737E-8</v>
      </c>
      <c r="AK164" s="14">
        <f t="shared" si="49"/>
        <v>5.8629190887851068E-7</v>
      </c>
      <c r="AL164" s="10">
        <f t="shared" si="50"/>
        <v>2.2012449691234124E-8</v>
      </c>
      <c r="AM164" s="14">
        <f t="shared" si="62"/>
        <v>5.1451086017609287E-7</v>
      </c>
      <c r="AN164" s="10">
        <f t="shared" si="62"/>
        <v>1.7352423379690041E-8</v>
      </c>
      <c r="AO164" s="14">
        <f t="shared" si="62"/>
        <v>0</v>
      </c>
      <c r="AP164" s="10">
        <f t="shared" si="62"/>
        <v>0</v>
      </c>
    </row>
    <row r="165" spans="1:42" x14ac:dyDescent="0.25">
      <c r="A165" s="22">
        <f t="shared" si="48"/>
        <v>12</v>
      </c>
      <c r="B165" s="17" t="s">
        <v>14</v>
      </c>
      <c r="C165" s="17" t="s">
        <v>18</v>
      </c>
      <c r="D165" s="16">
        <v>1000</v>
      </c>
      <c r="E165" s="30">
        <v>4.026452777777763</v>
      </c>
      <c r="F165" s="24">
        <v>104.02222777777774</v>
      </c>
      <c r="G165" s="30"/>
      <c r="H165" s="17">
        <v>2</v>
      </c>
      <c r="I165" s="16">
        <f t="shared" si="51"/>
        <v>8.278585438106221E-6</v>
      </c>
      <c r="J165" s="23">
        <f t="shared" si="63"/>
        <v>3.2044433238387466E-7</v>
      </c>
      <c r="K165" s="22"/>
      <c r="L165" s="16">
        <v>0</v>
      </c>
      <c r="M165" s="16">
        <f t="shared" si="53"/>
        <v>0</v>
      </c>
      <c r="N165" s="23">
        <f t="shared" si="64"/>
        <v>0</v>
      </c>
      <c r="O165" s="22"/>
      <c r="P165" s="16">
        <v>0</v>
      </c>
      <c r="Q165" s="16">
        <f t="shared" si="55"/>
        <v>0</v>
      </c>
      <c r="R165" s="23">
        <f t="shared" si="65"/>
        <v>0</v>
      </c>
      <c r="S165" s="22"/>
      <c r="T165" s="16">
        <v>1</v>
      </c>
      <c r="U165" s="16">
        <f t="shared" si="57"/>
        <v>4.1392927190531105E-6</v>
      </c>
      <c r="V165" s="23">
        <f t="shared" si="66"/>
        <v>1.6022216619193733E-7</v>
      </c>
      <c r="W165" s="16"/>
      <c r="X165" s="17">
        <v>0</v>
      </c>
      <c r="Y165" s="16">
        <f t="shared" si="59"/>
        <v>0</v>
      </c>
      <c r="Z165" s="23">
        <f t="shared" si="67"/>
        <v>0</v>
      </c>
      <c r="AG165" s="14">
        <f t="shared" si="61"/>
        <v>1.4496692267618863E-5</v>
      </c>
      <c r="AH165" s="10">
        <f t="shared" si="61"/>
        <v>5.0859376654028381E-7</v>
      </c>
      <c r="AI165" s="14">
        <f t="shared" si="61"/>
        <v>5.0154324688552429E-7</v>
      </c>
      <c r="AJ165" s="10">
        <f t="shared" si="61"/>
        <v>1.7760112025225737E-8</v>
      </c>
      <c r="AK165" s="14">
        <f t="shared" si="49"/>
        <v>5.8629190887851068E-7</v>
      </c>
      <c r="AL165" s="10">
        <f t="shared" si="50"/>
        <v>2.2012449691234124E-8</v>
      </c>
      <c r="AM165" s="14">
        <f t="shared" si="62"/>
        <v>5.1451086017609287E-7</v>
      </c>
      <c r="AN165" s="10">
        <f t="shared" si="62"/>
        <v>1.7352423379690041E-8</v>
      </c>
      <c r="AO165" s="14">
        <f t="shared" si="62"/>
        <v>0</v>
      </c>
      <c r="AP165" s="10">
        <f t="shared" si="62"/>
        <v>0</v>
      </c>
    </row>
    <row r="166" spans="1:42" x14ac:dyDescent="0.25">
      <c r="A166" s="22">
        <f t="shared" si="48"/>
        <v>13</v>
      </c>
      <c r="B166" s="17" t="s">
        <v>14</v>
      </c>
      <c r="C166" s="17" t="s">
        <v>19</v>
      </c>
      <c r="D166" s="16">
        <v>1000</v>
      </c>
      <c r="E166" s="30">
        <v>3.7903000000000051</v>
      </c>
      <c r="F166" s="24">
        <v>100.9529722222222</v>
      </c>
      <c r="G166" s="30"/>
      <c r="H166" s="17">
        <v>1</v>
      </c>
      <c r="I166" s="16">
        <f t="shared" si="51"/>
        <v>4.39718931658883E-6</v>
      </c>
      <c r="J166" s="23">
        <f t="shared" si="63"/>
        <v>1.6509337268425593E-7</v>
      </c>
      <c r="K166" s="22"/>
      <c r="L166" s="16">
        <v>0</v>
      </c>
      <c r="M166" s="16">
        <f t="shared" si="53"/>
        <v>0</v>
      </c>
      <c r="N166" s="23">
        <f t="shared" si="64"/>
        <v>0</v>
      </c>
      <c r="O166" s="22"/>
      <c r="P166" s="16">
        <v>2</v>
      </c>
      <c r="Q166" s="16">
        <f t="shared" si="55"/>
        <v>8.79437863317766E-6</v>
      </c>
      <c r="R166" s="23">
        <f t="shared" si="65"/>
        <v>3.3018674536851187E-7</v>
      </c>
      <c r="S166" s="22"/>
      <c r="T166" s="16">
        <v>0</v>
      </c>
      <c r="U166" s="16">
        <f t="shared" si="57"/>
        <v>0</v>
      </c>
      <c r="V166" s="23">
        <f t="shared" si="66"/>
        <v>0</v>
      </c>
      <c r="W166" s="16"/>
      <c r="X166" s="17">
        <v>0</v>
      </c>
      <c r="Y166" s="16">
        <f t="shared" si="59"/>
        <v>0</v>
      </c>
      <c r="Z166" s="23">
        <f t="shared" si="67"/>
        <v>0</v>
      </c>
      <c r="AG166" s="14">
        <f t="shared" si="61"/>
        <v>1.4496692267618863E-5</v>
      </c>
      <c r="AH166" s="10">
        <f t="shared" si="61"/>
        <v>5.0859376654028381E-7</v>
      </c>
      <c r="AI166" s="14">
        <f t="shared" si="61"/>
        <v>5.0154324688552429E-7</v>
      </c>
      <c r="AJ166" s="10">
        <f t="shared" si="61"/>
        <v>1.7760112025225737E-8</v>
      </c>
      <c r="AK166" s="14">
        <f t="shared" si="49"/>
        <v>5.8629190887851068E-7</v>
      </c>
      <c r="AL166" s="10">
        <f t="shared" si="50"/>
        <v>2.2012449691234124E-8</v>
      </c>
      <c r="AM166" s="14">
        <f t="shared" si="62"/>
        <v>5.1451086017609287E-7</v>
      </c>
      <c r="AN166" s="10">
        <f t="shared" si="62"/>
        <v>1.7352423379690041E-8</v>
      </c>
      <c r="AO166" s="14">
        <f t="shared" si="62"/>
        <v>0</v>
      </c>
      <c r="AP166" s="10">
        <f t="shared" si="62"/>
        <v>0</v>
      </c>
    </row>
    <row r="167" spans="1:42" x14ac:dyDescent="0.25">
      <c r="A167" s="22">
        <f t="shared" si="48"/>
        <v>14</v>
      </c>
      <c r="B167" s="17" t="s">
        <v>14</v>
      </c>
      <c r="C167" s="17" t="s">
        <v>20</v>
      </c>
      <c r="D167" s="16">
        <v>1000</v>
      </c>
      <c r="E167" s="30">
        <v>3.563747222222224</v>
      </c>
      <c r="F167" s="24">
        <v>94.844977777777757</v>
      </c>
      <c r="G167" s="30"/>
      <c r="H167" s="17">
        <v>4</v>
      </c>
      <c r="I167" s="16">
        <f>H167/($E167*$D167*$F$2)</f>
        <v>1.870690105374414E-5</v>
      </c>
      <c r="J167" s="23">
        <f t="shared" si="63"/>
        <v>7.0290138949546688E-7</v>
      </c>
      <c r="K167" s="22"/>
      <c r="L167" s="16">
        <v>0</v>
      </c>
      <c r="M167" s="16">
        <f>L167/($E167*$D167*$F$2)</f>
        <v>0</v>
      </c>
      <c r="N167" s="23">
        <f t="shared" si="64"/>
        <v>0</v>
      </c>
      <c r="O167" s="22"/>
      <c r="P167" s="16">
        <v>0</v>
      </c>
      <c r="Q167" s="16">
        <f>P167/($E167*$D167*$F$2)</f>
        <v>0</v>
      </c>
      <c r="R167" s="23">
        <f t="shared" si="65"/>
        <v>0</v>
      </c>
      <c r="S167" s="22"/>
      <c r="T167" s="16">
        <v>0</v>
      </c>
      <c r="U167" s="16">
        <f>T167/($E167*$D167*$F$2)</f>
        <v>0</v>
      </c>
      <c r="V167" s="23">
        <f t="shared" si="66"/>
        <v>0</v>
      </c>
      <c r="W167" s="16"/>
      <c r="X167" s="17">
        <v>0</v>
      </c>
      <c r="Y167" s="16">
        <f>X167/($E167*$D167*$F$2)</f>
        <v>0</v>
      </c>
      <c r="Z167" s="23">
        <f t="shared" si="67"/>
        <v>0</v>
      </c>
      <c r="AG167" s="14">
        <f t="shared" si="61"/>
        <v>1.4496692267618863E-5</v>
      </c>
      <c r="AH167" s="10">
        <f t="shared" si="61"/>
        <v>5.0859376654028381E-7</v>
      </c>
      <c r="AI167" s="14">
        <f t="shared" si="61"/>
        <v>5.0154324688552429E-7</v>
      </c>
      <c r="AJ167" s="10">
        <f t="shared" si="61"/>
        <v>1.7760112025225737E-8</v>
      </c>
      <c r="AK167" s="14">
        <f t="shared" si="49"/>
        <v>5.8629190887851068E-7</v>
      </c>
      <c r="AL167" s="10">
        <f t="shared" si="50"/>
        <v>2.2012449691234124E-8</v>
      </c>
      <c r="AM167" s="14">
        <f t="shared" si="62"/>
        <v>5.1451086017609287E-7</v>
      </c>
      <c r="AN167" s="10">
        <f t="shared" si="62"/>
        <v>1.7352423379690041E-8</v>
      </c>
      <c r="AO167" s="14">
        <f t="shared" si="62"/>
        <v>0</v>
      </c>
      <c r="AP167" s="10">
        <f t="shared" si="62"/>
        <v>0</v>
      </c>
    </row>
    <row r="168" spans="1:42" x14ac:dyDescent="0.25">
      <c r="A168" s="25">
        <f t="shared" si="48"/>
        <v>15</v>
      </c>
      <c r="B168" s="26" t="s">
        <v>14</v>
      </c>
      <c r="C168" s="26" t="s">
        <v>29</v>
      </c>
      <c r="D168" s="27">
        <v>1000</v>
      </c>
      <c r="E168" s="31">
        <v>2.8784333333333372</v>
      </c>
      <c r="F168" s="28">
        <v>94.282513888888857</v>
      </c>
      <c r="G168" s="31"/>
      <c r="H168" s="26">
        <v>3</v>
      </c>
      <c r="I168" s="27">
        <f>H168/($E168*$D168*$F$2)</f>
        <v>1.7370560374277652E-5</v>
      </c>
      <c r="J168" s="32">
        <f>H168/($F168*$D168*$F$2)</f>
        <v>5.303210313094172E-7</v>
      </c>
      <c r="K168" s="25"/>
      <c r="L168" s="27">
        <v>0</v>
      </c>
      <c r="M168" s="27">
        <f>L168/($E168*$D168*$F$2)</f>
        <v>0</v>
      </c>
      <c r="N168" s="32">
        <f>L168/($F168*$D168*$F$2)</f>
        <v>0</v>
      </c>
      <c r="O168" s="25"/>
      <c r="P168" s="27">
        <v>0</v>
      </c>
      <c r="Q168" s="27">
        <f>P168/($E168*$D168*$F$2)</f>
        <v>0</v>
      </c>
      <c r="R168" s="32">
        <f>P168/($F168*$D168*$F$2)</f>
        <v>0</v>
      </c>
      <c r="S168" s="25"/>
      <c r="T168" s="27">
        <v>0</v>
      </c>
      <c r="U168" s="27">
        <f>T168/($E168*$D168*$F$2)</f>
        <v>0</v>
      </c>
      <c r="V168" s="32">
        <f>T168/($F168*$D168*$F$2)</f>
        <v>0</v>
      </c>
      <c r="W168" s="27"/>
      <c r="X168" s="26">
        <v>0</v>
      </c>
      <c r="Y168" s="27">
        <f>X168/($E168*$D168*$F$2)</f>
        <v>0</v>
      </c>
      <c r="Z168" s="32">
        <f>X168/($F168*$D168*$F$2)</f>
        <v>0</v>
      </c>
      <c r="AG168" s="9">
        <f t="shared" si="61"/>
        <v>1.4496692267618863E-5</v>
      </c>
      <c r="AH168" s="11">
        <f t="shared" si="61"/>
        <v>5.0859376654028381E-7</v>
      </c>
      <c r="AI168" s="9">
        <f t="shared" si="61"/>
        <v>5.0154324688552429E-7</v>
      </c>
      <c r="AJ168" s="11">
        <f t="shared" si="61"/>
        <v>1.7760112025225737E-8</v>
      </c>
      <c r="AK168" s="9">
        <f t="shared" si="49"/>
        <v>5.8629190887851068E-7</v>
      </c>
      <c r="AL168" s="11">
        <f t="shared" si="50"/>
        <v>2.2012449691234124E-8</v>
      </c>
      <c r="AM168" s="9">
        <f t="shared" si="62"/>
        <v>5.1451086017609287E-7</v>
      </c>
      <c r="AN168" s="11">
        <f t="shared" si="62"/>
        <v>1.7352423379690041E-8</v>
      </c>
      <c r="AO168" s="9">
        <f t="shared" si="62"/>
        <v>0</v>
      </c>
      <c r="AP168" s="11">
        <f t="shared" si="62"/>
        <v>0</v>
      </c>
    </row>
  </sheetData>
  <mergeCells count="50">
    <mergeCell ref="G97:Z97"/>
    <mergeCell ref="W98:Z98"/>
    <mergeCell ref="S98:V98"/>
    <mergeCell ref="B71:B73"/>
    <mergeCell ref="C71:C73"/>
    <mergeCell ref="D71:D73"/>
    <mergeCell ref="E71:F72"/>
    <mergeCell ref="G71:Z71"/>
    <mergeCell ref="G72:J72"/>
    <mergeCell ref="K72:N72"/>
    <mergeCell ref="O72:R72"/>
    <mergeCell ref="S72:V72"/>
    <mergeCell ref="W72:Z72"/>
    <mergeCell ref="AF5:AG5"/>
    <mergeCell ref="A151:A153"/>
    <mergeCell ref="B151:B153"/>
    <mergeCell ref="C151:C153"/>
    <mergeCell ref="D151:D153"/>
    <mergeCell ref="E151:F152"/>
    <mergeCell ref="O98:R98"/>
    <mergeCell ref="K98:N98"/>
    <mergeCell ref="G98:J98"/>
    <mergeCell ref="G151:Z151"/>
    <mergeCell ref="W152:Z152"/>
    <mergeCell ref="S152:V152"/>
    <mergeCell ref="O152:R152"/>
    <mergeCell ref="K152:N152"/>
    <mergeCell ref="G152:J152"/>
    <mergeCell ref="A71:A73"/>
    <mergeCell ref="E4:F5"/>
    <mergeCell ref="M5:O5"/>
    <mergeCell ref="P5:R5"/>
    <mergeCell ref="AB5:AC5"/>
    <mergeCell ref="AD5:AE5"/>
    <mergeCell ref="AJ5:AK5"/>
    <mergeCell ref="AB4:AK4"/>
    <mergeCell ref="G5:I5"/>
    <mergeCell ref="J5:L5"/>
    <mergeCell ref="A97:A99"/>
    <mergeCell ref="B97:B99"/>
    <mergeCell ref="C97:C99"/>
    <mergeCell ref="D97:D99"/>
    <mergeCell ref="E97:F98"/>
    <mergeCell ref="AH5:AI5"/>
    <mergeCell ref="S5:U5"/>
    <mergeCell ref="G4:U4"/>
    <mergeCell ref="A4:A6"/>
    <mergeCell ref="B4:B6"/>
    <mergeCell ref="C4:C6"/>
    <mergeCell ref="D4:D6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2FE80-D82F-45AE-9F2D-4C8546F41D5C}">
  <dimension ref="A1:AP168"/>
  <sheetViews>
    <sheetView zoomScale="65" zoomScaleNormal="80" workbookViewId="0">
      <selection activeCell="V5" sqref="V5"/>
    </sheetView>
  </sheetViews>
  <sheetFormatPr baseColWidth="10" defaultColWidth="9.140625" defaultRowHeight="15" x14ac:dyDescent="0.25"/>
  <cols>
    <col min="2" max="2" width="11.5703125" bestFit="1" customWidth="1"/>
    <col min="3" max="3" width="18" bestFit="1" customWidth="1"/>
    <col min="4" max="6" width="9" bestFit="1" customWidth="1"/>
    <col min="7" max="7" width="19.28515625" bestFit="1" customWidth="1"/>
    <col min="8" max="9" width="13.140625" bestFit="1" customWidth="1"/>
    <col min="10" max="10" width="12.42578125" bestFit="1" customWidth="1"/>
    <col min="12" max="13" width="9" bestFit="1" customWidth="1"/>
    <col min="14" max="14" width="13.140625" bestFit="1" customWidth="1"/>
    <col min="16" max="17" width="9" bestFit="1" customWidth="1"/>
    <col min="18" max="18" width="12.42578125" bestFit="1" customWidth="1"/>
    <col min="20" max="21" width="14.140625" bestFit="1" customWidth="1"/>
    <col min="22" max="22" width="13.140625" bestFit="1" customWidth="1"/>
    <col min="23" max="23" width="14" bestFit="1" customWidth="1"/>
    <col min="24" max="25" width="13.140625" bestFit="1" customWidth="1"/>
    <col min="26" max="26" width="13" bestFit="1" customWidth="1"/>
    <col min="27" max="27" width="11.85546875" bestFit="1" customWidth="1"/>
    <col min="36" max="37" width="14" bestFit="1" customWidth="1"/>
  </cols>
  <sheetData>
    <row r="1" spans="1:37" x14ac:dyDescent="0.25">
      <c r="A1" t="s">
        <v>11</v>
      </c>
    </row>
    <row r="2" spans="1:37" x14ac:dyDescent="0.25">
      <c r="A2" t="s">
        <v>50</v>
      </c>
      <c r="B2">
        <v>60</v>
      </c>
      <c r="C2" t="s">
        <v>51</v>
      </c>
      <c r="D2">
        <v>3600</v>
      </c>
      <c r="E2" t="s">
        <v>52</v>
      </c>
      <c r="F2">
        <f>D2/B2</f>
        <v>60</v>
      </c>
    </row>
    <row r="4" spans="1:37" x14ac:dyDescent="0.25">
      <c r="A4" s="64" t="s">
        <v>0</v>
      </c>
      <c r="B4" s="64" t="s">
        <v>1</v>
      </c>
      <c r="C4" s="64" t="s">
        <v>2</v>
      </c>
      <c r="D4" s="64" t="s">
        <v>7</v>
      </c>
      <c r="E4" s="67" t="s">
        <v>13</v>
      </c>
      <c r="F4" s="68"/>
      <c r="G4" s="61" t="s">
        <v>6</v>
      </c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3"/>
      <c r="AB4" s="58" t="s">
        <v>5</v>
      </c>
      <c r="AC4" s="60"/>
      <c r="AD4" s="60"/>
      <c r="AE4" s="60"/>
      <c r="AF4" s="60"/>
      <c r="AG4" s="60"/>
      <c r="AH4" s="60"/>
      <c r="AI4" s="60"/>
      <c r="AJ4" s="60"/>
      <c r="AK4" s="59"/>
    </row>
    <row r="5" spans="1:37" x14ac:dyDescent="0.25">
      <c r="A5" s="65"/>
      <c r="B5" s="65"/>
      <c r="C5" s="65"/>
      <c r="D5" s="65"/>
      <c r="E5" s="69"/>
      <c r="F5" s="70"/>
      <c r="G5" s="61" t="s">
        <v>3</v>
      </c>
      <c r="H5" s="62"/>
      <c r="I5" s="63"/>
      <c r="J5" s="61" t="s">
        <v>4</v>
      </c>
      <c r="K5" s="62"/>
      <c r="L5" s="63"/>
      <c r="M5" s="61" t="s">
        <v>12</v>
      </c>
      <c r="N5" s="62"/>
      <c r="O5" s="63"/>
      <c r="P5" s="61" t="s">
        <v>30</v>
      </c>
      <c r="Q5" s="62"/>
      <c r="R5" s="63"/>
      <c r="S5" s="61" t="s">
        <v>33</v>
      </c>
      <c r="T5" s="62"/>
      <c r="U5" s="63"/>
      <c r="AB5" s="58" t="str">
        <f>G5</f>
        <v>Without Layers</v>
      </c>
      <c r="AC5" s="59"/>
      <c r="AD5" s="58" t="str">
        <f>J5</f>
        <v>With Layers</v>
      </c>
      <c r="AE5" s="59"/>
      <c r="AF5" s="58" t="str">
        <f>M5</f>
        <v>With buffer=5m</v>
      </c>
      <c r="AG5" s="59"/>
      <c r="AH5" s="58" t="str">
        <f>P5</f>
        <v>With buffer=10m</v>
      </c>
      <c r="AI5" s="59"/>
      <c r="AJ5" s="58" t="str">
        <f>S5</f>
        <v>With buffer=20m</v>
      </c>
      <c r="AK5" s="59"/>
    </row>
    <row r="6" spans="1:37" x14ac:dyDescent="0.25">
      <c r="A6" s="66"/>
      <c r="B6" s="66"/>
      <c r="C6" s="66"/>
      <c r="D6" s="66"/>
      <c r="E6" s="1" t="s">
        <v>8</v>
      </c>
      <c r="F6" s="1" t="s">
        <v>9</v>
      </c>
      <c r="G6" s="29" t="s">
        <v>10</v>
      </c>
      <c r="H6" s="29" t="s">
        <v>8</v>
      </c>
      <c r="I6" s="29" t="s">
        <v>9</v>
      </c>
      <c r="J6" s="29" t="s">
        <v>10</v>
      </c>
      <c r="K6" s="29" t="s">
        <v>8</v>
      </c>
      <c r="L6" s="29" t="s">
        <v>9</v>
      </c>
      <c r="M6" s="29" t="s">
        <v>10</v>
      </c>
      <c r="N6" s="29" t="s">
        <v>8</v>
      </c>
      <c r="O6" s="29" t="s">
        <v>9</v>
      </c>
      <c r="P6" s="29" t="s">
        <v>10</v>
      </c>
      <c r="Q6" s="29" t="s">
        <v>8</v>
      </c>
      <c r="R6" s="29" t="s">
        <v>9</v>
      </c>
      <c r="S6" s="29" t="s">
        <v>10</v>
      </c>
      <c r="T6" s="29" t="s">
        <v>8</v>
      </c>
      <c r="U6" s="29" t="s">
        <v>9</v>
      </c>
      <c r="AB6" s="7" t="str">
        <f>H6</f>
        <v>air taxi</v>
      </c>
      <c r="AC6" s="7" t="str">
        <f>I6</f>
        <v>all</v>
      </c>
      <c r="AD6" s="7" t="str">
        <f>K6</f>
        <v>air taxi</v>
      </c>
      <c r="AE6" s="7" t="str">
        <f>L6</f>
        <v>all</v>
      </c>
      <c r="AF6" s="7" t="str">
        <f>N6</f>
        <v>air taxi</v>
      </c>
      <c r="AG6" s="7" t="str">
        <f>O6</f>
        <v>all</v>
      </c>
      <c r="AH6" s="7" t="str">
        <f>Q6</f>
        <v>air taxi</v>
      </c>
      <c r="AI6" s="7" t="str">
        <f>R6</f>
        <v>all</v>
      </c>
      <c r="AJ6" s="7" t="str">
        <f>T6</f>
        <v>air taxi</v>
      </c>
      <c r="AK6" s="7" t="str">
        <f>U6</f>
        <v>all</v>
      </c>
    </row>
    <row r="7" spans="1:37" x14ac:dyDescent="0.25">
      <c r="A7" s="22">
        <v>1</v>
      </c>
      <c r="B7" s="16" t="s">
        <v>14</v>
      </c>
      <c r="C7" s="16" t="s">
        <v>21</v>
      </c>
      <c r="D7" s="16">
        <v>1000</v>
      </c>
      <c r="E7" s="22">
        <v>3.6726388888888879</v>
      </c>
      <c r="F7" s="23">
        <v>79.774569444444438</v>
      </c>
      <c r="G7" s="20">
        <v>23</v>
      </c>
      <c r="H7" s="15">
        <f>G7/($E7*$D7*$F$2)</f>
        <v>1.0437544907915142E-4</v>
      </c>
      <c r="I7" s="21">
        <f>G7/($F7*$D7*$F$2)</f>
        <v>4.8052071731993406E-6</v>
      </c>
      <c r="J7" s="20">
        <v>0</v>
      </c>
      <c r="K7" s="15">
        <f>J7/($E7*$D7*$F$2)</f>
        <v>0</v>
      </c>
      <c r="L7" s="21">
        <f>J7/($F7*$D7*$F$2)</f>
        <v>0</v>
      </c>
      <c r="M7" s="20">
        <v>2</v>
      </c>
      <c r="N7" s="15">
        <f>M7/($E7*$D7*$F$2)</f>
        <v>9.0761260068827328E-6</v>
      </c>
      <c r="O7" s="21">
        <f>M7/($F7*$D7*$F$2)</f>
        <v>4.1784410201733399E-7</v>
      </c>
      <c r="P7" s="20">
        <v>2</v>
      </c>
      <c r="Q7" s="15">
        <f>P7/($E7*$D7*$F$2)</f>
        <v>9.0761260068827328E-6</v>
      </c>
      <c r="R7" s="21">
        <f>P7/($F7*$D7*$F$2)</f>
        <v>4.1784410201733399E-7</v>
      </c>
      <c r="S7" s="34">
        <v>0</v>
      </c>
      <c r="T7" s="15">
        <f>S7/($E7*$D7*$F$2)</f>
        <v>0</v>
      </c>
      <c r="U7" s="21">
        <f>S7/($F7*$D7*$F$2)</f>
        <v>0</v>
      </c>
      <c r="AB7" s="18">
        <f>AVERAGE($H$7:$H$21)</f>
        <v>8.0080248099764331E-5</v>
      </c>
      <c r="AC7" s="19">
        <f>AVERAGE($I$7:$I$21)</f>
        <v>2.6364844286675784E-6</v>
      </c>
      <c r="AD7" s="19">
        <f>AVERAGE($K$7:$K$21)</f>
        <v>8.2629720250739375E-6</v>
      </c>
      <c r="AE7" s="13">
        <f>AVERAGE($L$7:$L$21)</f>
        <v>2.9352767896006569E-7</v>
      </c>
      <c r="AF7" s="18">
        <f>AVERAGE($N$7:$N$21)</f>
        <v>2.0785307213635169E-6</v>
      </c>
      <c r="AG7" s="13">
        <f>AVERAGE($O$7:$O$21)</f>
        <v>7.6309861599885024E-8</v>
      </c>
      <c r="AH7" s="18">
        <f>AVERAGE($Q$7:$Q$21)</f>
        <v>1.727693564069513E-6</v>
      </c>
      <c r="AI7" s="13">
        <f>AVERAGE($R$7:$R$21)</f>
        <v>6.676339150485218E-8</v>
      </c>
      <c r="AJ7" s="18">
        <f>AVERAGE($T$7:$T$21)</f>
        <v>0</v>
      </c>
      <c r="AK7" s="13">
        <f>AVERAGE($U$7:$U$21)</f>
        <v>0</v>
      </c>
    </row>
    <row r="8" spans="1:37" x14ac:dyDescent="0.25">
      <c r="A8" s="22">
        <f t="shared" ref="A8:A21" si="0">A7+1</f>
        <v>2</v>
      </c>
      <c r="B8" s="16" t="s">
        <v>14</v>
      </c>
      <c r="C8" s="16" t="s">
        <v>22</v>
      </c>
      <c r="D8" s="16">
        <v>1000</v>
      </c>
      <c r="E8" s="22">
        <v>4.6576138888888874</v>
      </c>
      <c r="F8" s="23">
        <v>166.55976111111113</v>
      </c>
      <c r="G8" s="22">
        <v>43</v>
      </c>
      <c r="H8" s="16">
        <f>G8/($E8*$D8*$F$2)</f>
        <v>1.5386991789429619E-4</v>
      </c>
      <c r="I8" s="23">
        <f>G8/($F8*$D8*$F$2)</f>
        <v>4.3027599336467714E-6</v>
      </c>
      <c r="J8" s="22">
        <v>3</v>
      </c>
      <c r="K8" s="16">
        <f>J8/($E8*$D8*$F$2)</f>
        <v>1.073511055076485E-5</v>
      </c>
      <c r="L8" s="23">
        <f>J8/($F8*$D8*$F$2)</f>
        <v>3.0019255351023988E-7</v>
      </c>
      <c r="M8" s="22">
        <v>0</v>
      </c>
      <c r="N8" s="16">
        <f>M8/($E8*$D8*$F$2)</f>
        <v>0</v>
      </c>
      <c r="O8" s="23">
        <f>M8/($F8*$D8*$F$2)</f>
        <v>0</v>
      </c>
      <c r="P8" s="22">
        <v>0</v>
      </c>
      <c r="Q8" s="16">
        <f>P8/($E8*$D8*$F$2)</f>
        <v>0</v>
      </c>
      <c r="R8" s="23">
        <f>P8/($F8*$D8*$F$2)</f>
        <v>0</v>
      </c>
      <c r="S8" s="30">
        <v>0</v>
      </c>
      <c r="T8" s="16">
        <f>S8/($E8*$D8*$F$2)</f>
        <v>0</v>
      </c>
      <c r="U8" s="23">
        <f>S8/($F8*$D8*$F$2)</f>
        <v>0</v>
      </c>
      <c r="AB8" s="14">
        <f t="shared" ref="AB8:AK21" si="1">AB$7</f>
        <v>8.0080248099764331E-5</v>
      </c>
      <c r="AC8" s="8">
        <f t="shared" si="1"/>
        <v>2.6364844286675784E-6</v>
      </c>
      <c r="AD8" s="8">
        <f t="shared" si="1"/>
        <v>8.2629720250739375E-6</v>
      </c>
      <c r="AE8" s="10">
        <f t="shared" si="1"/>
        <v>2.9352767896006569E-7</v>
      </c>
      <c r="AF8" s="14">
        <f t="shared" si="1"/>
        <v>2.0785307213635169E-6</v>
      </c>
      <c r="AG8" s="10">
        <f t="shared" si="1"/>
        <v>7.6309861599885024E-8</v>
      </c>
      <c r="AH8" s="14">
        <f t="shared" si="1"/>
        <v>1.727693564069513E-6</v>
      </c>
      <c r="AI8" s="10">
        <f t="shared" si="1"/>
        <v>6.676339150485218E-8</v>
      </c>
      <c r="AJ8" s="14">
        <f t="shared" si="1"/>
        <v>0</v>
      </c>
      <c r="AK8" s="10">
        <f t="shared" si="1"/>
        <v>0</v>
      </c>
    </row>
    <row r="9" spans="1:37" x14ac:dyDescent="0.25">
      <c r="A9" s="22">
        <f t="shared" si="0"/>
        <v>3</v>
      </c>
      <c r="B9" s="16" t="s">
        <v>14</v>
      </c>
      <c r="C9" s="16" t="s">
        <v>23</v>
      </c>
      <c r="D9" s="16">
        <v>1000</v>
      </c>
      <c r="E9" s="22">
        <v>4.8418388888888959</v>
      </c>
      <c r="F9" s="23">
        <v>115.00931944444446</v>
      </c>
      <c r="G9" s="22">
        <v>6</v>
      </c>
      <c r="H9" s="16">
        <f t="shared" ref="H9:H19" si="2">G9/($E9*$D9*$F$2)</f>
        <v>2.0653310094534764E-5</v>
      </c>
      <c r="I9" s="23">
        <f t="shared" ref="I9:I20" si="3">G9/($F9*$D9*$F$2)</f>
        <v>8.6949475471251059E-7</v>
      </c>
      <c r="J9" s="22">
        <v>1</v>
      </c>
      <c r="K9" s="16">
        <f t="shared" ref="K9:K19" si="4">J9/($E9*$D9*$F$2)</f>
        <v>3.4422183490891272E-6</v>
      </c>
      <c r="L9" s="23">
        <f>J9/($F9*$D9*$F$2)</f>
        <v>1.4491579245208511E-7</v>
      </c>
      <c r="M9" s="22">
        <v>0</v>
      </c>
      <c r="N9" s="16">
        <f t="shared" ref="N9:N19" si="5">M9/($E9*$D9*$F$2)</f>
        <v>0</v>
      </c>
      <c r="O9" s="23">
        <f t="shared" ref="O9:O20" si="6">M9/($F9*$D9*$F$2)</f>
        <v>0</v>
      </c>
      <c r="P9" s="22">
        <v>0</v>
      </c>
      <c r="Q9" s="16">
        <f t="shared" ref="Q9:Q19" si="7">P9/($E9*$D9*$F$2)</f>
        <v>0</v>
      </c>
      <c r="R9" s="23">
        <f t="shared" ref="R9:R10" si="8">P9/($F9*$D9*$F$2)</f>
        <v>0</v>
      </c>
      <c r="S9" s="30">
        <v>0</v>
      </c>
      <c r="T9" s="16">
        <f t="shared" ref="T9:T19" si="9">S9/($E9*$D9*$F$2)</f>
        <v>0</v>
      </c>
      <c r="U9" s="23">
        <f t="shared" ref="U9:U10" si="10">S9/($F9*$D9*$F$2)</f>
        <v>0</v>
      </c>
      <c r="AB9" s="14">
        <f t="shared" si="1"/>
        <v>8.0080248099764331E-5</v>
      </c>
      <c r="AC9" s="8">
        <f t="shared" si="1"/>
        <v>2.6364844286675784E-6</v>
      </c>
      <c r="AD9" s="8">
        <f t="shared" si="1"/>
        <v>8.2629720250739375E-6</v>
      </c>
      <c r="AE9" s="10">
        <f t="shared" si="1"/>
        <v>2.9352767896006569E-7</v>
      </c>
      <c r="AF9" s="14">
        <f t="shared" si="1"/>
        <v>2.0785307213635169E-6</v>
      </c>
      <c r="AG9" s="10">
        <f t="shared" si="1"/>
        <v>7.6309861599885024E-8</v>
      </c>
      <c r="AH9" s="14">
        <f t="shared" si="1"/>
        <v>1.727693564069513E-6</v>
      </c>
      <c r="AI9" s="10">
        <f t="shared" si="1"/>
        <v>6.676339150485218E-8</v>
      </c>
      <c r="AJ9" s="14">
        <f t="shared" si="1"/>
        <v>0</v>
      </c>
      <c r="AK9" s="10">
        <f t="shared" si="1"/>
        <v>0</v>
      </c>
    </row>
    <row r="10" spans="1:37" x14ac:dyDescent="0.25">
      <c r="A10" s="22">
        <f t="shared" si="0"/>
        <v>4</v>
      </c>
      <c r="B10" s="16" t="s">
        <v>14</v>
      </c>
      <c r="C10" s="16" t="s">
        <v>15</v>
      </c>
      <c r="D10" s="16">
        <v>1000</v>
      </c>
      <c r="E10" s="22">
        <v>3.9206972222222145</v>
      </c>
      <c r="F10" s="23">
        <v>92.223586111111089</v>
      </c>
      <c r="G10" s="22">
        <v>8</v>
      </c>
      <c r="H10" s="16">
        <f t="shared" si="2"/>
        <v>3.4007556762509009E-5</v>
      </c>
      <c r="I10" s="23">
        <f t="shared" si="3"/>
        <v>1.4457617509331416E-6</v>
      </c>
      <c r="J10" s="22">
        <v>0</v>
      </c>
      <c r="K10" s="16">
        <f t="shared" si="4"/>
        <v>0</v>
      </c>
      <c r="L10" s="23">
        <f t="shared" ref="L10:L20" si="11">J10/($F10*$D10*$F$2)</f>
        <v>0</v>
      </c>
      <c r="M10" s="22">
        <v>0</v>
      </c>
      <c r="N10" s="16">
        <f t="shared" si="5"/>
        <v>0</v>
      </c>
      <c r="O10" s="23">
        <f t="shared" si="6"/>
        <v>0</v>
      </c>
      <c r="P10" s="22">
        <v>0</v>
      </c>
      <c r="Q10" s="16">
        <f t="shared" si="7"/>
        <v>0</v>
      </c>
      <c r="R10" s="23">
        <f t="shared" si="8"/>
        <v>0</v>
      </c>
      <c r="S10" s="30">
        <v>0</v>
      </c>
      <c r="T10" s="16">
        <f t="shared" si="9"/>
        <v>0</v>
      </c>
      <c r="U10" s="23">
        <f t="shared" si="10"/>
        <v>0</v>
      </c>
      <c r="AB10" s="14">
        <f t="shared" si="1"/>
        <v>8.0080248099764331E-5</v>
      </c>
      <c r="AC10" s="8">
        <f t="shared" si="1"/>
        <v>2.6364844286675784E-6</v>
      </c>
      <c r="AD10" s="8">
        <f t="shared" si="1"/>
        <v>8.2629720250739375E-6</v>
      </c>
      <c r="AE10" s="10">
        <f t="shared" si="1"/>
        <v>2.9352767896006569E-7</v>
      </c>
      <c r="AF10" s="14">
        <f t="shared" si="1"/>
        <v>2.0785307213635169E-6</v>
      </c>
      <c r="AG10" s="10">
        <f t="shared" si="1"/>
        <v>7.6309861599885024E-8</v>
      </c>
      <c r="AH10" s="14">
        <f t="shared" si="1"/>
        <v>1.727693564069513E-6</v>
      </c>
      <c r="AI10" s="10">
        <f t="shared" si="1"/>
        <v>6.676339150485218E-8</v>
      </c>
      <c r="AJ10" s="14">
        <f t="shared" si="1"/>
        <v>0</v>
      </c>
      <c r="AK10" s="10">
        <f t="shared" si="1"/>
        <v>0</v>
      </c>
    </row>
    <row r="11" spans="1:37" x14ac:dyDescent="0.25">
      <c r="A11" s="22">
        <f t="shared" si="0"/>
        <v>5</v>
      </c>
      <c r="B11" s="16" t="s">
        <v>14</v>
      </c>
      <c r="C11" s="16" t="s">
        <v>16</v>
      </c>
      <c r="D11" s="16">
        <v>1000</v>
      </c>
      <c r="E11" s="22">
        <v>4.2080472222222189</v>
      </c>
      <c r="F11" s="23">
        <v>99.019727777777774</v>
      </c>
      <c r="G11" s="22">
        <v>3</v>
      </c>
      <c r="H11" s="16">
        <f t="shared" si="2"/>
        <v>1.1881995937677619E-5</v>
      </c>
      <c r="I11" s="23">
        <f t="shared" si="3"/>
        <v>5.0494988344354047E-7</v>
      </c>
      <c r="J11" s="22">
        <v>6</v>
      </c>
      <c r="K11" s="16">
        <f t="shared" si="4"/>
        <v>2.3763991875355239E-5</v>
      </c>
      <c r="L11" s="23">
        <f t="shared" si="11"/>
        <v>1.0098997668870809E-6</v>
      </c>
      <c r="M11" s="22">
        <v>1</v>
      </c>
      <c r="N11" s="16">
        <f>M11/($E11*$D11*$F$2)</f>
        <v>3.9606653125592065E-6</v>
      </c>
      <c r="O11" s="23">
        <f>M11/($F11*$D11*$F$2)</f>
        <v>1.6831662781451351E-7</v>
      </c>
      <c r="P11" s="22">
        <v>0</v>
      </c>
      <c r="Q11" s="16">
        <f>P11/($E11*$D11*$F$2)</f>
        <v>0</v>
      </c>
      <c r="R11" s="23">
        <f>P11/($F11*$D11*$F$2)</f>
        <v>0</v>
      </c>
      <c r="S11" s="30">
        <v>0</v>
      </c>
      <c r="T11" s="16">
        <f>S11/($E11*$D11*$F$2)</f>
        <v>0</v>
      </c>
      <c r="U11" s="23">
        <f>S11/($F11*$D11*$F$2)</f>
        <v>0</v>
      </c>
      <c r="AB11" s="14">
        <f t="shared" si="1"/>
        <v>8.0080248099764331E-5</v>
      </c>
      <c r="AC11" s="8">
        <f t="shared" si="1"/>
        <v>2.6364844286675784E-6</v>
      </c>
      <c r="AD11" s="8">
        <f t="shared" si="1"/>
        <v>8.2629720250739375E-6</v>
      </c>
      <c r="AE11" s="10">
        <f t="shared" si="1"/>
        <v>2.9352767896006569E-7</v>
      </c>
      <c r="AF11" s="14">
        <f t="shared" si="1"/>
        <v>2.0785307213635169E-6</v>
      </c>
      <c r="AG11" s="10">
        <f t="shared" si="1"/>
        <v>7.6309861599885024E-8</v>
      </c>
      <c r="AH11" s="14">
        <f t="shared" si="1"/>
        <v>1.727693564069513E-6</v>
      </c>
      <c r="AI11" s="10">
        <f t="shared" si="1"/>
        <v>6.676339150485218E-8</v>
      </c>
      <c r="AJ11" s="14">
        <f t="shared" si="1"/>
        <v>0</v>
      </c>
      <c r="AK11" s="10">
        <f t="shared" si="1"/>
        <v>0</v>
      </c>
    </row>
    <row r="12" spans="1:37" x14ac:dyDescent="0.25">
      <c r="A12" s="22">
        <f t="shared" si="0"/>
        <v>6</v>
      </c>
      <c r="B12" s="16" t="s">
        <v>14</v>
      </c>
      <c r="C12" s="16" t="s">
        <v>17</v>
      </c>
      <c r="D12" s="16">
        <v>1000</v>
      </c>
      <c r="E12" s="22">
        <v>3.8898972222222201</v>
      </c>
      <c r="F12" s="23">
        <v>96.78281666666669</v>
      </c>
      <c r="G12" s="22">
        <v>12</v>
      </c>
      <c r="H12" s="16">
        <f t="shared" si="2"/>
        <v>5.1415240191293289E-5</v>
      </c>
      <c r="I12" s="23">
        <f t="shared" si="3"/>
        <v>2.0664825315926426E-6</v>
      </c>
      <c r="J12" s="22">
        <v>1</v>
      </c>
      <c r="K12" s="16">
        <f t="shared" si="4"/>
        <v>4.284603349274441E-6</v>
      </c>
      <c r="L12" s="23">
        <f t="shared" si="11"/>
        <v>1.7220687763272022E-7</v>
      </c>
      <c r="M12" s="22">
        <v>0</v>
      </c>
      <c r="N12" s="16">
        <f t="shared" si="5"/>
        <v>0</v>
      </c>
      <c r="O12" s="23">
        <f t="shared" si="6"/>
        <v>0</v>
      </c>
      <c r="P12" s="30">
        <v>0</v>
      </c>
      <c r="Q12" s="16">
        <f t="shared" si="7"/>
        <v>0</v>
      </c>
      <c r="R12" s="23">
        <f t="shared" ref="R12:R20" si="12">P12/($F12*$D12*$F$2)</f>
        <v>0</v>
      </c>
      <c r="S12" s="30">
        <v>0</v>
      </c>
      <c r="T12" s="16">
        <f t="shared" si="9"/>
        <v>0</v>
      </c>
      <c r="U12" s="23">
        <f t="shared" ref="U12:U20" si="13">S12/($F12*$D12*$F$2)</f>
        <v>0</v>
      </c>
      <c r="AB12" s="2">
        <f t="shared" si="1"/>
        <v>8.0080248099764331E-5</v>
      </c>
      <c r="AC12" s="3">
        <f t="shared" si="1"/>
        <v>2.6364844286675784E-6</v>
      </c>
      <c r="AD12" s="3">
        <f t="shared" si="1"/>
        <v>8.2629720250739375E-6</v>
      </c>
      <c r="AE12" s="4">
        <f t="shared" si="1"/>
        <v>2.9352767896006569E-7</v>
      </c>
      <c r="AF12" s="14">
        <f t="shared" si="1"/>
        <v>2.0785307213635169E-6</v>
      </c>
      <c r="AG12" s="10">
        <f t="shared" si="1"/>
        <v>7.6309861599885024E-8</v>
      </c>
      <c r="AH12" s="14">
        <f t="shared" si="1"/>
        <v>1.727693564069513E-6</v>
      </c>
      <c r="AI12" s="10">
        <f t="shared" si="1"/>
        <v>6.676339150485218E-8</v>
      </c>
      <c r="AJ12" s="14">
        <f t="shared" si="1"/>
        <v>0</v>
      </c>
      <c r="AK12" s="10">
        <f t="shared" si="1"/>
        <v>0</v>
      </c>
    </row>
    <row r="13" spans="1:37" s="12" customFormat="1" x14ac:dyDescent="0.25">
      <c r="A13" s="22">
        <f t="shared" si="0"/>
        <v>7</v>
      </c>
      <c r="B13" s="16" t="s">
        <v>14</v>
      </c>
      <c r="C13" s="16" t="s">
        <v>24</v>
      </c>
      <c r="D13" s="16">
        <v>1000</v>
      </c>
      <c r="E13" s="22">
        <v>4.7703972222222184</v>
      </c>
      <c r="F13" s="23">
        <v>110.17316944444444</v>
      </c>
      <c r="G13" s="22">
        <v>7</v>
      </c>
      <c r="H13" s="16">
        <f t="shared" si="2"/>
        <v>2.4456384077030645E-5</v>
      </c>
      <c r="I13" s="23">
        <f t="shared" si="3"/>
        <v>1.0589390071554272E-6</v>
      </c>
      <c r="J13" s="22">
        <v>3</v>
      </c>
      <c r="K13" s="16">
        <f t="shared" si="4"/>
        <v>1.0481307461584562E-5</v>
      </c>
      <c r="L13" s="23">
        <f t="shared" si="11"/>
        <v>4.538310030666117E-7</v>
      </c>
      <c r="M13" s="22">
        <v>0</v>
      </c>
      <c r="N13" s="16">
        <f t="shared" si="5"/>
        <v>0</v>
      </c>
      <c r="O13" s="23">
        <f t="shared" si="6"/>
        <v>0</v>
      </c>
      <c r="P13" s="22">
        <v>1</v>
      </c>
      <c r="Q13" s="16">
        <f t="shared" si="7"/>
        <v>3.4937691538615207E-6</v>
      </c>
      <c r="R13" s="23">
        <f t="shared" si="12"/>
        <v>1.512770010222039E-7</v>
      </c>
      <c r="S13" s="30">
        <v>0</v>
      </c>
      <c r="T13" s="16">
        <f t="shared" si="9"/>
        <v>0</v>
      </c>
      <c r="U13" s="23">
        <f t="shared" si="13"/>
        <v>0</v>
      </c>
      <c r="AB13" s="14">
        <f t="shared" si="1"/>
        <v>8.0080248099764331E-5</v>
      </c>
      <c r="AC13" s="8">
        <f t="shared" si="1"/>
        <v>2.6364844286675784E-6</v>
      </c>
      <c r="AD13" s="8">
        <f t="shared" si="1"/>
        <v>8.2629720250739375E-6</v>
      </c>
      <c r="AE13" s="10">
        <f t="shared" si="1"/>
        <v>2.9352767896006569E-7</v>
      </c>
      <c r="AF13" s="14">
        <f t="shared" si="1"/>
        <v>2.0785307213635169E-6</v>
      </c>
      <c r="AG13" s="10">
        <f t="shared" si="1"/>
        <v>7.6309861599885024E-8</v>
      </c>
      <c r="AH13" s="14">
        <f t="shared" si="1"/>
        <v>1.727693564069513E-6</v>
      </c>
      <c r="AI13" s="10">
        <f t="shared" si="1"/>
        <v>6.676339150485218E-8</v>
      </c>
      <c r="AJ13" s="14">
        <f t="shared" si="1"/>
        <v>0</v>
      </c>
      <c r="AK13" s="10">
        <f t="shared" si="1"/>
        <v>0</v>
      </c>
    </row>
    <row r="14" spans="1:37" x14ac:dyDescent="0.25">
      <c r="A14" s="22">
        <f t="shared" si="0"/>
        <v>8</v>
      </c>
      <c r="B14" s="16" t="s">
        <v>14</v>
      </c>
      <c r="C14" s="16" t="s">
        <v>25</v>
      </c>
      <c r="D14" s="16">
        <v>1000</v>
      </c>
      <c r="E14" s="22">
        <v>4.1362861111111151</v>
      </c>
      <c r="F14" s="23">
        <v>144.77058055555551</v>
      </c>
      <c r="G14" s="22">
        <v>30</v>
      </c>
      <c r="H14" s="16">
        <f t="shared" si="2"/>
        <v>1.2088138648264031E-4</v>
      </c>
      <c r="I14" s="23">
        <f t="shared" si="3"/>
        <v>3.4537403806854648E-6</v>
      </c>
      <c r="J14" s="22">
        <v>7</v>
      </c>
      <c r="K14" s="16">
        <f t="shared" si="4"/>
        <v>2.8205656845949405E-5</v>
      </c>
      <c r="L14" s="23">
        <f t="shared" si="11"/>
        <v>8.0587275549327508E-7</v>
      </c>
      <c r="M14" s="22">
        <v>0</v>
      </c>
      <c r="N14" s="16">
        <f t="shared" si="5"/>
        <v>0</v>
      </c>
      <c r="O14" s="23">
        <f t="shared" si="6"/>
        <v>0</v>
      </c>
      <c r="P14" s="30">
        <v>0</v>
      </c>
      <c r="Q14" s="16">
        <f t="shared" si="7"/>
        <v>0</v>
      </c>
      <c r="R14" s="23">
        <f t="shared" si="12"/>
        <v>0</v>
      </c>
      <c r="S14" s="30">
        <v>0</v>
      </c>
      <c r="T14" s="16">
        <f t="shared" si="9"/>
        <v>0</v>
      </c>
      <c r="U14" s="23">
        <f t="shared" si="13"/>
        <v>0</v>
      </c>
      <c r="AB14" s="2">
        <f t="shared" si="1"/>
        <v>8.0080248099764331E-5</v>
      </c>
      <c r="AC14" s="3">
        <f t="shared" si="1"/>
        <v>2.6364844286675784E-6</v>
      </c>
      <c r="AD14" s="3">
        <f t="shared" si="1"/>
        <v>8.2629720250739375E-6</v>
      </c>
      <c r="AE14" s="4">
        <f t="shared" si="1"/>
        <v>2.9352767896006569E-7</v>
      </c>
      <c r="AF14" s="14">
        <f t="shared" si="1"/>
        <v>2.0785307213635169E-6</v>
      </c>
      <c r="AG14" s="10">
        <f t="shared" si="1"/>
        <v>7.6309861599885024E-8</v>
      </c>
      <c r="AH14" s="14">
        <f t="shared" si="1"/>
        <v>1.727693564069513E-6</v>
      </c>
      <c r="AI14" s="10">
        <f t="shared" si="1"/>
        <v>6.676339150485218E-8</v>
      </c>
      <c r="AJ14" s="14">
        <f t="shared" si="1"/>
        <v>0</v>
      </c>
      <c r="AK14" s="10">
        <f t="shared" si="1"/>
        <v>0</v>
      </c>
    </row>
    <row r="15" spans="1:37" x14ac:dyDescent="0.25">
      <c r="A15" s="22">
        <f t="shared" si="0"/>
        <v>9</v>
      </c>
      <c r="B15" s="16" t="s">
        <v>14</v>
      </c>
      <c r="C15" s="16" t="s">
        <v>26</v>
      </c>
      <c r="D15" s="16">
        <v>1000</v>
      </c>
      <c r="E15" s="22">
        <v>3.7250944444444332</v>
      </c>
      <c r="F15" s="23">
        <v>124.7335083333333</v>
      </c>
      <c r="G15" s="22">
        <v>44</v>
      </c>
      <c r="H15" s="16">
        <f t="shared" si="2"/>
        <v>1.9686301764161148E-4</v>
      </c>
      <c r="I15" s="23">
        <f t="shared" si="3"/>
        <v>5.8792007306777579E-6</v>
      </c>
      <c r="J15" s="22">
        <v>1</v>
      </c>
      <c r="K15" s="16">
        <f t="shared" si="4"/>
        <v>4.4741594918548062E-6</v>
      </c>
      <c r="L15" s="23">
        <f t="shared" si="11"/>
        <v>1.3361819842449448E-7</v>
      </c>
      <c r="M15" s="22">
        <v>0</v>
      </c>
      <c r="N15" s="16">
        <f t="shared" si="5"/>
        <v>0</v>
      </c>
      <c r="O15" s="23">
        <f t="shared" si="6"/>
        <v>0</v>
      </c>
      <c r="P15" s="30">
        <v>2</v>
      </c>
      <c r="Q15" s="16">
        <f t="shared" si="7"/>
        <v>8.9483189837096123E-6</v>
      </c>
      <c r="R15" s="23">
        <f t="shared" si="12"/>
        <v>2.6723639684898896E-7</v>
      </c>
      <c r="S15" s="30">
        <v>0</v>
      </c>
      <c r="T15" s="16">
        <f t="shared" si="9"/>
        <v>0</v>
      </c>
      <c r="U15" s="23">
        <f t="shared" si="13"/>
        <v>0</v>
      </c>
      <c r="AB15" s="2">
        <f t="shared" si="1"/>
        <v>8.0080248099764331E-5</v>
      </c>
      <c r="AC15" s="3">
        <f t="shared" si="1"/>
        <v>2.6364844286675784E-6</v>
      </c>
      <c r="AD15" s="3">
        <f t="shared" si="1"/>
        <v>8.2629720250739375E-6</v>
      </c>
      <c r="AE15" s="4">
        <f t="shared" si="1"/>
        <v>2.9352767896006569E-7</v>
      </c>
      <c r="AF15" s="14">
        <f t="shared" si="1"/>
        <v>2.0785307213635169E-6</v>
      </c>
      <c r="AG15" s="10">
        <f t="shared" si="1"/>
        <v>7.6309861599885024E-8</v>
      </c>
      <c r="AH15" s="14">
        <f t="shared" si="1"/>
        <v>1.727693564069513E-6</v>
      </c>
      <c r="AI15" s="10">
        <f t="shared" si="1"/>
        <v>6.676339150485218E-8</v>
      </c>
      <c r="AJ15" s="14">
        <f t="shared" si="1"/>
        <v>0</v>
      </c>
      <c r="AK15" s="10">
        <f t="shared" si="1"/>
        <v>0</v>
      </c>
    </row>
    <row r="16" spans="1:37" x14ac:dyDescent="0.25">
      <c r="A16" s="22">
        <f t="shared" si="0"/>
        <v>10</v>
      </c>
      <c r="B16" s="16" t="s">
        <v>14</v>
      </c>
      <c r="C16" s="16" t="s">
        <v>27</v>
      </c>
      <c r="D16" s="16">
        <v>1000</v>
      </c>
      <c r="E16" s="30">
        <v>3.8716305555555603</v>
      </c>
      <c r="F16" s="24">
        <v>155.05862777777779</v>
      </c>
      <c r="G16" s="22">
        <v>44</v>
      </c>
      <c r="H16" s="16">
        <f t="shared" si="2"/>
        <v>1.8941201202192276E-4</v>
      </c>
      <c r="I16" s="23">
        <f t="shared" si="3"/>
        <v>4.7293939321087611E-6</v>
      </c>
      <c r="J16" s="30">
        <v>2</v>
      </c>
      <c r="K16" s="16">
        <f t="shared" si="4"/>
        <v>8.6096369100873977E-6</v>
      </c>
      <c r="L16" s="23">
        <f t="shared" si="11"/>
        <v>2.1497245145948914E-7</v>
      </c>
      <c r="M16" s="30">
        <v>2</v>
      </c>
      <c r="N16" s="16">
        <f t="shared" si="5"/>
        <v>8.6096369100873977E-6</v>
      </c>
      <c r="O16" s="23">
        <f t="shared" si="6"/>
        <v>2.1497245145948914E-7</v>
      </c>
      <c r="P16" s="30">
        <v>0</v>
      </c>
      <c r="Q16" s="16">
        <f t="shared" si="7"/>
        <v>0</v>
      </c>
      <c r="R16" s="23">
        <f t="shared" si="12"/>
        <v>0</v>
      </c>
      <c r="S16" s="30">
        <v>0</v>
      </c>
      <c r="T16" s="16">
        <f t="shared" si="9"/>
        <v>0</v>
      </c>
      <c r="U16" s="23">
        <f t="shared" si="13"/>
        <v>0</v>
      </c>
      <c r="AB16" s="2">
        <f t="shared" si="1"/>
        <v>8.0080248099764331E-5</v>
      </c>
      <c r="AC16" s="3">
        <f t="shared" si="1"/>
        <v>2.6364844286675784E-6</v>
      </c>
      <c r="AD16" s="3">
        <f t="shared" si="1"/>
        <v>8.2629720250739375E-6</v>
      </c>
      <c r="AE16" s="4">
        <f t="shared" si="1"/>
        <v>2.9352767896006569E-7</v>
      </c>
      <c r="AF16" s="14">
        <f t="shared" si="1"/>
        <v>2.0785307213635169E-6</v>
      </c>
      <c r="AG16" s="10">
        <f t="shared" si="1"/>
        <v>7.6309861599885024E-8</v>
      </c>
      <c r="AH16" s="14">
        <f t="shared" si="1"/>
        <v>1.727693564069513E-6</v>
      </c>
      <c r="AI16" s="10">
        <f t="shared" si="1"/>
        <v>6.676339150485218E-8</v>
      </c>
      <c r="AJ16" s="14">
        <f t="shared" si="1"/>
        <v>0</v>
      </c>
      <c r="AK16" s="10">
        <f t="shared" si="1"/>
        <v>0</v>
      </c>
    </row>
    <row r="17" spans="1:37" x14ac:dyDescent="0.25">
      <c r="A17" s="22">
        <f t="shared" si="0"/>
        <v>11</v>
      </c>
      <c r="B17" s="16" t="s">
        <v>14</v>
      </c>
      <c r="C17" s="16" t="s">
        <v>28</v>
      </c>
      <c r="D17" s="16">
        <v>1000</v>
      </c>
      <c r="E17" s="30">
        <v>4.4547250000000078</v>
      </c>
      <c r="F17" s="24">
        <v>99.95538055555555</v>
      </c>
      <c r="G17" s="22">
        <v>12</v>
      </c>
      <c r="H17" s="16">
        <f t="shared" si="2"/>
        <v>4.4896149593970368E-5</v>
      </c>
      <c r="I17" s="23">
        <f t="shared" si="3"/>
        <v>2.000892787245598E-6</v>
      </c>
      <c r="J17" s="30">
        <v>3</v>
      </c>
      <c r="K17" s="16">
        <f t="shared" si="4"/>
        <v>1.1224037398492592E-5</v>
      </c>
      <c r="L17" s="23">
        <f t="shared" si="11"/>
        <v>5.002231968113995E-7</v>
      </c>
      <c r="M17" s="30">
        <v>1</v>
      </c>
      <c r="N17" s="16">
        <f t="shared" si="5"/>
        <v>3.7413457994975309E-6</v>
      </c>
      <c r="O17" s="23">
        <f t="shared" si="6"/>
        <v>1.6674106560379983E-7</v>
      </c>
      <c r="P17" s="30">
        <v>0</v>
      </c>
      <c r="Q17" s="16">
        <f t="shared" si="7"/>
        <v>0</v>
      </c>
      <c r="R17" s="23">
        <f t="shared" si="12"/>
        <v>0</v>
      </c>
      <c r="S17" s="30">
        <v>0</v>
      </c>
      <c r="T17" s="16">
        <f t="shared" si="9"/>
        <v>0</v>
      </c>
      <c r="U17" s="23">
        <f t="shared" si="13"/>
        <v>0</v>
      </c>
      <c r="AB17" s="2">
        <f t="shared" si="1"/>
        <v>8.0080248099764331E-5</v>
      </c>
      <c r="AC17" s="3">
        <f t="shared" si="1"/>
        <v>2.6364844286675784E-6</v>
      </c>
      <c r="AD17" s="3">
        <f t="shared" si="1"/>
        <v>8.2629720250739375E-6</v>
      </c>
      <c r="AE17" s="4">
        <f t="shared" si="1"/>
        <v>2.9352767896006569E-7</v>
      </c>
      <c r="AF17" s="14">
        <f t="shared" si="1"/>
        <v>2.0785307213635169E-6</v>
      </c>
      <c r="AG17" s="10">
        <f t="shared" si="1"/>
        <v>7.6309861599885024E-8</v>
      </c>
      <c r="AH17" s="14">
        <f t="shared" si="1"/>
        <v>1.727693564069513E-6</v>
      </c>
      <c r="AI17" s="10">
        <f t="shared" si="1"/>
        <v>6.676339150485218E-8</v>
      </c>
      <c r="AJ17" s="14">
        <f t="shared" si="1"/>
        <v>0</v>
      </c>
      <c r="AK17" s="10">
        <f t="shared" si="1"/>
        <v>0</v>
      </c>
    </row>
    <row r="18" spans="1:37" x14ac:dyDescent="0.25">
      <c r="A18" s="22">
        <f t="shared" si="0"/>
        <v>12</v>
      </c>
      <c r="B18" s="16" t="s">
        <v>14</v>
      </c>
      <c r="C18" s="16" t="s">
        <v>18</v>
      </c>
      <c r="D18" s="16">
        <v>1000</v>
      </c>
      <c r="E18" s="30">
        <v>4.026452777777763</v>
      </c>
      <c r="F18" s="24">
        <v>104.02222777777774</v>
      </c>
      <c r="G18" s="30">
        <v>7</v>
      </c>
      <c r="H18" s="16">
        <f t="shared" si="2"/>
        <v>2.8975049033371774E-5</v>
      </c>
      <c r="I18" s="23">
        <f t="shared" si="3"/>
        <v>1.1215551633435613E-6</v>
      </c>
      <c r="J18" s="30">
        <v>1</v>
      </c>
      <c r="K18" s="16">
        <f t="shared" si="4"/>
        <v>4.1392927190531105E-6</v>
      </c>
      <c r="L18" s="23">
        <f t="shared" si="11"/>
        <v>1.6022216619193733E-7</v>
      </c>
      <c r="M18" s="30">
        <v>0</v>
      </c>
      <c r="N18" s="16">
        <f t="shared" si="5"/>
        <v>0</v>
      </c>
      <c r="O18" s="23">
        <f t="shared" si="6"/>
        <v>0</v>
      </c>
      <c r="P18" s="30">
        <v>0</v>
      </c>
      <c r="Q18" s="16">
        <f t="shared" si="7"/>
        <v>0</v>
      </c>
      <c r="R18" s="23">
        <f t="shared" si="12"/>
        <v>0</v>
      </c>
      <c r="S18" s="30">
        <v>0</v>
      </c>
      <c r="T18" s="16">
        <f t="shared" si="9"/>
        <v>0</v>
      </c>
      <c r="U18" s="23">
        <f t="shared" si="13"/>
        <v>0</v>
      </c>
      <c r="AB18" s="2">
        <f t="shared" si="1"/>
        <v>8.0080248099764331E-5</v>
      </c>
      <c r="AC18" s="3">
        <f t="shared" si="1"/>
        <v>2.6364844286675784E-6</v>
      </c>
      <c r="AD18" s="3">
        <f t="shared" si="1"/>
        <v>8.2629720250739375E-6</v>
      </c>
      <c r="AE18" s="4">
        <f t="shared" si="1"/>
        <v>2.9352767896006569E-7</v>
      </c>
      <c r="AF18" s="14">
        <f t="shared" si="1"/>
        <v>2.0785307213635169E-6</v>
      </c>
      <c r="AG18" s="10">
        <f t="shared" si="1"/>
        <v>7.6309861599885024E-8</v>
      </c>
      <c r="AH18" s="14">
        <f t="shared" si="1"/>
        <v>1.727693564069513E-6</v>
      </c>
      <c r="AI18" s="10">
        <f t="shared" si="1"/>
        <v>6.676339150485218E-8</v>
      </c>
      <c r="AJ18" s="14">
        <f t="shared" si="1"/>
        <v>0</v>
      </c>
      <c r="AK18" s="10">
        <f t="shared" si="1"/>
        <v>0</v>
      </c>
    </row>
    <row r="19" spans="1:37" x14ac:dyDescent="0.25">
      <c r="A19" s="22">
        <f t="shared" si="0"/>
        <v>13</v>
      </c>
      <c r="B19" s="16" t="s">
        <v>14</v>
      </c>
      <c r="C19" s="16" t="s">
        <v>19</v>
      </c>
      <c r="D19" s="16">
        <v>1000</v>
      </c>
      <c r="E19" s="30">
        <v>3.7903000000000051</v>
      </c>
      <c r="F19" s="24">
        <v>100.9529722222222</v>
      </c>
      <c r="G19" s="30">
        <v>9</v>
      </c>
      <c r="H19" s="16">
        <f t="shared" si="2"/>
        <v>3.9574703849299473E-5</v>
      </c>
      <c r="I19" s="23">
        <f t="shared" si="3"/>
        <v>1.4858403541583033E-6</v>
      </c>
      <c r="J19" s="30">
        <v>2</v>
      </c>
      <c r="K19" s="16">
        <f t="shared" si="4"/>
        <v>8.79437863317766E-6</v>
      </c>
      <c r="L19" s="23">
        <f t="shared" si="11"/>
        <v>3.3018674536851187E-7</v>
      </c>
      <c r="M19" s="30">
        <v>0</v>
      </c>
      <c r="N19" s="16">
        <f t="shared" si="5"/>
        <v>0</v>
      </c>
      <c r="O19" s="23">
        <f t="shared" si="6"/>
        <v>0</v>
      </c>
      <c r="P19" s="30">
        <v>1</v>
      </c>
      <c r="Q19" s="16">
        <f t="shared" si="7"/>
        <v>4.39718931658883E-6</v>
      </c>
      <c r="R19" s="23">
        <f t="shared" si="12"/>
        <v>1.6509337268425593E-7</v>
      </c>
      <c r="S19" s="30">
        <v>0</v>
      </c>
      <c r="T19" s="16">
        <f t="shared" si="9"/>
        <v>0</v>
      </c>
      <c r="U19" s="23">
        <f t="shared" si="13"/>
        <v>0</v>
      </c>
      <c r="AB19" s="2">
        <f t="shared" si="1"/>
        <v>8.0080248099764331E-5</v>
      </c>
      <c r="AC19" s="3">
        <f t="shared" si="1"/>
        <v>2.6364844286675784E-6</v>
      </c>
      <c r="AD19" s="3">
        <f t="shared" si="1"/>
        <v>8.2629720250739375E-6</v>
      </c>
      <c r="AE19" s="4">
        <f t="shared" si="1"/>
        <v>2.9352767896006569E-7</v>
      </c>
      <c r="AF19" s="14">
        <f t="shared" si="1"/>
        <v>2.0785307213635169E-6</v>
      </c>
      <c r="AG19" s="10">
        <f t="shared" si="1"/>
        <v>7.6309861599885024E-8</v>
      </c>
      <c r="AH19" s="14">
        <f t="shared" si="1"/>
        <v>1.727693564069513E-6</v>
      </c>
      <c r="AI19" s="10">
        <f t="shared" si="1"/>
        <v>6.676339150485218E-8</v>
      </c>
      <c r="AJ19" s="14">
        <f t="shared" si="1"/>
        <v>0</v>
      </c>
      <c r="AK19" s="10">
        <f t="shared" si="1"/>
        <v>0</v>
      </c>
    </row>
    <row r="20" spans="1:37" x14ac:dyDescent="0.25">
      <c r="A20" s="22">
        <f t="shared" si="0"/>
        <v>14</v>
      </c>
      <c r="B20" s="17" t="s">
        <v>14</v>
      </c>
      <c r="C20" s="17" t="s">
        <v>20</v>
      </c>
      <c r="D20" s="16">
        <v>1000</v>
      </c>
      <c r="E20" s="30">
        <v>3.563747222222224</v>
      </c>
      <c r="F20" s="24">
        <v>94.844977777777757</v>
      </c>
      <c r="G20" s="30">
        <v>10</v>
      </c>
      <c r="H20" s="16">
        <f>G20/($E20*$D20*$F$2)</f>
        <v>4.6767252634360346E-5</v>
      </c>
      <c r="I20" s="23">
        <f t="shared" si="3"/>
        <v>1.7572534737386671E-6</v>
      </c>
      <c r="J20" s="30">
        <v>0</v>
      </c>
      <c r="K20" s="16">
        <f>J20/($E20*$D20*$F$2)</f>
        <v>0</v>
      </c>
      <c r="L20" s="23">
        <f t="shared" si="11"/>
        <v>0</v>
      </c>
      <c r="M20" s="30">
        <v>0</v>
      </c>
      <c r="N20" s="16">
        <f>M20/($E20*$D20*$F$2)</f>
        <v>0</v>
      </c>
      <c r="O20" s="23">
        <f t="shared" si="6"/>
        <v>0</v>
      </c>
      <c r="P20" s="30">
        <v>0</v>
      </c>
      <c r="Q20" s="16">
        <f>P20/($E20*$D20*$F$2)</f>
        <v>0</v>
      </c>
      <c r="R20" s="23">
        <f t="shared" si="12"/>
        <v>0</v>
      </c>
      <c r="S20" s="30">
        <v>0</v>
      </c>
      <c r="T20" s="16">
        <f>S20/($E20*$D20*$F$2)</f>
        <v>0</v>
      </c>
      <c r="U20" s="23">
        <f t="shared" si="13"/>
        <v>0</v>
      </c>
      <c r="AB20" s="2">
        <f t="shared" si="1"/>
        <v>8.0080248099764331E-5</v>
      </c>
      <c r="AC20" s="3">
        <f t="shared" si="1"/>
        <v>2.6364844286675784E-6</v>
      </c>
      <c r="AD20" s="3">
        <f t="shared" si="1"/>
        <v>8.2629720250739375E-6</v>
      </c>
      <c r="AE20" s="4">
        <f t="shared" si="1"/>
        <v>2.9352767896006569E-7</v>
      </c>
      <c r="AF20" s="14">
        <f t="shared" si="1"/>
        <v>2.0785307213635169E-6</v>
      </c>
      <c r="AG20" s="10">
        <f t="shared" si="1"/>
        <v>7.6309861599885024E-8</v>
      </c>
      <c r="AH20" s="14">
        <f t="shared" si="1"/>
        <v>1.727693564069513E-6</v>
      </c>
      <c r="AI20" s="10">
        <f t="shared" si="1"/>
        <v>6.676339150485218E-8</v>
      </c>
      <c r="AJ20" s="14">
        <f t="shared" si="1"/>
        <v>0</v>
      </c>
      <c r="AK20" s="10">
        <f t="shared" si="1"/>
        <v>0</v>
      </c>
    </row>
    <row r="21" spans="1:37" x14ac:dyDescent="0.25">
      <c r="A21" s="25">
        <f t="shared" si="0"/>
        <v>15</v>
      </c>
      <c r="B21" s="26" t="s">
        <v>14</v>
      </c>
      <c r="C21" s="26" t="s">
        <v>29</v>
      </c>
      <c r="D21" s="27">
        <v>1000</v>
      </c>
      <c r="E21" s="31">
        <v>2.8784333333333372</v>
      </c>
      <c r="F21" s="28">
        <v>94.282513888888857</v>
      </c>
      <c r="G21" s="31">
        <v>23</v>
      </c>
      <c r="H21" s="27">
        <f>G21/($E21*$D21*$F$2)</f>
        <v>1.3317429620279532E-4</v>
      </c>
      <c r="I21" s="32">
        <f>G21/($F21*$D21*$F$2)</f>
        <v>4.0657945733721988E-6</v>
      </c>
      <c r="J21" s="31">
        <v>1</v>
      </c>
      <c r="K21" s="27">
        <f>J21/($E21*$D21*$F$2)</f>
        <v>5.7901867914258832E-6</v>
      </c>
      <c r="L21" s="32">
        <f>J21/($F21*$D21*$F$2)</f>
        <v>1.7677367710313908E-7</v>
      </c>
      <c r="M21" s="31">
        <v>1</v>
      </c>
      <c r="N21" s="27">
        <f>M21/($E21*$D21*$F$2)</f>
        <v>5.7901867914258832E-6</v>
      </c>
      <c r="O21" s="32">
        <f>M21/($F21*$D21*$F$2)</f>
        <v>1.7677367710313908E-7</v>
      </c>
      <c r="P21" s="31">
        <v>0</v>
      </c>
      <c r="Q21" s="27">
        <f>P21/($E21*$D21*$F$2)</f>
        <v>0</v>
      </c>
      <c r="R21" s="32">
        <f>P21/($F21*$D21*$F$2)</f>
        <v>0</v>
      </c>
      <c r="S21" s="31">
        <v>0</v>
      </c>
      <c r="T21" s="27">
        <f>S21/($E21*$D21*$F$2)</f>
        <v>0</v>
      </c>
      <c r="U21" s="32">
        <f>S21/($F21*$D21*$F$2)</f>
        <v>0</v>
      </c>
      <c r="AB21" s="5">
        <f t="shared" si="1"/>
        <v>8.0080248099764331E-5</v>
      </c>
      <c r="AC21" s="6">
        <f t="shared" si="1"/>
        <v>2.6364844286675784E-6</v>
      </c>
      <c r="AD21" s="6">
        <f t="shared" si="1"/>
        <v>8.2629720250739375E-6</v>
      </c>
      <c r="AE21" s="33">
        <f t="shared" si="1"/>
        <v>2.9352767896006569E-7</v>
      </c>
      <c r="AF21" s="9">
        <f t="shared" si="1"/>
        <v>2.0785307213635169E-6</v>
      </c>
      <c r="AG21" s="11">
        <f t="shared" si="1"/>
        <v>7.6309861599885024E-8</v>
      </c>
      <c r="AH21" s="9">
        <f t="shared" si="1"/>
        <v>1.727693564069513E-6</v>
      </c>
      <c r="AI21" s="11">
        <f t="shared" si="1"/>
        <v>6.676339150485218E-8</v>
      </c>
      <c r="AJ21" s="9">
        <f t="shared" si="1"/>
        <v>0</v>
      </c>
      <c r="AK21" s="11">
        <f t="shared" si="1"/>
        <v>0</v>
      </c>
    </row>
    <row r="66" spans="1:42" s="35" customFormat="1" ht="15.75" thickBot="1" x14ac:dyDescent="0.3"/>
    <row r="67" spans="1:42" ht="15.75" thickTop="1" x14ac:dyDescent="0.25"/>
    <row r="68" spans="1:42" x14ac:dyDescent="0.25">
      <c r="A68" t="s">
        <v>39</v>
      </c>
    </row>
    <row r="71" spans="1:42" x14ac:dyDescent="0.25">
      <c r="A71" s="64" t="s">
        <v>0</v>
      </c>
      <c r="B71" s="64" t="s">
        <v>1</v>
      </c>
      <c r="C71" s="64" t="s">
        <v>2</v>
      </c>
      <c r="D71" s="64" t="s">
        <v>7</v>
      </c>
      <c r="E71" s="67" t="s">
        <v>13</v>
      </c>
      <c r="F71" s="68"/>
      <c r="G71" s="61" t="s">
        <v>40</v>
      </c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3"/>
      <c r="AG71" s="43" t="s">
        <v>5</v>
      </c>
      <c r="AH71" s="45"/>
      <c r="AI71" s="45"/>
      <c r="AJ71" s="45"/>
      <c r="AK71" s="45"/>
      <c r="AL71" s="45"/>
      <c r="AM71" s="45"/>
      <c r="AN71" s="45"/>
      <c r="AO71" s="45"/>
      <c r="AP71" s="44"/>
    </row>
    <row r="72" spans="1:42" x14ac:dyDescent="0.25">
      <c r="A72" s="65"/>
      <c r="B72" s="65"/>
      <c r="C72" s="65"/>
      <c r="D72" s="65"/>
      <c r="E72" s="69"/>
      <c r="F72" s="71"/>
      <c r="G72" s="61" t="s">
        <v>3</v>
      </c>
      <c r="H72" s="62"/>
      <c r="I72" s="62"/>
      <c r="J72" s="63"/>
      <c r="K72" s="61" t="s">
        <v>4</v>
      </c>
      <c r="L72" s="62"/>
      <c r="M72" s="62"/>
      <c r="N72" s="63"/>
      <c r="O72" s="61" t="s">
        <v>12</v>
      </c>
      <c r="P72" s="62"/>
      <c r="Q72" s="62"/>
      <c r="R72" s="63"/>
      <c r="S72" s="61" t="s">
        <v>30</v>
      </c>
      <c r="T72" s="62"/>
      <c r="U72" s="62"/>
      <c r="V72" s="63"/>
      <c r="W72" s="61" t="s">
        <v>33</v>
      </c>
      <c r="X72" s="62"/>
      <c r="Y72" s="62"/>
      <c r="Z72" s="63"/>
      <c r="AG72" s="43" t="str">
        <f>G72</f>
        <v>Without Layers</v>
      </c>
      <c r="AH72" s="44"/>
      <c r="AI72" s="43" t="str">
        <f>K72</f>
        <v>With Layers</v>
      </c>
      <c r="AJ72" s="44"/>
      <c r="AK72" s="43" t="str">
        <f>O72</f>
        <v>With buffer=5m</v>
      </c>
      <c r="AL72" s="44"/>
      <c r="AM72" s="43" t="str">
        <f>S72</f>
        <v>With buffer=10m</v>
      </c>
      <c r="AN72" s="44"/>
      <c r="AO72" s="43" t="str">
        <f>W72</f>
        <v>With buffer=20m</v>
      </c>
      <c r="AP72" s="44"/>
    </row>
    <row r="73" spans="1:42" x14ac:dyDescent="0.25">
      <c r="A73" s="66"/>
      <c r="B73" s="66"/>
      <c r="C73" s="66"/>
      <c r="D73" s="66"/>
      <c r="E73" s="1" t="s">
        <v>8</v>
      </c>
      <c r="F73" s="1" t="s">
        <v>9</v>
      </c>
      <c r="G73" s="29"/>
      <c r="H73" s="29" t="s">
        <v>10</v>
      </c>
      <c r="I73" s="29" t="s">
        <v>8</v>
      </c>
      <c r="J73" s="29" t="s">
        <v>9</v>
      </c>
      <c r="K73" s="29"/>
      <c r="L73" s="29" t="s">
        <v>10</v>
      </c>
      <c r="M73" s="29" t="s">
        <v>8</v>
      </c>
      <c r="N73" s="29" t="s">
        <v>9</v>
      </c>
      <c r="O73" s="29"/>
      <c r="P73" s="29" t="s">
        <v>10</v>
      </c>
      <c r="Q73" s="29" t="s">
        <v>8</v>
      </c>
      <c r="R73" s="29" t="s">
        <v>9</v>
      </c>
      <c r="S73" s="29"/>
      <c r="T73" s="29" t="s">
        <v>10</v>
      </c>
      <c r="U73" s="29" t="s">
        <v>8</v>
      </c>
      <c r="V73" s="29" t="s">
        <v>9</v>
      </c>
      <c r="W73" s="29"/>
      <c r="X73" s="29" t="s">
        <v>10</v>
      </c>
      <c r="Y73" s="29" t="s">
        <v>8</v>
      </c>
      <c r="Z73" s="29" t="s">
        <v>9</v>
      </c>
      <c r="AG73" s="7" t="str">
        <f>I73</f>
        <v>air taxi</v>
      </c>
      <c r="AH73" s="7" t="str">
        <f>J73</f>
        <v>all</v>
      </c>
      <c r="AI73" s="7" t="str">
        <f>M73</f>
        <v>air taxi</v>
      </c>
      <c r="AJ73" s="7" t="str">
        <f>N73</f>
        <v>all</v>
      </c>
      <c r="AK73" s="7" t="str">
        <f>Q73</f>
        <v>air taxi</v>
      </c>
      <c r="AL73" s="7" t="str">
        <f>R73</f>
        <v>all</v>
      </c>
      <c r="AM73" s="7" t="str">
        <f>U73</f>
        <v>air taxi</v>
      </c>
      <c r="AN73" s="7" t="str">
        <f>V73</f>
        <v>all</v>
      </c>
      <c r="AO73" s="7" t="str">
        <f>Y73</f>
        <v>air taxi</v>
      </c>
      <c r="AP73" s="7" t="str">
        <f>Z73</f>
        <v>all</v>
      </c>
    </row>
    <row r="74" spans="1:42" x14ac:dyDescent="0.25">
      <c r="A74" s="22">
        <v>1</v>
      </c>
      <c r="B74" s="16" t="s">
        <v>14</v>
      </c>
      <c r="C74" s="16" t="s">
        <v>21</v>
      </c>
      <c r="D74" s="16">
        <v>1000</v>
      </c>
      <c r="E74" s="20">
        <v>3.6726388888888879</v>
      </c>
      <c r="F74" s="21">
        <v>79.774569444444438</v>
      </c>
      <c r="G74" s="20"/>
      <c r="H74" s="15">
        <v>9</v>
      </c>
      <c r="I74" s="15">
        <f>H74/($E74*$D74*$F$2)</f>
        <v>4.0842567030972292E-5</v>
      </c>
      <c r="J74" s="21">
        <f>H74/($F74*$D74*$F$2)</f>
        <v>1.8802984590780029E-6</v>
      </c>
      <c r="K74" s="20"/>
      <c r="L74" s="15">
        <v>0</v>
      </c>
      <c r="M74" s="15">
        <f>L74/($E74*$D74*$F$2)</f>
        <v>0</v>
      </c>
      <c r="N74" s="21">
        <f>L74/($F74*$D74*$F$2)</f>
        <v>0</v>
      </c>
      <c r="O74" s="20"/>
      <c r="P74" s="15">
        <v>1</v>
      </c>
      <c r="Q74" s="15">
        <f>P74/($E74*$D74*$F$2)</f>
        <v>4.5380630034413664E-6</v>
      </c>
      <c r="R74" s="21">
        <f>P74/($F74*$D74*$F$2)</f>
        <v>2.08922051008667E-7</v>
      </c>
      <c r="S74" s="20"/>
      <c r="T74" s="15">
        <v>2</v>
      </c>
      <c r="U74" s="15">
        <f>T74/($E74*$D74*$F$2)</f>
        <v>9.0761260068827328E-6</v>
      </c>
      <c r="V74" s="21">
        <f>T74/($F74*$D74*$F$2)</f>
        <v>4.1784410201733399E-7</v>
      </c>
      <c r="W74" s="15"/>
      <c r="X74" s="36">
        <v>0</v>
      </c>
      <c r="Y74" s="15">
        <f>X74/($E74*$D74*$F$2)</f>
        <v>0</v>
      </c>
      <c r="Z74" s="21">
        <f>X74/($F74*$D74*$F$2)</f>
        <v>0</v>
      </c>
      <c r="AG74" s="18">
        <f>AVERAGE($I$100:$I$114)</f>
        <v>3.0324946159424012E-5</v>
      </c>
      <c r="AH74" s="19">
        <f>AVERAGE($J$100:$J$114)</f>
        <v>9.8489859686774616E-7</v>
      </c>
      <c r="AI74" s="19">
        <f>AVERAGE($M$100:$M$114)</f>
        <v>3.0083643372744289E-6</v>
      </c>
      <c r="AJ74" s="13">
        <f>AVERAGE($N$100:$N$114)</f>
        <v>9.1808955913695096E-8</v>
      </c>
      <c r="AK74" s="18">
        <f>AVERAGE($Q$100:$Q$114)</f>
        <v>1.2395822374980105E-6</v>
      </c>
      <c r="AL74" s="13">
        <f>AVERAGE($R$100:$R$114)</f>
        <v>4.4099905443737602E-8</v>
      </c>
      <c r="AM74" s="18">
        <f>AVERAGE($U$100:$U$114)</f>
        <v>5.3545547715352584E-7</v>
      </c>
      <c r="AN74" s="13">
        <f>AVERAGE($V$100:$V$114)</f>
        <v>2.4013270135391392E-8</v>
      </c>
      <c r="AO74" s="18">
        <f>AVERAGE($Y$100:$Y$114)</f>
        <v>0</v>
      </c>
      <c r="AP74" s="13">
        <f>AVERAGE($Z$100:$Z$114)</f>
        <v>0</v>
      </c>
    </row>
    <row r="75" spans="1:42" x14ac:dyDescent="0.25">
      <c r="A75" s="22">
        <f t="shared" ref="A75:A88" si="14">A74+1</f>
        <v>2</v>
      </c>
      <c r="B75" s="16" t="s">
        <v>14</v>
      </c>
      <c r="C75" s="16" t="s">
        <v>22</v>
      </c>
      <c r="D75" s="16">
        <v>1000</v>
      </c>
      <c r="E75" s="22">
        <v>4.6576138888888874</v>
      </c>
      <c r="F75" s="23">
        <v>166.55976111111113</v>
      </c>
      <c r="G75" s="22"/>
      <c r="H75" s="16">
        <v>20</v>
      </c>
      <c r="I75" s="16">
        <f>H75/($E75*$D75*$F$2)</f>
        <v>7.1567403671765666E-5</v>
      </c>
      <c r="J75" s="23">
        <f>H75/($F75*$D75*$F$2)</f>
        <v>2.0012836900682659E-6</v>
      </c>
      <c r="K75" s="22"/>
      <c r="L75" s="16">
        <v>2</v>
      </c>
      <c r="M75" s="16">
        <f>L75/($E75*$D75*$F$2)</f>
        <v>7.1567403671765666E-6</v>
      </c>
      <c r="N75" s="23">
        <f>L75/($F75*$D75*$F$2)</f>
        <v>2.0012836900682657E-7</v>
      </c>
      <c r="O75" s="22"/>
      <c r="P75" s="16">
        <v>0</v>
      </c>
      <c r="Q75" s="16">
        <f>P75/($E75*$D75*$F$2)</f>
        <v>0</v>
      </c>
      <c r="R75" s="23">
        <f>P75/($F75*$D75*$F$2)</f>
        <v>0</v>
      </c>
      <c r="S75" s="22"/>
      <c r="T75" s="16">
        <v>0</v>
      </c>
      <c r="U75" s="16">
        <f>T75/($E75*$D75*$F$2)</f>
        <v>0</v>
      </c>
      <c r="V75" s="23">
        <f>T75/($F75*$D75*$F$2)</f>
        <v>0</v>
      </c>
      <c r="W75" s="16"/>
      <c r="X75" s="17">
        <v>0</v>
      </c>
      <c r="Y75" s="16">
        <f>X75/($E75*$D75*$F$2)</f>
        <v>0</v>
      </c>
      <c r="Z75" s="23">
        <f>X75/($F75*$D75*$F$2)</f>
        <v>0</v>
      </c>
      <c r="AG75" s="14">
        <f t="shared" ref="AG75:AP88" si="15">AG$100</f>
        <v>3.0324946159424012E-5</v>
      </c>
      <c r="AH75" s="8">
        <f t="shared" si="15"/>
        <v>9.8489859686774616E-7</v>
      </c>
      <c r="AI75" s="8">
        <f t="shared" si="15"/>
        <v>3.0083643372744289E-6</v>
      </c>
      <c r="AJ75" s="10">
        <f t="shared" si="15"/>
        <v>9.1808955913695096E-8</v>
      </c>
      <c r="AK75" s="14">
        <f t="shared" si="15"/>
        <v>1.2395822374980105E-6</v>
      </c>
      <c r="AL75" s="10">
        <f t="shared" si="15"/>
        <v>4.4099905443737602E-8</v>
      </c>
      <c r="AM75" s="14">
        <f t="shared" si="15"/>
        <v>5.3545547715352584E-7</v>
      </c>
      <c r="AN75" s="10">
        <f t="shared" si="15"/>
        <v>2.4013270135391392E-8</v>
      </c>
      <c r="AO75" s="14">
        <f t="shared" si="15"/>
        <v>0</v>
      </c>
      <c r="AP75" s="10">
        <f t="shared" si="15"/>
        <v>0</v>
      </c>
    </row>
    <row r="76" spans="1:42" x14ac:dyDescent="0.25">
      <c r="A76" s="22">
        <f t="shared" si="14"/>
        <v>3</v>
      </c>
      <c r="B76" s="16" t="s">
        <v>14</v>
      </c>
      <c r="C76" s="16" t="s">
        <v>23</v>
      </c>
      <c r="D76" s="16">
        <v>1000</v>
      </c>
      <c r="E76" s="22">
        <v>4.8418388888888959</v>
      </c>
      <c r="F76" s="23">
        <v>115.00931944444446</v>
      </c>
      <c r="G76" s="22"/>
      <c r="H76" s="16">
        <v>5</v>
      </c>
      <c r="I76" s="16">
        <f t="shared" ref="I76:I86" si="16">H76/($E76*$D76*$F$2)</f>
        <v>1.7211091745445634E-5</v>
      </c>
      <c r="J76" s="23">
        <f t="shared" ref="J76:J77" si="17">H76/($F76*$D76*$F$2)</f>
        <v>7.2457896226042551E-7</v>
      </c>
      <c r="K76" s="22"/>
      <c r="L76" s="16">
        <v>1</v>
      </c>
      <c r="M76" s="16">
        <f t="shared" ref="M76:M86" si="18">L76/($E76*$D76*$F$2)</f>
        <v>3.4422183490891272E-6</v>
      </c>
      <c r="N76" s="23">
        <f t="shared" ref="N76:N77" si="19">L76/($F76*$D76*$F$2)</f>
        <v>1.4491579245208511E-7</v>
      </c>
      <c r="O76" s="22"/>
      <c r="P76" s="16">
        <v>0</v>
      </c>
      <c r="Q76" s="16">
        <f t="shared" ref="Q76:Q86" si="20">P76/($E76*$D76*$F$2)</f>
        <v>0</v>
      </c>
      <c r="R76" s="23">
        <f t="shared" ref="R76:R77" si="21">P76/($F76*$D76*$F$2)</f>
        <v>0</v>
      </c>
      <c r="S76" s="22"/>
      <c r="T76" s="16">
        <v>0</v>
      </c>
      <c r="U76" s="16">
        <f t="shared" ref="U76:U86" si="22">T76/($E76*$D76*$F$2)</f>
        <v>0</v>
      </c>
      <c r="V76" s="23">
        <f t="shared" ref="V76:V77" si="23">T76/($F76*$D76*$F$2)</f>
        <v>0</v>
      </c>
      <c r="W76" s="16"/>
      <c r="X76" s="17">
        <v>0</v>
      </c>
      <c r="Y76" s="16">
        <f t="shared" ref="Y76:Y86" si="24">X76/($E76*$D76*$F$2)</f>
        <v>0</v>
      </c>
      <c r="Z76" s="23">
        <f t="shared" ref="Z76:Z77" si="25">X76/($F76*$D76*$F$2)</f>
        <v>0</v>
      </c>
      <c r="AG76" s="14">
        <f t="shared" si="15"/>
        <v>3.0324946159424012E-5</v>
      </c>
      <c r="AH76" s="8">
        <f t="shared" si="15"/>
        <v>9.8489859686774616E-7</v>
      </c>
      <c r="AI76" s="8">
        <f t="shared" si="15"/>
        <v>3.0083643372744289E-6</v>
      </c>
      <c r="AJ76" s="10">
        <f t="shared" si="15"/>
        <v>9.1808955913695096E-8</v>
      </c>
      <c r="AK76" s="14">
        <f t="shared" si="15"/>
        <v>1.2395822374980105E-6</v>
      </c>
      <c r="AL76" s="10">
        <f t="shared" si="15"/>
        <v>4.4099905443737602E-8</v>
      </c>
      <c r="AM76" s="14">
        <f t="shared" si="15"/>
        <v>5.3545547715352584E-7</v>
      </c>
      <c r="AN76" s="10">
        <f t="shared" si="15"/>
        <v>2.4013270135391392E-8</v>
      </c>
      <c r="AO76" s="14">
        <f t="shared" si="15"/>
        <v>0</v>
      </c>
      <c r="AP76" s="10">
        <f t="shared" si="15"/>
        <v>0</v>
      </c>
    </row>
    <row r="77" spans="1:42" x14ac:dyDescent="0.25">
      <c r="A77" s="22">
        <f t="shared" si="14"/>
        <v>4</v>
      </c>
      <c r="B77" s="16" t="s">
        <v>14</v>
      </c>
      <c r="C77" s="16" t="s">
        <v>15</v>
      </c>
      <c r="D77" s="16">
        <v>1000</v>
      </c>
      <c r="E77" s="22">
        <v>3.9206972222222145</v>
      </c>
      <c r="F77" s="23">
        <v>92.223586111111089</v>
      </c>
      <c r="G77" s="22"/>
      <c r="H77" s="16">
        <v>3</v>
      </c>
      <c r="I77" s="16">
        <f t="shared" si="16"/>
        <v>1.2752833785940877E-5</v>
      </c>
      <c r="J77" s="23">
        <f t="shared" si="17"/>
        <v>5.4216065659992811E-7</v>
      </c>
      <c r="K77" s="22"/>
      <c r="L77" s="16">
        <v>0</v>
      </c>
      <c r="M77" s="16">
        <f t="shared" si="18"/>
        <v>0</v>
      </c>
      <c r="N77" s="23">
        <f t="shared" si="19"/>
        <v>0</v>
      </c>
      <c r="O77" s="22"/>
      <c r="P77" s="16">
        <v>0</v>
      </c>
      <c r="Q77" s="16">
        <f t="shared" si="20"/>
        <v>0</v>
      </c>
      <c r="R77" s="23">
        <f t="shared" si="21"/>
        <v>0</v>
      </c>
      <c r="S77" s="22"/>
      <c r="T77" s="16">
        <v>0</v>
      </c>
      <c r="U77" s="16">
        <f t="shared" si="22"/>
        <v>0</v>
      </c>
      <c r="V77" s="23">
        <f t="shared" si="23"/>
        <v>0</v>
      </c>
      <c r="W77" s="16"/>
      <c r="X77" s="17">
        <v>0</v>
      </c>
      <c r="Y77" s="16">
        <f t="shared" si="24"/>
        <v>0</v>
      </c>
      <c r="Z77" s="23">
        <f t="shared" si="25"/>
        <v>0</v>
      </c>
      <c r="AG77" s="14">
        <f t="shared" si="15"/>
        <v>3.0324946159424012E-5</v>
      </c>
      <c r="AH77" s="8">
        <f t="shared" si="15"/>
        <v>9.8489859686774616E-7</v>
      </c>
      <c r="AI77" s="8">
        <f t="shared" si="15"/>
        <v>3.0083643372744289E-6</v>
      </c>
      <c r="AJ77" s="10">
        <f t="shared" si="15"/>
        <v>9.1808955913695096E-8</v>
      </c>
      <c r="AK77" s="14">
        <f t="shared" si="15"/>
        <v>1.2395822374980105E-6</v>
      </c>
      <c r="AL77" s="10">
        <f t="shared" si="15"/>
        <v>4.4099905443737602E-8</v>
      </c>
      <c r="AM77" s="14">
        <f t="shared" si="15"/>
        <v>5.3545547715352584E-7</v>
      </c>
      <c r="AN77" s="10">
        <f t="shared" si="15"/>
        <v>2.4013270135391392E-8</v>
      </c>
      <c r="AO77" s="14">
        <f t="shared" si="15"/>
        <v>0</v>
      </c>
      <c r="AP77" s="10">
        <f t="shared" si="15"/>
        <v>0</v>
      </c>
    </row>
    <row r="78" spans="1:42" x14ac:dyDescent="0.25">
      <c r="A78" s="22">
        <f t="shared" si="14"/>
        <v>5</v>
      </c>
      <c r="B78" s="16" t="s">
        <v>14</v>
      </c>
      <c r="C78" s="16" t="s">
        <v>16</v>
      </c>
      <c r="D78" s="16">
        <v>1000</v>
      </c>
      <c r="E78" s="22">
        <v>4.2080472222222189</v>
      </c>
      <c r="F78" s="23">
        <v>99.019727777777774</v>
      </c>
      <c r="G78" s="22"/>
      <c r="H78" s="16">
        <v>3</v>
      </c>
      <c r="I78" s="16">
        <f>H78/($E78*$D78*$F$2)</f>
        <v>1.1881995937677619E-5</v>
      </c>
      <c r="J78" s="23">
        <f>H78/($F78*$D78*$F$2)</f>
        <v>5.0494988344354047E-7</v>
      </c>
      <c r="K78" s="22"/>
      <c r="L78" s="16">
        <v>3</v>
      </c>
      <c r="M78" s="16">
        <f>L78/($E78*$D78*$F$2)</f>
        <v>1.1881995937677619E-5</v>
      </c>
      <c r="N78" s="23">
        <f>L78/($F78*$D78*$F$2)</f>
        <v>5.0494988344354047E-7</v>
      </c>
      <c r="O78" s="22"/>
      <c r="P78" s="16">
        <v>1</v>
      </c>
      <c r="Q78" s="16">
        <f>P78/($E78*$D78*$F$2)</f>
        <v>3.9606653125592065E-6</v>
      </c>
      <c r="R78" s="23">
        <f>P78/($F78*$D78*$F$2)</f>
        <v>1.6831662781451351E-7</v>
      </c>
      <c r="S78" s="22"/>
      <c r="T78" s="16">
        <v>0</v>
      </c>
      <c r="U78" s="16">
        <f>T78/($E78*$D78*$F$2)</f>
        <v>0</v>
      </c>
      <c r="V78" s="23">
        <f>T78/($F78*$D78*$F$2)</f>
        <v>0</v>
      </c>
      <c r="W78" s="16"/>
      <c r="X78" s="17">
        <v>0</v>
      </c>
      <c r="Y78" s="16">
        <f>X78/($E78*$D78*$F$2)</f>
        <v>0</v>
      </c>
      <c r="Z78" s="23">
        <f>X78/($F78*$D78*$F$2)</f>
        <v>0</v>
      </c>
      <c r="AG78" s="14">
        <f t="shared" si="15"/>
        <v>3.0324946159424012E-5</v>
      </c>
      <c r="AH78" s="8">
        <f t="shared" si="15"/>
        <v>9.8489859686774616E-7</v>
      </c>
      <c r="AI78" s="8">
        <f t="shared" si="15"/>
        <v>3.0083643372744289E-6</v>
      </c>
      <c r="AJ78" s="10">
        <f t="shared" si="15"/>
        <v>9.1808955913695096E-8</v>
      </c>
      <c r="AK78" s="14">
        <f t="shared" si="15"/>
        <v>1.2395822374980105E-6</v>
      </c>
      <c r="AL78" s="10">
        <f t="shared" si="15"/>
        <v>4.4099905443737602E-8</v>
      </c>
      <c r="AM78" s="14">
        <f t="shared" si="15"/>
        <v>5.3545547715352584E-7</v>
      </c>
      <c r="AN78" s="10">
        <f t="shared" si="15"/>
        <v>2.4013270135391392E-8</v>
      </c>
      <c r="AO78" s="14">
        <f t="shared" si="15"/>
        <v>0</v>
      </c>
      <c r="AP78" s="10">
        <f t="shared" si="15"/>
        <v>0</v>
      </c>
    </row>
    <row r="79" spans="1:42" x14ac:dyDescent="0.25">
      <c r="A79" s="22">
        <f t="shared" si="14"/>
        <v>6</v>
      </c>
      <c r="B79" s="16" t="s">
        <v>14</v>
      </c>
      <c r="C79" s="16" t="s">
        <v>17</v>
      </c>
      <c r="D79" s="16">
        <v>1000</v>
      </c>
      <c r="E79" s="22">
        <v>3.8898972222222201</v>
      </c>
      <c r="F79" s="23">
        <v>96.78281666666669</v>
      </c>
      <c r="G79" s="22"/>
      <c r="H79" s="16">
        <v>8</v>
      </c>
      <c r="I79" s="16">
        <f t="shared" si="16"/>
        <v>3.4276826794195528E-5</v>
      </c>
      <c r="J79" s="23">
        <f t="shared" ref="J79:J87" si="26">H79/($F79*$D79*$F$2)</f>
        <v>1.3776550210617618E-6</v>
      </c>
      <c r="K79" s="22"/>
      <c r="L79" s="16">
        <v>1</v>
      </c>
      <c r="M79" s="16">
        <f t="shared" si="18"/>
        <v>4.284603349274441E-6</v>
      </c>
      <c r="N79" s="23">
        <f t="shared" ref="N79:N87" si="27">L79/($F79*$D79*$F$2)</f>
        <v>1.7220687763272022E-7</v>
      </c>
      <c r="O79" s="22"/>
      <c r="P79" s="16">
        <v>0</v>
      </c>
      <c r="Q79" s="16">
        <f t="shared" si="20"/>
        <v>0</v>
      </c>
      <c r="R79" s="23">
        <f t="shared" ref="R79:R87" si="28">P79/($F79*$D79*$F$2)</f>
        <v>0</v>
      </c>
      <c r="S79" s="22"/>
      <c r="T79" s="16">
        <v>0</v>
      </c>
      <c r="U79" s="16">
        <f t="shared" si="22"/>
        <v>0</v>
      </c>
      <c r="V79" s="23">
        <f t="shared" ref="V79:V87" si="29">T79/($F79*$D79*$F$2)</f>
        <v>0</v>
      </c>
      <c r="W79" s="16"/>
      <c r="X79" s="17">
        <v>0</v>
      </c>
      <c r="Y79" s="16">
        <f t="shared" si="24"/>
        <v>0</v>
      </c>
      <c r="Z79" s="23">
        <f t="shared" ref="Z79:Z87" si="30">X79/($F79*$D79*$F$2)</f>
        <v>0</v>
      </c>
      <c r="AG79" s="14">
        <f t="shared" si="15"/>
        <v>3.0324946159424012E-5</v>
      </c>
      <c r="AH79" s="8">
        <f t="shared" si="15"/>
        <v>9.8489859686774616E-7</v>
      </c>
      <c r="AI79" s="8">
        <f t="shared" si="15"/>
        <v>3.0083643372744289E-6</v>
      </c>
      <c r="AJ79" s="10">
        <f t="shared" si="15"/>
        <v>9.1808955913695096E-8</v>
      </c>
      <c r="AK79" s="14">
        <f t="shared" si="15"/>
        <v>1.2395822374980105E-6</v>
      </c>
      <c r="AL79" s="10">
        <f t="shared" si="15"/>
        <v>4.4099905443737602E-8</v>
      </c>
      <c r="AM79" s="14">
        <f t="shared" si="15"/>
        <v>5.3545547715352584E-7</v>
      </c>
      <c r="AN79" s="10">
        <f t="shared" si="15"/>
        <v>2.4013270135391392E-8</v>
      </c>
      <c r="AO79" s="14">
        <f t="shared" si="15"/>
        <v>0</v>
      </c>
      <c r="AP79" s="10">
        <f t="shared" si="15"/>
        <v>0</v>
      </c>
    </row>
    <row r="80" spans="1:42" x14ac:dyDescent="0.25">
      <c r="A80" s="22">
        <f t="shared" si="14"/>
        <v>7</v>
      </c>
      <c r="B80" s="16" t="s">
        <v>14</v>
      </c>
      <c r="C80" s="16" t="s">
        <v>24</v>
      </c>
      <c r="D80" s="16">
        <v>1000</v>
      </c>
      <c r="E80" s="22">
        <v>4.7703972222222184</v>
      </c>
      <c r="F80" s="23">
        <v>110.17316944444444</v>
      </c>
      <c r="G80" s="22"/>
      <c r="H80" s="16">
        <v>4</v>
      </c>
      <c r="I80" s="16">
        <f t="shared" si="16"/>
        <v>1.3975076615446083E-5</v>
      </c>
      <c r="J80" s="23">
        <f t="shared" si="26"/>
        <v>6.051080040888156E-7</v>
      </c>
      <c r="K80" s="22"/>
      <c r="L80" s="16">
        <v>0</v>
      </c>
      <c r="M80" s="16">
        <f t="shared" si="18"/>
        <v>0</v>
      </c>
      <c r="N80" s="23">
        <f t="shared" si="27"/>
        <v>0</v>
      </c>
      <c r="O80" s="22"/>
      <c r="P80" s="16">
        <v>0</v>
      </c>
      <c r="Q80" s="16">
        <f t="shared" si="20"/>
        <v>0</v>
      </c>
      <c r="R80" s="23">
        <f t="shared" si="28"/>
        <v>0</v>
      </c>
      <c r="S80" s="22"/>
      <c r="T80" s="16">
        <v>1</v>
      </c>
      <c r="U80" s="16">
        <f t="shared" si="22"/>
        <v>3.4937691538615207E-6</v>
      </c>
      <c r="V80" s="23">
        <f t="shared" si="29"/>
        <v>1.512770010222039E-7</v>
      </c>
      <c r="W80" s="16"/>
      <c r="X80" s="17">
        <v>0</v>
      </c>
      <c r="Y80" s="16">
        <f t="shared" si="24"/>
        <v>0</v>
      </c>
      <c r="Z80" s="23">
        <f t="shared" si="30"/>
        <v>0</v>
      </c>
      <c r="AG80" s="14">
        <f t="shared" si="15"/>
        <v>3.0324946159424012E-5</v>
      </c>
      <c r="AH80" s="8">
        <f t="shared" si="15"/>
        <v>9.8489859686774616E-7</v>
      </c>
      <c r="AI80" s="8">
        <f t="shared" si="15"/>
        <v>3.0083643372744289E-6</v>
      </c>
      <c r="AJ80" s="10">
        <f t="shared" si="15"/>
        <v>9.1808955913695096E-8</v>
      </c>
      <c r="AK80" s="14">
        <f t="shared" si="15"/>
        <v>1.2395822374980105E-6</v>
      </c>
      <c r="AL80" s="10">
        <f t="shared" si="15"/>
        <v>4.4099905443737602E-8</v>
      </c>
      <c r="AM80" s="14">
        <f t="shared" si="15"/>
        <v>5.3545547715352584E-7</v>
      </c>
      <c r="AN80" s="10">
        <f t="shared" si="15"/>
        <v>2.4013270135391392E-8</v>
      </c>
      <c r="AO80" s="14">
        <f t="shared" si="15"/>
        <v>0</v>
      </c>
      <c r="AP80" s="10">
        <f t="shared" si="15"/>
        <v>0</v>
      </c>
    </row>
    <row r="81" spans="1:42" x14ac:dyDescent="0.25">
      <c r="A81" s="22">
        <f t="shared" si="14"/>
        <v>8</v>
      </c>
      <c r="B81" s="16" t="s">
        <v>14</v>
      </c>
      <c r="C81" s="16" t="s">
        <v>25</v>
      </c>
      <c r="D81" s="16">
        <v>1000</v>
      </c>
      <c r="E81" s="22">
        <v>4.1362861111111151</v>
      </c>
      <c r="F81" s="23">
        <v>144.77058055555551</v>
      </c>
      <c r="G81" s="22"/>
      <c r="H81" s="16">
        <v>21</v>
      </c>
      <c r="I81" s="16">
        <f t="shared" si="16"/>
        <v>8.4616970537848213E-5</v>
      </c>
      <c r="J81" s="23">
        <f t="shared" si="26"/>
        <v>2.4176182664798255E-6</v>
      </c>
      <c r="K81" s="22"/>
      <c r="L81" s="16">
        <v>6</v>
      </c>
      <c r="M81" s="16">
        <f t="shared" si="18"/>
        <v>2.4176277296528059E-5</v>
      </c>
      <c r="N81" s="23">
        <f t="shared" si="27"/>
        <v>6.9074807613709294E-7</v>
      </c>
      <c r="O81" s="22"/>
      <c r="P81" s="16">
        <v>0</v>
      </c>
      <c r="Q81" s="16">
        <f t="shared" si="20"/>
        <v>0</v>
      </c>
      <c r="R81" s="23">
        <f t="shared" si="28"/>
        <v>0</v>
      </c>
      <c r="S81" s="22"/>
      <c r="T81" s="16">
        <v>0</v>
      </c>
      <c r="U81" s="16">
        <f t="shared" si="22"/>
        <v>0</v>
      </c>
      <c r="V81" s="23">
        <f t="shared" si="29"/>
        <v>0</v>
      </c>
      <c r="W81" s="16"/>
      <c r="X81" s="17">
        <v>0</v>
      </c>
      <c r="Y81" s="16">
        <f t="shared" si="24"/>
        <v>0</v>
      </c>
      <c r="Z81" s="23">
        <f t="shared" si="30"/>
        <v>0</v>
      </c>
      <c r="AG81" s="14">
        <f t="shared" si="15"/>
        <v>3.0324946159424012E-5</v>
      </c>
      <c r="AH81" s="8">
        <f t="shared" si="15"/>
        <v>9.8489859686774616E-7</v>
      </c>
      <c r="AI81" s="8">
        <f t="shared" si="15"/>
        <v>3.0083643372744289E-6</v>
      </c>
      <c r="AJ81" s="10">
        <f t="shared" si="15"/>
        <v>9.1808955913695096E-8</v>
      </c>
      <c r="AK81" s="14">
        <f t="shared" si="15"/>
        <v>1.2395822374980105E-6</v>
      </c>
      <c r="AL81" s="10">
        <f t="shared" si="15"/>
        <v>4.4099905443737602E-8</v>
      </c>
      <c r="AM81" s="14">
        <f t="shared" si="15"/>
        <v>5.3545547715352584E-7</v>
      </c>
      <c r="AN81" s="10">
        <f t="shared" si="15"/>
        <v>2.4013270135391392E-8</v>
      </c>
      <c r="AO81" s="14">
        <f t="shared" si="15"/>
        <v>0</v>
      </c>
      <c r="AP81" s="10">
        <f t="shared" si="15"/>
        <v>0</v>
      </c>
    </row>
    <row r="82" spans="1:42" x14ac:dyDescent="0.25">
      <c r="A82" s="22">
        <f t="shared" si="14"/>
        <v>9</v>
      </c>
      <c r="B82" s="16" t="s">
        <v>14</v>
      </c>
      <c r="C82" s="16" t="s">
        <v>26</v>
      </c>
      <c r="D82" s="16">
        <v>1000</v>
      </c>
      <c r="E82" s="22">
        <v>3.7250944444444332</v>
      </c>
      <c r="F82" s="23">
        <v>124.7335083333333</v>
      </c>
      <c r="G82" s="22"/>
      <c r="H82" s="16">
        <v>26</v>
      </c>
      <c r="I82" s="16">
        <f t="shared" si="16"/>
        <v>1.1632814678822497E-4</v>
      </c>
      <c r="J82" s="23">
        <f t="shared" si="26"/>
        <v>3.474073159036857E-6</v>
      </c>
      <c r="K82" s="22"/>
      <c r="L82" s="16">
        <v>1</v>
      </c>
      <c r="M82" s="16">
        <f t="shared" si="18"/>
        <v>4.4741594918548062E-6</v>
      </c>
      <c r="N82" s="23">
        <f t="shared" si="27"/>
        <v>1.3361819842449448E-7</v>
      </c>
      <c r="O82" s="22"/>
      <c r="P82" s="16">
        <v>0</v>
      </c>
      <c r="Q82" s="16">
        <f t="shared" si="20"/>
        <v>0</v>
      </c>
      <c r="R82" s="23">
        <f t="shared" si="28"/>
        <v>0</v>
      </c>
      <c r="S82" s="22"/>
      <c r="T82" s="16">
        <v>0</v>
      </c>
      <c r="U82" s="16">
        <f t="shared" si="22"/>
        <v>0</v>
      </c>
      <c r="V82" s="23">
        <f t="shared" si="29"/>
        <v>0</v>
      </c>
      <c r="W82" s="16"/>
      <c r="X82" s="17">
        <v>0</v>
      </c>
      <c r="Y82" s="16">
        <f t="shared" si="24"/>
        <v>0</v>
      </c>
      <c r="Z82" s="23">
        <f t="shared" si="30"/>
        <v>0</v>
      </c>
      <c r="AG82" s="14">
        <f t="shared" si="15"/>
        <v>3.0324946159424012E-5</v>
      </c>
      <c r="AH82" s="8">
        <f t="shared" si="15"/>
        <v>9.8489859686774616E-7</v>
      </c>
      <c r="AI82" s="8">
        <f t="shared" si="15"/>
        <v>3.0083643372744289E-6</v>
      </c>
      <c r="AJ82" s="10">
        <f t="shared" si="15"/>
        <v>9.1808955913695096E-8</v>
      </c>
      <c r="AK82" s="14">
        <f t="shared" si="15"/>
        <v>1.2395822374980105E-6</v>
      </c>
      <c r="AL82" s="10">
        <f t="shared" si="15"/>
        <v>4.4099905443737602E-8</v>
      </c>
      <c r="AM82" s="14">
        <f t="shared" si="15"/>
        <v>5.3545547715352584E-7</v>
      </c>
      <c r="AN82" s="10">
        <f t="shared" si="15"/>
        <v>2.4013270135391392E-8</v>
      </c>
      <c r="AO82" s="14">
        <f t="shared" si="15"/>
        <v>0</v>
      </c>
      <c r="AP82" s="10">
        <f t="shared" si="15"/>
        <v>0</v>
      </c>
    </row>
    <row r="83" spans="1:42" x14ac:dyDescent="0.25">
      <c r="A83" s="22">
        <f t="shared" si="14"/>
        <v>10</v>
      </c>
      <c r="B83" s="16" t="s">
        <v>14</v>
      </c>
      <c r="C83" s="16" t="s">
        <v>27</v>
      </c>
      <c r="D83" s="16">
        <v>1000</v>
      </c>
      <c r="E83" s="30">
        <v>3.8716305555555603</v>
      </c>
      <c r="F83" s="24">
        <v>155.05862777777779</v>
      </c>
      <c r="G83" s="30"/>
      <c r="H83" s="16">
        <v>25</v>
      </c>
      <c r="I83" s="16">
        <f t="shared" si="16"/>
        <v>1.0762046137609247E-4</v>
      </c>
      <c r="J83" s="23">
        <f t="shared" si="26"/>
        <v>2.6871556432436143E-6</v>
      </c>
      <c r="K83" s="22"/>
      <c r="L83" s="16">
        <v>2</v>
      </c>
      <c r="M83" s="16">
        <f t="shared" si="18"/>
        <v>8.6096369100873977E-6</v>
      </c>
      <c r="N83" s="23">
        <f t="shared" si="27"/>
        <v>2.1497245145948914E-7</v>
      </c>
      <c r="O83" s="22"/>
      <c r="P83" s="16">
        <v>1</v>
      </c>
      <c r="Q83" s="16">
        <f t="shared" si="20"/>
        <v>4.3048184550436988E-6</v>
      </c>
      <c r="R83" s="23">
        <f t="shared" si="28"/>
        <v>1.0748622572974457E-7</v>
      </c>
      <c r="S83" s="22"/>
      <c r="T83" s="16">
        <v>0</v>
      </c>
      <c r="U83" s="16">
        <f t="shared" si="22"/>
        <v>0</v>
      </c>
      <c r="V83" s="23">
        <f t="shared" si="29"/>
        <v>0</v>
      </c>
      <c r="W83" s="16"/>
      <c r="X83" s="17">
        <v>0</v>
      </c>
      <c r="Y83" s="16">
        <f t="shared" si="24"/>
        <v>0</v>
      </c>
      <c r="Z83" s="23">
        <f t="shared" si="30"/>
        <v>0</v>
      </c>
      <c r="AG83" s="14">
        <f t="shared" si="15"/>
        <v>3.0324946159424012E-5</v>
      </c>
      <c r="AH83" s="8">
        <f t="shared" si="15"/>
        <v>9.8489859686774616E-7</v>
      </c>
      <c r="AI83" s="8">
        <f t="shared" si="15"/>
        <v>3.0083643372744289E-6</v>
      </c>
      <c r="AJ83" s="10">
        <f t="shared" si="15"/>
        <v>9.1808955913695096E-8</v>
      </c>
      <c r="AK83" s="14">
        <f t="shared" si="15"/>
        <v>1.2395822374980105E-6</v>
      </c>
      <c r="AL83" s="10">
        <f t="shared" si="15"/>
        <v>4.4099905443737602E-8</v>
      </c>
      <c r="AM83" s="14">
        <f t="shared" si="15"/>
        <v>5.3545547715352584E-7</v>
      </c>
      <c r="AN83" s="10">
        <f t="shared" si="15"/>
        <v>2.4013270135391392E-8</v>
      </c>
      <c r="AO83" s="14">
        <f t="shared" si="15"/>
        <v>0</v>
      </c>
      <c r="AP83" s="10">
        <f t="shared" si="15"/>
        <v>0</v>
      </c>
    </row>
    <row r="84" spans="1:42" x14ac:dyDescent="0.25">
      <c r="A84" s="22">
        <f t="shared" si="14"/>
        <v>11</v>
      </c>
      <c r="B84" s="17" t="s">
        <v>14</v>
      </c>
      <c r="C84" s="17" t="s">
        <v>28</v>
      </c>
      <c r="D84" s="16">
        <v>1000</v>
      </c>
      <c r="E84" s="30">
        <v>4.4547250000000078</v>
      </c>
      <c r="F84" s="24">
        <v>99.95538055555555</v>
      </c>
      <c r="G84" s="30"/>
      <c r="H84" s="16">
        <v>4</v>
      </c>
      <c r="I84" s="16">
        <f t="shared" si="16"/>
        <v>1.4965383197990124E-5</v>
      </c>
      <c r="J84" s="23">
        <f t="shared" si="26"/>
        <v>6.6696426241519934E-7</v>
      </c>
      <c r="K84" s="22"/>
      <c r="L84" s="16">
        <v>3</v>
      </c>
      <c r="M84" s="16">
        <f t="shared" si="18"/>
        <v>1.1224037398492592E-5</v>
      </c>
      <c r="N84" s="23">
        <f t="shared" si="27"/>
        <v>5.002231968113995E-7</v>
      </c>
      <c r="O84" s="22"/>
      <c r="P84" s="16">
        <v>0</v>
      </c>
      <c r="Q84" s="16">
        <f t="shared" si="20"/>
        <v>0</v>
      </c>
      <c r="R84" s="23">
        <f t="shared" si="28"/>
        <v>0</v>
      </c>
      <c r="S84" s="22"/>
      <c r="T84" s="16">
        <v>0</v>
      </c>
      <c r="U84" s="16">
        <f t="shared" si="22"/>
        <v>0</v>
      </c>
      <c r="V84" s="23">
        <f t="shared" si="29"/>
        <v>0</v>
      </c>
      <c r="W84" s="16"/>
      <c r="X84" s="17">
        <v>0</v>
      </c>
      <c r="Y84" s="16">
        <f t="shared" si="24"/>
        <v>0</v>
      </c>
      <c r="Z84" s="23">
        <f t="shared" si="30"/>
        <v>0</v>
      </c>
      <c r="AG84" s="14">
        <f t="shared" si="15"/>
        <v>3.0324946159424012E-5</v>
      </c>
      <c r="AH84" s="8">
        <f t="shared" si="15"/>
        <v>9.8489859686774616E-7</v>
      </c>
      <c r="AI84" s="8">
        <f t="shared" si="15"/>
        <v>3.0083643372744289E-6</v>
      </c>
      <c r="AJ84" s="10">
        <f t="shared" si="15"/>
        <v>9.1808955913695096E-8</v>
      </c>
      <c r="AK84" s="14">
        <f t="shared" si="15"/>
        <v>1.2395822374980105E-6</v>
      </c>
      <c r="AL84" s="10">
        <f t="shared" si="15"/>
        <v>4.4099905443737602E-8</v>
      </c>
      <c r="AM84" s="14">
        <f t="shared" si="15"/>
        <v>5.3545547715352584E-7</v>
      </c>
      <c r="AN84" s="10">
        <f t="shared" si="15"/>
        <v>2.4013270135391392E-8</v>
      </c>
      <c r="AO84" s="14">
        <f t="shared" si="15"/>
        <v>0</v>
      </c>
      <c r="AP84" s="10">
        <f t="shared" si="15"/>
        <v>0</v>
      </c>
    </row>
    <row r="85" spans="1:42" x14ac:dyDescent="0.25">
      <c r="A85" s="22">
        <f t="shared" si="14"/>
        <v>12</v>
      </c>
      <c r="B85" s="17" t="s">
        <v>14</v>
      </c>
      <c r="C85" s="17" t="s">
        <v>18</v>
      </c>
      <c r="D85" s="16">
        <v>1000</v>
      </c>
      <c r="E85" s="30">
        <v>4.026452777777763</v>
      </c>
      <c r="F85" s="24">
        <v>104.02222777777774</v>
      </c>
      <c r="G85" s="30"/>
      <c r="H85" s="16">
        <v>3</v>
      </c>
      <c r="I85" s="16">
        <f t="shared" si="16"/>
        <v>1.2417878157159332E-5</v>
      </c>
      <c r="J85" s="23">
        <f t="shared" si="26"/>
        <v>4.8066649857581197E-7</v>
      </c>
      <c r="K85" s="22"/>
      <c r="L85" s="16">
        <v>0</v>
      </c>
      <c r="M85" s="16">
        <f t="shared" si="18"/>
        <v>0</v>
      </c>
      <c r="N85" s="23">
        <f t="shared" si="27"/>
        <v>0</v>
      </c>
      <c r="O85" s="22"/>
      <c r="P85" s="16">
        <v>0</v>
      </c>
      <c r="Q85" s="16">
        <f t="shared" si="20"/>
        <v>0</v>
      </c>
      <c r="R85" s="23">
        <f t="shared" si="28"/>
        <v>0</v>
      </c>
      <c r="S85" s="22"/>
      <c r="T85" s="16">
        <v>0</v>
      </c>
      <c r="U85" s="16">
        <f t="shared" si="22"/>
        <v>0</v>
      </c>
      <c r="V85" s="23">
        <f t="shared" si="29"/>
        <v>0</v>
      </c>
      <c r="W85" s="16"/>
      <c r="X85" s="17">
        <v>0</v>
      </c>
      <c r="Y85" s="16">
        <f t="shared" si="24"/>
        <v>0</v>
      </c>
      <c r="Z85" s="23">
        <f t="shared" si="30"/>
        <v>0</v>
      </c>
      <c r="AG85" s="14">
        <f t="shared" si="15"/>
        <v>3.0324946159424012E-5</v>
      </c>
      <c r="AH85" s="8">
        <f t="shared" si="15"/>
        <v>9.8489859686774616E-7</v>
      </c>
      <c r="AI85" s="8">
        <f t="shared" si="15"/>
        <v>3.0083643372744289E-6</v>
      </c>
      <c r="AJ85" s="10">
        <f t="shared" si="15"/>
        <v>9.1808955913695096E-8</v>
      </c>
      <c r="AK85" s="14">
        <f t="shared" si="15"/>
        <v>1.2395822374980105E-6</v>
      </c>
      <c r="AL85" s="10">
        <f t="shared" si="15"/>
        <v>4.4099905443737602E-8</v>
      </c>
      <c r="AM85" s="14">
        <f t="shared" si="15"/>
        <v>5.3545547715352584E-7</v>
      </c>
      <c r="AN85" s="10">
        <f t="shared" si="15"/>
        <v>2.4013270135391392E-8</v>
      </c>
      <c r="AO85" s="14">
        <f t="shared" si="15"/>
        <v>0</v>
      </c>
      <c r="AP85" s="10">
        <f t="shared" si="15"/>
        <v>0</v>
      </c>
    </row>
    <row r="86" spans="1:42" x14ac:dyDescent="0.25">
      <c r="A86" s="22">
        <f t="shared" si="14"/>
        <v>13</v>
      </c>
      <c r="B86" s="17" t="s">
        <v>14</v>
      </c>
      <c r="C86" s="17" t="s">
        <v>19</v>
      </c>
      <c r="D86" s="16">
        <v>1000</v>
      </c>
      <c r="E86" s="30">
        <v>3.7903000000000051</v>
      </c>
      <c r="F86" s="24">
        <v>100.9529722222222</v>
      </c>
      <c r="G86" s="30"/>
      <c r="H86" s="16">
        <v>4</v>
      </c>
      <c r="I86" s="16">
        <f t="shared" si="16"/>
        <v>1.758875726635532E-5</v>
      </c>
      <c r="J86" s="23">
        <f t="shared" si="26"/>
        <v>6.6037349073702373E-7</v>
      </c>
      <c r="K86" s="22"/>
      <c r="L86" s="16">
        <v>0</v>
      </c>
      <c r="M86" s="16">
        <f t="shared" si="18"/>
        <v>0</v>
      </c>
      <c r="N86" s="23">
        <f t="shared" si="27"/>
        <v>0</v>
      </c>
      <c r="O86" s="22"/>
      <c r="P86" s="16">
        <v>0</v>
      </c>
      <c r="Q86" s="16">
        <f t="shared" si="20"/>
        <v>0</v>
      </c>
      <c r="R86" s="23">
        <f t="shared" si="28"/>
        <v>0</v>
      </c>
      <c r="S86" s="22"/>
      <c r="T86" s="16">
        <v>0</v>
      </c>
      <c r="U86" s="16">
        <f t="shared" si="22"/>
        <v>0</v>
      </c>
      <c r="V86" s="23">
        <f t="shared" si="29"/>
        <v>0</v>
      </c>
      <c r="W86" s="16"/>
      <c r="X86" s="17">
        <v>0</v>
      </c>
      <c r="Y86" s="16">
        <f t="shared" si="24"/>
        <v>0</v>
      </c>
      <c r="Z86" s="23">
        <f t="shared" si="30"/>
        <v>0</v>
      </c>
      <c r="AG86" s="14">
        <f t="shared" si="15"/>
        <v>3.0324946159424012E-5</v>
      </c>
      <c r="AH86" s="8">
        <f t="shared" si="15"/>
        <v>9.8489859686774616E-7</v>
      </c>
      <c r="AI86" s="8">
        <f t="shared" si="15"/>
        <v>3.0083643372744289E-6</v>
      </c>
      <c r="AJ86" s="10">
        <f t="shared" si="15"/>
        <v>9.1808955913695096E-8</v>
      </c>
      <c r="AK86" s="14">
        <f t="shared" si="15"/>
        <v>1.2395822374980105E-6</v>
      </c>
      <c r="AL86" s="10">
        <f t="shared" si="15"/>
        <v>4.4099905443737602E-8</v>
      </c>
      <c r="AM86" s="14">
        <f t="shared" si="15"/>
        <v>5.3545547715352584E-7</v>
      </c>
      <c r="AN86" s="10">
        <f t="shared" si="15"/>
        <v>2.4013270135391392E-8</v>
      </c>
      <c r="AO86" s="14">
        <f t="shared" si="15"/>
        <v>0</v>
      </c>
      <c r="AP86" s="10">
        <f t="shared" si="15"/>
        <v>0</v>
      </c>
    </row>
    <row r="87" spans="1:42" x14ac:dyDescent="0.25">
      <c r="A87" s="22">
        <f t="shared" si="14"/>
        <v>14</v>
      </c>
      <c r="B87" s="17" t="s">
        <v>14</v>
      </c>
      <c r="C87" s="17" t="s">
        <v>20</v>
      </c>
      <c r="D87" s="16">
        <v>1000</v>
      </c>
      <c r="E87" s="30">
        <v>3.563747222222224</v>
      </c>
      <c r="F87" s="24">
        <v>94.844977777777757</v>
      </c>
      <c r="G87" s="30"/>
      <c r="H87" s="16">
        <v>8</v>
      </c>
      <c r="I87" s="16">
        <f>H87/($E87*$D87*$F$2)</f>
        <v>3.7413802107488281E-5</v>
      </c>
      <c r="J87" s="23">
        <f t="shared" si="26"/>
        <v>1.4058027789909338E-6</v>
      </c>
      <c r="K87" s="22"/>
      <c r="L87" s="16">
        <v>0</v>
      </c>
      <c r="M87" s="16">
        <f>L87/($E87*$D87*$F$2)</f>
        <v>0</v>
      </c>
      <c r="N87" s="23">
        <f t="shared" si="27"/>
        <v>0</v>
      </c>
      <c r="O87" s="22"/>
      <c r="P87" s="16">
        <v>0</v>
      </c>
      <c r="Q87" s="16">
        <f>P87/($E87*$D87*$F$2)</f>
        <v>0</v>
      </c>
      <c r="R87" s="23">
        <f t="shared" si="28"/>
        <v>0</v>
      </c>
      <c r="S87" s="22"/>
      <c r="T87" s="16">
        <v>0</v>
      </c>
      <c r="U87" s="16">
        <f>T87/($E87*$D87*$F$2)</f>
        <v>0</v>
      </c>
      <c r="V87" s="23">
        <f t="shared" si="29"/>
        <v>0</v>
      </c>
      <c r="W87" s="16"/>
      <c r="X87" s="17">
        <v>0</v>
      </c>
      <c r="Y87" s="16">
        <f>X87/($E87*$D87*$F$2)</f>
        <v>0</v>
      </c>
      <c r="Z87" s="23">
        <f t="shared" si="30"/>
        <v>0</v>
      </c>
      <c r="AG87" s="14">
        <f t="shared" si="15"/>
        <v>3.0324946159424012E-5</v>
      </c>
      <c r="AH87" s="8">
        <f t="shared" si="15"/>
        <v>9.8489859686774616E-7</v>
      </c>
      <c r="AI87" s="8">
        <f t="shared" si="15"/>
        <v>3.0083643372744289E-6</v>
      </c>
      <c r="AJ87" s="10">
        <f t="shared" si="15"/>
        <v>9.1808955913695096E-8</v>
      </c>
      <c r="AK87" s="14">
        <f t="shared" si="15"/>
        <v>1.2395822374980105E-6</v>
      </c>
      <c r="AL87" s="10">
        <f t="shared" si="15"/>
        <v>4.4099905443737602E-8</v>
      </c>
      <c r="AM87" s="14">
        <f t="shared" si="15"/>
        <v>5.3545547715352584E-7</v>
      </c>
      <c r="AN87" s="10">
        <f t="shared" si="15"/>
        <v>2.4013270135391392E-8</v>
      </c>
      <c r="AO87" s="14">
        <f t="shared" si="15"/>
        <v>0</v>
      </c>
      <c r="AP87" s="10">
        <f t="shared" si="15"/>
        <v>0</v>
      </c>
    </row>
    <row r="88" spans="1:42" x14ac:dyDescent="0.25">
      <c r="A88" s="25">
        <f t="shared" si="14"/>
        <v>15</v>
      </c>
      <c r="B88" s="26" t="s">
        <v>14</v>
      </c>
      <c r="C88" s="26" t="s">
        <v>29</v>
      </c>
      <c r="D88" s="27">
        <v>1000</v>
      </c>
      <c r="E88" s="31">
        <v>2.8784333333333372</v>
      </c>
      <c r="F88" s="28">
        <v>94.282513888888857</v>
      </c>
      <c r="G88" s="31"/>
      <c r="H88" s="27">
        <v>16</v>
      </c>
      <c r="I88" s="27">
        <f>H88/($E88*$D88*$F$2)</f>
        <v>9.2642988662814131E-5</v>
      </c>
      <c r="J88" s="32">
        <f>H88/($F88*$D88*$F$2)</f>
        <v>2.8283788336502253E-6</v>
      </c>
      <c r="K88" s="25"/>
      <c r="L88" s="27">
        <v>1</v>
      </c>
      <c r="M88" s="27">
        <f>L88/($E88*$D88*$F$2)</f>
        <v>5.7901867914258832E-6</v>
      </c>
      <c r="N88" s="32">
        <f>L88/($F88*$D88*$F$2)</f>
        <v>1.7677367710313908E-7</v>
      </c>
      <c r="O88" s="25"/>
      <c r="P88" s="27">
        <v>1</v>
      </c>
      <c r="Q88" s="27">
        <f>P88/($E88*$D88*$F$2)</f>
        <v>5.7901867914258832E-6</v>
      </c>
      <c r="R88" s="32">
        <f>P88/($F88*$D88*$F$2)</f>
        <v>1.7677367710313908E-7</v>
      </c>
      <c r="S88" s="25"/>
      <c r="T88" s="27">
        <v>0</v>
      </c>
      <c r="U88" s="27">
        <f>T88/($E88*$D88*$F$2)</f>
        <v>0</v>
      </c>
      <c r="V88" s="32">
        <f>T88/($F88*$D88*$F$2)</f>
        <v>0</v>
      </c>
      <c r="W88" s="27"/>
      <c r="X88" s="26">
        <v>0</v>
      </c>
      <c r="Y88" s="27">
        <f>X88/($E88*$D88*$F$2)</f>
        <v>0</v>
      </c>
      <c r="Z88" s="32">
        <f>X88/($F88*$D88*$F$2)</f>
        <v>0</v>
      </c>
      <c r="AG88" s="9">
        <f t="shared" si="15"/>
        <v>3.0324946159424012E-5</v>
      </c>
      <c r="AH88" s="37">
        <f t="shared" si="15"/>
        <v>9.8489859686774616E-7</v>
      </c>
      <c r="AI88" s="37">
        <f t="shared" si="15"/>
        <v>3.0083643372744289E-6</v>
      </c>
      <c r="AJ88" s="11">
        <f t="shared" si="15"/>
        <v>9.1808955913695096E-8</v>
      </c>
      <c r="AK88" s="9">
        <f t="shared" si="15"/>
        <v>1.2395822374980105E-6</v>
      </c>
      <c r="AL88" s="11">
        <f t="shared" si="15"/>
        <v>4.4099905443737602E-8</v>
      </c>
      <c r="AM88" s="9">
        <f t="shared" si="15"/>
        <v>5.3545547715352584E-7</v>
      </c>
      <c r="AN88" s="11">
        <f t="shared" si="15"/>
        <v>2.4013270135391392E-8</v>
      </c>
      <c r="AO88" s="9">
        <f t="shared" si="15"/>
        <v>0</v>
      </c>
      <c r="AP88" s="11">
        <f t="shared" si="15"/>
        <v>0</v>
      </c>
    </row>
    <row r="92" spans="1:42" s="35" customFormat="1" ht="15.75" thickBot="1" x14ac:dyDescent="0.3"/>
    <row r="93" spans="1:42" ht="15.75" thickTop="1" x14ac:dyDescent="0.25"/>
    <row r="94" spans="1:42" x14ac:dyDescent="0.25">
      <c r="A94" t="s">
        <v>31</v>
      </c>
    </row>
    <row r="97" spans="1:42" x14ac:dyDescent="0.25">
      <c r="A97" s="64" t="s">
        <v>0</v>
      </c>
      <c r="B97" s="64" t="s">
        <v>1</v>
      </c>
      <c r="C97" s="64" t="s">
        <v>2</v>
      </c>
      <c r="D97" s="64" t="s">
        <v>7</v>
      </c>
      <c r="E97" s="67" t="s">
        <v>13</v>
      </c>
      <c r="F97" s="68"/>
      <c r="G97" s="61" t="s">
        <v>32</v>
      </c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3"/>
      <c r="AG97" s="43" t="s">
        <v>5</v>
      </c>
      <c r="AH97" s="45"/>
      <c r="AI97" s="45"/>
      <c r="AJ97" s="45"/>
      <c r="AK97" s="45"/>
      <c r="AL97" s="45"/>
      <c r="AM97" s="45"/>
      <c r="AN97" s="45"/>
      <c r="AO97" s="45"/>
      <c r="AP97" s="44"/>
    </row>
    <row r="98" spans="1:42" x14ac:dyDescent="0.25">
      <c r="A98" s="65"/>
      <c r="B98" s="65"/>
      <c r="C98" s="65"/>
      <c r="D98" s="65"/>
      <c r="E98" s="69"/>
      <c r="F98" s="71"/>
      <c r="G98" s="61" t="s">
        <v>3</v>
      </c>
      <c r="H98" s="62"/>
      <c r="I98" s="62"/>
      <c r="J98" s="63"/>
      <c r="K98" s="61" t="s">
        <v>4</v>
      </c>
      <c r="L98" s="62"/>
      <c r="M98" s="62"/>
      <c r="N98" s="63"/>
      <c r="O98" s="61" t="s">
        <v>12</v>
      </c>
      <c r="P98" s="62"/>
      <c r="Q98" s="62"/>
      <c r="R98" s="63"/>
      <c r="S98" s="61" t="s">
        <v>30</v>
      </c>
      <c r="T98" s="62"/>
      <c r="U98" s="62"/>
      <c r="V98" s="63"/>
      <c r="W98" s="61" t="s">
        <v>33</v>
      </c>
      <c r="X98" s="62"/>
      <c r="Y98" s="62"/>
      <c r="Z98" s="63"/>
      <c r="AG98" s="43" t="str">
        <f>G98</f>
        <v>Without Layers</v>
      </c>
      <c r="AH98" s="44"/>
      <c r="AI98" s="43" t="str">
        <f>K98</f>
        <v>With Layers</v>
      </c>
      <c r="AJ98" s="44"/>
      <c r="AK98" s="43" t="str">
        <f>O98</f>
        <v>With buffer=5m</v>
      </c>
      <c r="AL98" s="44"/>
      <c r="AM98" s="43" t="str">
        <f>S98</f>
        <v>With buffer=10m</v>
      </c>
      <c r="AN98" s="44"/>
      <c r="AO98" s="43" t="str">
        <f>W98</f>
        <v>With buffer=20m</v>
      </c>
      <c r="AP98" s="44"/>
    </row>
    <row r="99" spans="1:42" x14ac:dyDescent="0.25">
      <c r="A99" s="66"/>
      <c r="B99" s="66"/>
      <c r="C99" s="66"/>
      <c r="D99" s="66"/>
      <c r="E99" s="1" t="s">
        <v>8</v>
      </c>
      <c r="F99" s="1" t="s">
        <v>9</v>
      </c>
      <c r="G99" s="29"/>
      <c r="H99" s="29" t="s">
        <v>10</v>
      </c>
      <c r="I99" s="29" t="s">
        <v>8</v>
      </c>
      <c r="J99" s="29" t="s">
        <v>9</v>
      </c>
      <c r="K99" s="29"/>
      <c r="L99" s="29" t="s">
        <v>10</v>
      </c>
      <c r="M99" s="29" t="s">
        <v>8</v>
      </c>
      <c r="N99" s="29" t="s">
        <v>9</v>
      </c>
      <c r="O99" s="29"/>
      <c r="P99" s="29" t="s">
        <v>10</v>
      </c>
      <c r="Q99" s="29" t="s">
        <v>8</v>
      </c>
      <c r="R99" s="29" t="s">
        <v>9</v>
      </c>
      <c r="S99" s="29"/>
      <c r="T99" s="29" t="s">
        <v>10</v>
      </c>
      <c r="U99" s="29" t="s">
        <v>8</v>
      </c>
      <c r="V99" s="29" t="s">
        <v>9</v>
      </c>
      <c r="W99" s="29"/>
      <c r="X99" s="29" t="s">
        <v>10</v>
      </c>
      <c r="Y99" s="29" t="s">
        <v>8</v>
      </c>
      <c r="Z99" s="29" t="s">
        <v>9</v>
      </c>
      <c r="AG99" s="7" t="str">
        <f>I99</f>
        <v>air taxi</v>
      </c>
      <c r="AH99" s="7" t="str">
        <f>J99</f>
        <v>all</v>
      </c>
      <c r="AI99" s="7" t="str">
        <f>M99</f>
        <v>air taxi</v>
      </c>
      <c r="AJ99" s="7" t="str">
        <f>N99</f>
        <v>all</v>
      </c>
      <c r="AK99" s="7" t="str">
        <f>Q99</f>
        <v>air taxi</v>
      </c>
      <c r="AL99" s="7" t="str">
        <f>R99</f>
        <v>all</v>
      </c>
      <c r="AM99" s="7" t="str">
        <f>U99</f>
        <v>air taxi</v>
      </c>
      <c r="AN99" s="7" t="str">
        <f>V99</f>
        <v>all</v>
      </c>
      <c r="AO99" s="7" t="str">
        <f>Y99</f>
        <v>air taxi</v>
      </c>
      <c r="AP99" s="7" t="str">
        <f>Z99</f>
        <v>all</v>
      </c>
    </row>
    <row r="100" spans="1:42" x14ac:dyDescent="0.25">
      <c r="A100" s="22">
        <v>1</v>
      </c>
      <c r="B100" s="16" t="s">
        <v>14</v>
      </c>
      <c r="C100" s="16" t="s">
        <v>21</v>
      </c>
      <c r="D100" s="16">
        <v>1000</v>
      </c>
      <c r="E100" s="20">
        <v>3.6726388888888879</v>
      </c>
      <c r="F100" s="21">
        <v>79.774569444444438</v>
      </c>
      <c r="G100" s="20"/>
      <c r="H100" s="15">
        <v>5</v>
      </c>
      <c r="I100" s="15">
        <f>H100/($E100*$D100*$F$2)</f>
        <v>2.269031501720683E-5</v>
      </c>
      <c r="J100" s="21">
        <f>H100/($F100*$D100*$F$2)</f>
        <v>1.044610255043335E-6</v>
      </c>
      <c r="K100" s="20"/>
      <c r="L100" s="15">
        <v>0</v>
      </c>
      <c r="M100" s="15">
        <f>L100/($E100*$D100*$F$2)</f>
        <v>0</v>
      </c>
      <c r="N100" s="21">
        <f>L100/($F100*$D100*$F$2)</f>
        <v>0</v>
      </c>
      <c r="O100" s="20"/>
      <c r="P100" s="15">
        <v>1</v>
      </c>
      <c r="Q100" s="15">
        <f>P100/($E100*$D100*$F$2)</f>
        <v>4.5380630034413664E-6</v>
      </c>
      <c r="R100" s="21">
        <f>P100/($F100*$D100*$F$2)</f>
        <v>2.08922051008667E-7</v>
      </c>
      <c r="S100" s="20"/>
      <c r="T100" s="15">
        <v>1</v>
      </c>
      <c r="U100" s="15">
        <f>T100/($E100*$D100*$F$2)</f>
        <v>4.5380630034413664E-6</v>
      </c>
      <c r="V100" s="21">
        <f>T100/($F100*$D100*$F$2)</f>
        <v>2.08922051008667E-7</v>
      </c>
      <c r="W100" s="15"/>
      <c r="X100" s="36">
        <v>0</v>
      </c>
      <c r="Y100" s="15">
        <f>X100/($E100*$D100*$F$2)</f>
        <v>0</v>
      </c>
      <c r="Z100" s="21">
        <f>X100/($F100*$D100*$F$2)</f>
        <v>0</v>
      </c>
      <c r="AG100" s="18">
        <f>AVERAGE($I$100:$I$114)</f>
        <v>3.0324946159424012E-5</v>
      </c>
      <c r="AH100" s="19">
        <f>AVERAGE($J$100:$J$114)</f>
        <v>9.8489859686774616E-7</v>
      </c>
      <c r="AI100" s="19">
        <f>AVERAGE($M$100:$M$114)</f>
        <v>3.0083643372744289E-6</v>
      </c>
      <c r="AJ100" s="13">
        <f>AVERAGE($N$100:$N$114)</f>
        <v>9.1808955913695096E-8</v>
      </c>
      <c r="AK100" s="18">
        <f>AVERAGE($Q$100:$Q$114)</f>
        <v>1.2395822374980105E-6</v>
      </c>
      <c r="AL100" s="13">
        <f>AVERAGE($R$100:$R$114)</f>
        <v>4.4099905443737602E-8</v>
      </c>
      <c r="AM100" s="18">
        <f>AVERAGE($U$100:$U$114)</f>
        <v>5.3545547715352584E-7</v>
      </c>
      <c r="AN100" s="13">
        <f>AVERAGE($V$100:$V$114)</f>
        <v>2.4013270135391392E-8</v>
      </c>
      <c r="AO100" s="18">
        <f>AVERAGE($Y$100:$Y$114)</f>
        <v>0</v>
      </c>
      <c r="AP100" s="13">
        <f>AVERAGE($Z$100:$Z$114)</f>
        <v>0</v>
      </c>
    </row>
    <row r="101" spans="1:42" x14ac:dyDescent="0.25">
      <c r="A101" s="22">
        <f t="shared" ref="A101:A114" si="31">A100+1</f>
        <v>2</v>
      </c>
      <c r="B101" s="16" t="s">
        <v>14</v>
      </c>
      <c r="C101" s="16" t="s">
        <v>22</v>
      </c>
      <c r="D101" s="16">
        <v>1000</v>
      </c>
      <c r="E101" s="22">
        <v>4.6576138888888874</v>
      </c>
      <c r="F101" s="23">
        <v>166.55976111111113</v>
      </c>
      <c r="G101" s="22"/>
      <c r="H101" s="16">
        <v>10</v>
      </c>
      <c r="I101" s="16">
        <f>H101/($E101*$D101*$F$2)</f>
        <v>3.5783701835882833E-5</v>
      </c>
      <c r="J101" s="23">
        <f>H101/($F101*$D101*$F$2)</f>
        <v>1.000641845034133E-6</v>
      </c>
      <c r="K101" s="22"/>
      <c r="L101" s="16">
        <v>2</v>
      </c>
      <c r="M101" s="16">
        <f>L101/($E101*$D101*$F$2)</f>
        <v>7.1567403671765666E-6</v>
      </c>
      <c r="N101" s="23">
        <f>L101/($F101*$D101*$F$2)</f>
        <v>2.0012836900682657E-7</v>
      </c>
      <c r="O101" s="22"/>
      <c r="P101" s="16">
        <v>0</v>
      </c>
      <c r="Q101" s="16">
        <f>P101/($E101*$D101*$F$2)</f>
        <v>0</v>
      </c>
      <c r="R101" s="23">
        <f>P101/($F101*$D101*$F$2)</f>
        <v>0</v>
      </c>
      <c r="S101" s="22"/>
      <c r="T101" s="16">
        <v>0</v>
      </c>
      <c r="U101" s="16">
        <f>T101/($E101*$D101*$F$2)</f>
        <v>0</v>
      </c>
      <c r="V101" s="23">
        <f>T101/($F101*$D101*$F$2)</f>
        <v>0</v>
      </c>
      <c r="W101" s="16"/>
      <c r="X101" s="17">
        <v>0</v>
      </c>
      <c r="Y101" s="16">
        <f>X101/($E101*$D101*$F$2)</f>
        <v>0</v>
      </c>
      <c r="Z101" s="23">
        <f>X101/($F101*$D101*$F$2)</f>
        <v>0</v>
      </c>
      <c r="AG101" s="14">
        <f t="shared" ref="AG101:AP114" si="32">AG$100</f>
        <v>3.0324946159424012E-5</v>
      </c>
      <c r="AH101" s="8">
        <f t="shared" si="32"/>
        <v>9.8489859686774616E-7</v>
      </c>
      <c r="AI101" s="8">
        <f t="shared" si="32"/>
        <v>3.0083643372744289E-6</v>
      </c>
      <c r="AJ101" s="10">
        <f t="shared" si="32"/>
        <v>9.1808955913695096E-8</v>
      </c>
      <c r="AK101" s="14">
        <f t="shared" si="32"/>
        <v>1.2395822374980105E-6</v>
      </c>
      <c r="AL101" s="10">
        <f t="shared" si="32"/>
        <v>4.4099905443737602E-8</v>
      </c>
      <c r="AM101" s="14">
        <f t="shared" si="32"/>
        <v>5.3545547715352584E-7</v>
      </c>
      <c r="AN101" s="10">
        <f t="shared" si="32"/>
        <v>2.4013270135391392E-8</v>
      </c>
      <c r="AO101" s="14">
        <f t="shared" si="32"/>
        <v>0</v>
      </c>
      <c r="AP101" s="10">
        <f t="shared" si="32"/>
        <v>0</v>
      </c>
    </row>
    <row r="102" spans="1:42" x14ac:dyDescent="0.25">
      <c r="A102" s="22">
        <f t="shared" si="31"/>
        <v>3</v>
      </c>
      <c r="B102" s="16" t="s">
        <v>14</v>
      </c>
      <c r="C102" s="16" t="s">
        <v>23</v>
      </c>
      <c r="D102" s="16">
        <v>1000</v>
      </c>
      <c r="E102" s="22">
        <v>4.8418388888888959</v>
      </c>
      <c r="F102" s="23">
        <v>115.00931944444446</v>
      </c>
      <c r="G102" s="22"/>
      <c r="H102" s="16">
        <v>4</v>
      </c>
      <c r="I102" s="16">
        <f t="shared" ref="I102:I112" si="33">H102/($E102*$D102*$F$2)</f>
        <v>1.3768873396356509E-5</v>
      </c>
      <c r="J102" s="23">
        <f t="shared" ref="J102:J103" si="34">H102/($F102*$D102*$F$2)</f>
        <v>5.7966316980834043E-7</v>
      </c>
      <c r="K102" s="22"/>
      <c r="L102" s="16">
        <v>1</v>
      </c>
      <c r="M102" s="16">
        <f t="shared" ref="M102:M112" si="35">L102/($E102*$D102*$F$2)</f>
        <v>3.4422183490891272E-6</v>
      </c>
      <c r="N102" s="23">
        <f t="shared" ref="N102:N103" si="36">L102/($F102*$D102*$F$2)</f>
        <v>1.4491579245208511E-7</v>
      </c>
      <c r="O102" s="22"/>
      <c r="P102" s="16">
        <v>0</v>
      </c>
      <c r="Q102" s="16">
        <f t="shared" ref="Q102:Q112" si="37">P102/($E102*$D102*$F$2)</f>
        <v>0</v>
      </c>
      <c r="R102" s="23">
        <f t="shared" ref="R102:R103" si="38">P102/($F102*$D102*$F$2)</f>
        <v>0</v>
      </c>
      <c r="S102" s="22"/>
      <c r="T102" s="16">
        <v>0</v>
      </c>
      <c r="U102" s="16">
        <f t="shared" ref="U102:U112" si="39">T102/($E102*$D102*$F$2)</f>
        <v>0</v>
      </c>
      <c r="V102" s="23">
        <f t="shared" ref="V102:V103" si="40">T102/($F102*$D102*$F$2)</f>
        <v>0</v>
      </c>
      <c r="W102" s="16"/>
      <c r="X102" s="17">
        <v>0</v>
      </c>
      <c r="Y102" s="16">
        <f t="shared" ref="Y102:Y112" si="41">X102/($E102*$D102*$F$2)</f>
        <v>0</v>
      </c>
      <c r="Z102" s="23">
        <f t="shared" ref="Z102:Z103" si="42">X102/($F102*$D102*$F$2)</f>
        <v>0</v>
      </c>
      <c r="AG102" s="14">
        <f t="shared" si="32"/>
        <v>3.0324946159424012E-5</v>
      </c>
      <c r="AH102" s="8">
        <f t="shared" si="32"/>
        <v>9.8489859686774616E-7</v>
      </c>
      <c r="AI102" s="8">
        <f t="shared" si="32"/>
        <v>3.0083643372744289E-6</v>
      </c>
      <c r="AJ102" s="10">
        <f t="shared" si="32"/>
        <v>9.1808955913695096E-8</v>
      </c>
      <c r="AK102" s="14">
        <f t="shared" si="32"/>
        <v>1.2395822374980105E-6</v>
      </c>
      <c r="AL102" s="10">
        <f t="shared" si="32"/>
        <v>4.4099905443737602E-8</v>
      </c>
      <c r="AM102" s="14">
        <f t="shared" si="32"/>
        <v>5.3545547715352584E-7</v>
      </c>
      <c r="AN102" s="10">
        <f t="shared" si="32"/>
        <v>2.4013270135391392E-8</v>
      </c>
      <c r="AO102" s="14">
        <f t="shared" si="32"/>
        <v>0</v>
      </c>
      <c r="AP102" s="10">
        <f t="shared" si="32"/>
        <v>0</v>
      </c>
    </row>
    <row r="103" spans="1:42" x14ac:dyDescent="0.25">
      <c r="A103" s="22">
        <f t="shared" si="31"/>
        <v>4</v>
      </c>
      <c r="B103" s="16" t="s">
        <v>14</v>
      </c>
      <c r="C103" s="16" t="s">
        <v>15</v>
      </c>
      <c r="D103" s="16">
        <v>1000</v>
      </c>
      <c r="E103" s="22">
        <v>3.9206972222222145</v>
      </c>
      <c r="F103" s="23">
        <v>92.223586111111089</v>
      </c>
      <c r="G103" s="22"/>
      <c r="H103" s="16">
        <v>3</v>
      </c>
      <c r="I103" s="16">
        <f t="shared" si="33"/>
        <v>1.2752833785940877E-5</v>
      </c>
      <c r="J103" s="23">
        <f t="shared" si="34"/>
        <v>5.4216065659992811E-7</v>
      </c>
      <c r="K103" s="22"/>
      <c r="L103" s="16">
        <v>0</v>
      </c>
      <c r="M103" s="16">
        <f t="shared" si="35"/>
        <v>0</v>
      </c>
      <c r="N103" s="23">
        <f t="shared" si="36"/>
        <v>0</v>
      </c>
      <c r="O103" s="22"/>
      <c r="P103" s="16">
        <v>0</v>
      </c>
      <c r="Q103" s="16">
        <f t="shared" si="37"/>
        <v>0</v>
      </c>
      <c r="R103" s="23">
        <f t="shared" si="38"/>
        <v>0</v>
      </c>
      <c r="S103" s="22"/>
      <c r="T103" s="16">
        <v>0</v>
      </c>
      <c r="U103" s="16">
        <f t="shared" si="39"/>
        <v>0</v>
      </c>
      <c r="V103" s="23">
        <f t="shared" si="40"/>
        <v>0</v>
      </c>
      <c r="W103" s="16"/>
      <c r="X103" s="17">
        <v>0</v>
      </c>
      <c r="Y103" s="16">
        <f t="shared" si="41"/>
        <v>0</v>
      </c>
      <c r="Z103" s="23">
        <f t="shared" si="42"/>
        <v>0</v>
      </c>
      <c r="AG103" s="14">
        <f t="shared" si="32"/>
        <v>3.0324946159424012E-5</v>
      </c>
      <c r="AH103" s="8">
        <f t="shared" si="32"/>
        <v>9.8489859686774616E-7</v>
      </c>
      <c r="AI103" s="8">
        <f t="shared" si="32"/>
        <v>3.0083643372744289E-6</v>
      </c>
      <c r="AJ103" s="10">
        <f t="shared" si="32"/>
        <v>9.1808955913695096E-8</v>
      </c>
      <c r="AK103" s="14">
        <f t="shared" si="32"/>
        <v>1.2395822374980105E-6</v>
      </c>
      <c r="AL103" s="10">
        <f t="shared" si="32"/>
        <v>4.4099905443737602E-8</v>
      </c>
      <c r="AM103" s="14">
        <f t="shared" si="32"/>
        <v>5.3545547715352584E-7</v>
      </c>
      <c r="AN103" s="10">
        <f t="shared" si="32"/>
        <v>2.4013270135391392E-8</v>
      </c>
      <c r="AO103" s="14">
        <f t="shared" si="32"/>
        <v>0</v>
      </c>
      <c r="AP103" s="10">
        <f t="shared" si="32"/>
        <v>0</v>
      </c>
    </row>
    <row r="104" spans="1:42" x14ac:dyDescent="0.25">
      <c r="A104" s="22">
        <f t="shared" si="31"/>
        <v>5</v>
      </c>
      <c r="B104" s="16" t="s">
        <v>14</v>
      </c>
      <c r="C104" s="16" t="s">
        <v>16</v>
      </c>
      <c r="D104" s="16">
        <v>1000</v>
      </c>
      <c r="E104" s="22">
        <v>4.2080472222222189</v>
      </c>
      <c r="F104" s="23">
        <v>99.019727777777774</v>
      </c>
      <c r="G104" s="22"/>
      <c r="H104" s="16">
        <v>2</v>
      </c>
      <c r="I104" s="16">
        <f>H104/($E104*$D104*$F$2)</f>
        <v>7.921330625118413E-6</v>
      </c>
      <c r="J104" s="23">
        <f>H104/($F104*$D104*$F$2)</f>
        <v>3.3663325562902701E-7</v>
      </c>
      <c r="K104" s="22"/>
      <c r="L104" s="16">
        <v>0</v>
      </c>
      <c r="M104" s="16">
        <f>L104/($E104*$D104*$F$2)</f>
        <v>0</v>
      </c>
      <c r="N104" s="23">
        <f>L104/($F104*$D104*$F$2)</f>
        <v>0</v>
      </c>
      <c r="O104" s="22"/>
      <c r="P104" s="16">
        <v>1</v>
      </c>
      <c r="Q104" s="16">
        <f>P104/($E104*$D104*$F$2)</f>
        <v>3.9606653125592065E-6</v>
      </c>
      <c r="R104" s="23">
        <f>P104/($F104*$D104*$F$2)</f>
        <v>1.6831662781451351E-7</v>
      </c>
      <c r="S104" s="22"/>
      <c r="T104" s="16">
        <v>0</v>
      </c>
      <c r="U104" s="16">
        <f>T104/($E104*$D104*$F$2)</f>
        <v>0</v>
      </c>
      <c r="V104" s="23">
        <f>T104/($F104*$D104*$F$2)</f>
        <v>0</v>
      </c>
      <c r="W104" s="16"/>
      <c r="X104" s="17">
        <v>0</v>
      </c>
      <c r="Y104" s="16">
        <f>X104/($E104*$D104*$F$2)</f>
        <v>0</v>
      </c>
      <c r="Z104" s="23">
        <f>X104/($F104*$D104*$F$2)</f>
        <v>0</v>
      </c>
      <c r="AG104" s="14">
        <f t="shared" si="32"/>
        <v>3.0324946159424012E-5</v>
      </c>
      <c r="AH104" s="8">
        <f t="shared" si="32"/>
        <v>9.8489859686774616E-7</v>
      </c>
      <c r="AI104" s="8">
        <f t="shared" si="32"/>
        <v>3.0083643372744289E-6</v>
      </c>
      <c r="AJ104" s="10">
        <f t="shared" si="32"/>
        <v>9.1808955913695096E-8</v>
      </c>
      <c r="AK104" s="14">
        <f t="shared" si="32"/>
        <v>1.2395822374980105E-6</v>
      </c>
      <c r="AL104" s="10">
        <f t="shared" si="32"/>
        <v>4.4099905443737602E-8</v>
      </c>
      <c r="AM104" s="14">
        <f t="shared" si="32"/>
        <v>5.3545547715352584E-7</v>
      </c>
      <c r="AN104" s="10">
        <f t="shared" si="32"/>
        <v>2.4013270135391392E-8</v>
      </c>
      <c r="AO104" s="14">
        <f t="shared" si="32"/>
        <v>0</v>
      </c>
      <c r="AP104" s="10">
        <f t="shared" si="32"/>
        <v>0</v>
      </c>
    </row>
    <row r="105" spans="1:42" x14ac:dyDescent="0.25">
      <c r="A105" s="22">
        <f t="shared" si="31"/>
        <v>6</v>
      </c>
      <c r="B105" s="16" t="s">
        <v>14</v>
      </c>
      <c r="C105" s="16" t="s">
        <v>17</v>
      </c>
      <c r="D105" s="16">
        <v>1000</v>
      </c>
      <c r="E105" s="22">
        <v>3.8898972222222201</v>
      </c>
      <c r="F105" s="23">
        <v>96.78281666666669</v>
      </c>
      <c r="G105" s="22"/>
      <c r="H105" s="16">
        <v>6</v>
      </c>
      <c r="I105" s="16">
        <f t="shared" si="33"/>
        <v>2.5707620095646644E-5</v>
      </c>
      <c r="J105" s="23">
        <f t="shared" ref="J105:J113" si="43">H105/($F105*$D105*$F$2)</f>
        <v>1.0332412657963213E-6</v>
      </c>
      <c r="K105" s="22"/>
      <c r="L105" s="16">
        <v>1</v>
      </c>
      <c r="M105" s="16">
        <f t="shared" si="35"/>
        <v>4.284603349274441E-6</v>
      </c>
      <c r="N105" s="23">
        <f t="shared" ref="N105:N113" si="44">L105/($F105*$D105*$F$2)</f>
        <v>1.7220687763272022E-7</v>
      </c>
      <c r="O105" s="22"/>
      <c r="P105" s="16">
        <v>0</v>
      </c>
      <c r="Q105" s="16">
        <f t="shared" si="37"/>
        <v>0</v>
      </c>
      <c r="R105" s="23">
        <f t="shared" ref="R105:R113" si="45">P105/($F105*$D105*$F$2)</f>
        <v>0</v>
      </c>
      <c r="S105" s="22"/>
      <c r="T105" s="16">
        <v>0</v>
      </c>
      <c r="U105" s="16">
        <f t="shared" si="39"/>
        <v>0</v>
      </c>
      <c r="V105" s="23">
        <f t="shared" ref="V105:V113" si="46">T105/($F105*$D105*$F$2)</f>
        <v>0</v>
      </c>
      <c r="W105" s="16"/>
      <c r="X105" s="17">
        <v>0</v>
      </c>
      <c r="Y105" s="16">
        <f t="shared" si="41"/>
        <v>0</v>
      </c>
      <c r="Z105" s="23">
        <f t="shared" ref="Z105:Z113" si="47">X105/($F105*$D105*$F$2)</f>
        <v>0</v>
      </c>
      <c r="AG105" s="14">
        <f t="shared" si="32"/>
        <v>3.0324946159424012E-5</v>
      </c>
      <c r="AH105" s="8">
        <f t="shared" si="32"/>
        <v>9.8489859686774616E-7</v>
      </c>
      <c r="AI105" s="8">
        <f t="shared" si="32"/>
        <v>3.0083643372744289E-6</v>
      </c>
      <c r="AJ105" s="10">
        <f t="shared" si="32"/>
        <v>9.1808955913695096E-8</v>
      </c>
      <c r="AK105" s="14">
        <f t="shared" si="32"/>
        <v>1.2395822374980105E-6</v>
      </c>
      <c r="AL105" s="10">
        <f t="shared" si="32"/>
        <v>4.4099905443737602E-8</v>
      </c>
      <c r="AM105" s="14">
        <f t="shared" si="32"/>
        <v>5.3545547715352584E-7</v>
      </c>
      <c r="AN105" s="10">
        <f t="shared" si="32"/>
        <v>2.4013270135391392E-8</v>
      </c>
      <c r="AO105" s="14">
        <f t="shared" si="32"/>
        <v>0</v>
      </c>
      <c r="AP105" s="10">
        <f t="shared" si="32"/>
        <v>0</v>
      </c>
    </row>
    <row r="106" spans="1:42" x14ac:dyDescent="0.25">
      <c r="A106" s="22">
        <f t="shared" si="31"/>
        <v>7</v>
      </c>
      <c r="B106" s="16" t="s">
        <v>14</v>
      </c>
      <c r="C106" s="16" t="s">
        <v>24</v>
      </c>
      <c r="D106" s="16">
        <v>1000</v>
      </c>
      <c r="E106" s="22">
        <v>4.7703972222222184</v>
      </c>
      <c r="F106" s="23">
        <v>110.17316944444444</v>
      </c>
      <c r="G106" s="22"/>
      <c r="H106" s="16">
        <v>2</v>
      </c>
      <c r="I106" s="16">
        <f t="shared" si="33"/>
        <v>6.9875383077230415E-6</v>
      </c>
      <c r="J106" s="23">
        <f t="shared" si="43"/>
        <v>3.025540020444078E-7</v>
      </c>
      <c r="K106" s="22"/>
      <c r="L106" s="16">
        <v>0</v>
      </c>
      <c r="M106" s="16">
        <f t="shared" si="35"/>
        <v>0</v>
      </c>
      <c r="N106" s="23">
        <f t="shared" si="44"/>
        <v>0</v>
      </c>
      <c r="O106" s="22"/>
      <c r="P106" s="16">
        <v>0</v>
      </c>
      <c r="Q106" s="16">
        <f t="shared" si="37"/>
        <v>0</v>
      </c>
      <c r="R106" s="23">
        <f t="shared" si="45"/>
        <v>0</v>
      </c>
      <c r="S106" s="22"/>
      <c r="T106" s="16">
        <v>1</v>
      </c>
      <c r="U106" s="16">
        <f t="shared" si="39"/>
        <v>3.4937691538615207E-6</v>
      </c>
      <c r="V106" s="23">
        <f t="shared" si="46"/>
        <v>1.512770010222039E-7</v>
      </c>
      <c r="W106" s="16"/>
      <c r="X106" s="17">
        <v>0</v>
      </c>
      <c r="Y106" s="16">
        <f t="shared" si="41"/>
        <v>0</v>
      </c>
      <c r="Z106" s="23">
        <f t="shared" si="47"/>
        <v>0</v>
      </c>
      <c r="AG106" s="14">
        <f t="shared" si="32"/>
        <v>3.0324946159424012E-5</v>
      </c>
      <c r="AH106" s="8">
        <f t="shared" si="32"/>
        <v>9.8489859686774616E-7</v>
      </c>
      <c r="AI106" s="8">
        <f t="shared" si="32"/>
        <v>3.0083643372744289E-6</v>
      </c>
      <c r="AJ106" s="10">
        <f t="shared" si="32"/>
        <v>9.1808955913695096E-8</v>
      </c>
      <c r="AK106" s="14">
        <f t="shared" si="32"/>
        <v>1.2395822374980105E-6</v>
      </c>
      <c r="AL106" s="10">
        <f t="shared" si="32"/>
        <v>4.4099905443737602E-8</v>
      </c>
      <c r="AM106" s="14">
        <f t="shared" si="32"/>
        <v>5.3545547715352584E-7</v>
      </c>
      <c r="AN106" s="10">
        <f t="shared" si="32"/>
        <v>2.4013270135391392E-8</v>
      </c>
      <c r="AO106" s="14">
        <f t="shared" si="32"/>
        <v>0</v>
      </c>
      <c r="AP106" s="10">
        <f t="shared" si="32"/>
        <v>0</v>
      </c>
    </row>
    <row r="107" spans="1:42" x14ac:dyDescent="0.25">
      <c r="A107" s="22">
        <f t="shared" si="31"/>
        <v>8</v>
      </c>
      <c r="B107" s="16" t="s">
        <v>14</v>
      </c>
      <c r="C107" s="16" t="s">
        <v>25</v>
      </c>
      <c r="D107" s="16">
        <v>1000</v>
      </c>
      <c r="E107" s="22">
        <v>4.1362861111111151</v>
      </c>
      <c r="F107" s="23">
        <v>144.77058055555551</v>
      </c>
      <c r="G107" s="22"/>
      <c r="H107" s="16">
        <v>15</v>
      </c>
      <c r="I107" s="16">
        <f t="shared" si="33"/>
        <v>6.0440693241320154E-5</v>
      </c>
      <c r="J107" s="23">
        <f t="shared" si="43"/>
        <v>1.7268701903427324E-6</v>
      </c>
      <c r="K107" s="22"/>
      <c r="L107" s="16">
        <v>5</v>
      </c>
      <c r="M107" s="16">
        <f t="shared" si="35"/>
        <v>2.0146897747106716E-5</v>
      </c>
      <c r="N107" s="23">
        <f t="shared" si="44"/>
        <v>5.756233967809108E-7</v>
      </c>
      <c r="O107" s="22"/>
      <c r="P107" s="16">
        <v>0</v>
      </c>
      <c r="Q107" s="16">
        <f t="shared" si="37"/>
        <v>0</v>
      </c>
      <c r="R107" s="23">
        <f t="shared" si="45"/>
        <v>0</v>
      </c>
      <c r="S107" s="22"/>
      <c r="T107" s="16">
        <v>0</v>
      </c>
      <c r="U107" s="16">
        <f t="shared" si="39"/>
        <v>0</v>
      </c>
      <c r="V107" s="23">
        <f t="shared" si="46"/>
        <v>0</v>
      </c>
      <c r="W107" s="16"/>
      <c r="X107" s="17">
        <v>0</v>
      </c>
      <c r="Y107" s="16">
        <f t="shared" si="41"/>
        <v>0</v>
      </c>
      <c r="Z107" s="23">
        <f t="shared" si="47"/>
        <v>0</v>
      </c>
      <c r="AG107" s="14">
        <f t="shared" si="32"/>
        <v>3.0324946159424012E-5</v>
      </c>
      <c r="AH107" s="8">
        <f t="shared" si="32"/>
        <v>9.8489859686774616E-7</v>
      </c>
      <c r="AI107" s="8">
        <f t="shared" si="32"/>
        <v>3.0083643372744289E-6</v>
      </c>
      <c r="AJ107" s="10">
        <f t="shared" si="32"/>
        <v>9.1808955913695096E-8</v>
      </c>
      <c r="AK107" s="14">
        <f t="shared" si="32"/>
        <v>1.2395822374980105E-6</v>
      </c>
      <c r="AL107" s="10">
        <f t="shared" si="32"/>
        <v>4.4099905443737602E-8</v>
      </c>
      <c r="AM107" s="14">
        <f t="shared" si="32"/>
        <v>5.3545547715352584E-7</v>
      </c>
      <c r="AN107" s="10">
        <f t="shared" si="32"/>
        <v>2.4013270135391392E-8</v>
      </c>
      <c r="AO107" s="14">
        <f t="shared" si="32"/>
        <v>0</v>
      </c>
      <c r="AP107" s="10">
        <f t="shared" si="32"/>
        <v>0</v>
      </c>
    </row>
    <row r="108" spans="1:42" x14ac:dyDescent="0.25">
      <c r="A108" s="22">
        <f t="shared" si="31"/>
        <v>9</v>
      </c>
      <c r="B108" s="16" t="s">
        <v>14</v>
      </c>
      <c r="C108" s="16" t="s">
        <v>26</v>
      </c>
      <c r="D108" s="16">
        <v>1000</v>
      </c>
      <c r="E108" s="22">
        <v>3.7250944444444332</v>
      </c>
      <c r="F108" s="23">
        <v>124.7335083333333</v>
      </c>
      <c r="G108" s="22"/>
      <c r="H108" s="16">
        <v>14</v>
      </c>
      <c r="I108" s="16">
        <f t="shared" si="33"/>
        <v>6.2638232885967285E-5</v>
      </c>
      <c r="J108" s="23">
        <f t="shared" si="43"/>
        <v>1.8706547779429229E-6</v>
      </c>
      <c r="K108" s="22"/>
      <c r="L108" s="16">
        <v>0</v>
      </c>
      <c r="M108" s="16">
        <f t="shared" si="35"/>
        <v>0</v>
      </c>
      <c r="N108" s="23">
        <f t="shared" si="44"/>
        <v>0</v>
      </c>
      <c r="O108" s="22"/>
      <c r="P108" s="16">
        <v>0</v>
      </c>
      <c r="Q108" s="16">
        <f t="shared" si="37"/>
        <v>0</v>
      </c>
      <c r="R108" s="23">
        <f t="shared" si="45"/>
        <v>0</v>
      </c>
      <c r="S108" s="22"/>
      <c r="T108" s="16">
        <v>0</v>
      </c>
      <c r="U108" s="16">
        <f t="shared" si="39"/>
        <v>0</v>
      </c>
      <c r="V108" s="23">
        <f t="shared" si="46"/>
        <v>0</v>
      </c>
      <c r="W108" s="16"/>
      <c r="X108" s="17">
        <v>0</v>
      </c>
      <c r="Y108" s="16">
        <f t="shared" si="41"/>
        <v>0</v>
      </c>
      <c r="Z108" s="23">
        <f t="shared" si="47"/>
        <v>0</v>
      </c>
      <c r="AG108" s="14">
        <f t="shared" si="32"/>
        <v>3.0324946159424012E-5</v>
      </c>
      <c r="AH108" s="8">
        <f t="shared" si="32"/>
        <v>9.8489859686774616E-7</v>
      </c>
      <c r="AI108" s="8">
        <f t="shared" si="32"/>
        <v>3.0083643372744289E-6</v>
      </c>
      <c r="AJ108" s="10">
        <f t="shared" si="32"/>
        <v>9.1808955913695096E-8</v>
      </c>
      <c r="AK108" s="14">
        <f t="shared" si="32"/>
        <v>1.2395822374980105E-6</v>
      </c>
      <c r="AL108" s="10">
        <f t="shared" si="32"/>
        <v>4.4099905443737602E-8</v>
      </c>
      <c r="AM108" s="14">
        <f t="shared" si="32"/>
        <v>5.3545547715352584E-7</v>
      </c>
      <c r="AN108" s="10">
        <f t="shared" si="32"/>
        <v>2.4013270135391392E-8</v>
      </c>
      <c r="AO108" s="14">
        <f t="shared" si="32"/>
        <v>0</v>
      </c>
      <c r="AP108" s="10">
        <f t="shared" si="32"/>
        <v>0</v>
      </c>
    </row>
    <row r="109" spans="1:42" x14ac:dyDescent="0.25">
      <c r="A109" s="22">
        <f t="shared" si="31"/>
        <v>10</v>
      </c>
      <c r="B109" s="16" t="s">
        <v>14</v>
      </c>
      <c r="C109" s="16" t="s">
        <v>27</v>
      </c>
      <c r="D109" s="16">
        <v>1000</v>
      </c>
      <c r="E109" s="30">
        <v>3.8716305555555603</v>
      </c>
      <c r="F109" s="24">
        <v>155.05862777777779</v>
      </c>
      <c r="G109" s="30"/>
      <c r="H109" s="16">
        <v>17</v>
      </c>
      <c r="I109" s="16">
        <f t="shared" si="33"/>
        <v>7.3181913735742888E-5</v>
      </c>
      <c r="J109" s="23">
        <f t="shared" si="43"/>
        <v>1.8272658374056578E-6</v>
      </c>
      <c r="K109" s="22"/>
      <c r="L109" s="16">
        <v>1</v>
      </c>
      <c r="M109" s="16">
        <f t="shared" si="35"/>
        <v>4.3048184550436988E-6</v>
      </c>
      <c r="N109" s="23">
        <f t="shared" si="44"/>
        <v>1.0748622572974457E-7</v>
      </c>
      <c r="O109" s="22"/>
      <c r="P109" s="16">
        <v>1</v>
      </c>
      <c r="Q109" s="16">
        <f t="shared" si="37"/>
        <v>4.3048184550436988E-6</v>
      </c>
      <c r="R109" s="23">
        <f t="shared" si="45"/>
        <v>1.0748622572974457E-7</v>
      </c>
      <c r="S109" s="22"/>
      <c r="T109" s="16">
        <v>0</v>
      </c>
      <c r="U109" s="16">
        <f t="shared" si="39"/>
        <v>0</v>
      </c>
      <c r="V109" s="23">
        <f t="shared" si="46"/>
        <v>0</v>
      </c>
      <c r="W109" s="16"/>
      <c r="X109" s="17">
        <v>0</v>
      </c>
      <c r="Y109" s="16">
        <f t="shared" si="41"/>
        <v>0</v>
      </c>
      <c r="Z109" s="23">
        <f t="shared" si="47"/>
        <v>0</v>
      </c>
      <c r="AG109" s="14">
        <f t="shared" si="32"/>
        <v>3.0324946159424012E-5</v>
      </c>
      <c r="AH109" s="8">
        <f t="shared" si="32"/>
        <v>9.8489859686774616E-7</v>
      </c>
      <c r="AI109" s="8">
        <f t="shared" si="32"/>
        <v>3.0083643372744289E-6</v>
      </c>
      <c r="AJ109" s="10">
        <f t="shared" si="32"/>
        <v>9.1808955913695096E-8</v>
      </c>
      <c r="AK109" s="14">
        <f t="shared" si="32"/>
        <v>1.2395822374980105E-6</v>
      </c>
      <c r="AL109" s="10">
        <f t="shared" si="32"/>
        <v>4.4099905443737602E-8</v>
      </c>
      <c r="AM109" s="14">
        <f t="shared" si="32"/>
        <v>5.3545547715352584E-7</v>
      </c>
      <c r="AN109" s="10">
        <f t="shared" si="32"/>
        <v>2.4013270135391392E-8</v>
      </c>
      <c r="AO109" s="14">
        <f t="shared" si="32"/>
        <v>0</v>
      </c>
      <c r="AP109" s="10">
        <f t="shared" si="32"/>
        <v>0</v>
      </c>
    </row>
    <row r="110" spans="1:42" x14ac:dyDescent="0.25">
      <c r="A110" s="22">
        <f t="shared" si="31"/>
        <v>11</v>
      </c>
      <c r="B110" s="17" t="s">
        <v>14</v>
      </c>
      <c r="C110" s="17" t="s">
        <v>28</v>
      </c>
      <c r="D110" s="16">
        <v>1000</v>
      </c>
      <c r="E110" s="30">
        <v>4.4547250000000078</v>
      </c>
      <c r="F110" s="24">
        <v>99.95538055555555</v>
      </c>
      <c r="G110" s="30"/>
      <c r="H110" s="16">
        <v>3</v>
      </c>
      <c r="I110" s="16">
        <f t="shared" si="33"/>
        <v>1.1224037398492592E-5</v>
      </c>
      <c r="J110" s="23">
        <f t="shared" si="43"/>
        <v>5.002231968113995E-7</v>
      </c>
      <c r="K110" s="22"/>
      <c r="L110" s="16">
        <v>0</v>
      </c>
      <c r="M110" s="16">
        <f t="shared" si="35"/>
        <v>0</v>
      </c>
      <c r="N110" s="23">
        <f t="shared" si="44"/>
        <v>0</v>
      </c>
      <c r="O110" s="22"/>
      <c r="P110" s="16">
        <v>0</v>
      </c>
      <c r="Q110" s="16">
        <f t="shared" si="37"/>
        <v>0</v>
      </c>
      <c r="R110" s="23">
        <f t="shared" si="45"/>
        <v>0</v>
      </c>
      <c r="S110" s="22"/>
      <c r="T110" s="16">
        <v>0</v>
      </c>
      <c r="U110" s="16">
        <f t="shared" si="39"/>
        <v>0</v>
      </c>
      <c r="V110" s="23">
        <f t="shared" si="46"/>
        <v>0</v>
      </c>
      <c r="W110" s="16"/>
      <c r="X110" s="17">
        <v>0</v>
      </c>
      <c r="Y110" s="16">
        <f t="shared" si="41"/>
        <v>0</v>
      </c>
      <c r="Z110" s="23">
        <f t="shared" si="47"/>
        <v>0</v>
      </c>
      <c r="AG110" s="14">
        <f t="shared" si="32"/>
        <v>3.0324946159424012E-5</v>
      </c>
      <c r="AH110" s="8">
        <f t="shared" si="32"/>
        <v>9.8489859686774616E-7</v>
      </c>
      <c r="AI110" s="8">
        <f t="shared" si="32"/>
        <v>3.0083643372744289E-6</v>
      </c>
      <c r="AJ110" s="10">
        <f t="shared" si="32"/>
        <v>9.1808955913695096E-8</v>
      </c>
      <c r="AK110" s="14">
        <f t="shared" si="32"/>
        <v>1.2395822374980105E-6</v>
      </c>
      <c r="AL110" s="10">
        <f t="shared" si="32"/>
        <v>4.4099905443737602E-8</v>
      </c>
      <c r="AM110" s="14">
        <f t="shared" si="32"/>
        <v>5.3545547715352584E-7</v>
      </c>
      <c r="AN110" s="10">
        <f t="shared" si="32"/>
        <v>2.4013270135391392E-8</v>
      </c>
      <c r="AO110" s="14">
        <f t="shared" si="32"/>
        <v>0</v>
      </c>
      <c r="AP110" s="10">
        <f t="shared" si="32"/>
        <v>0</v>
      </c>
    </row>
    <row r="111" spans="1:42" x14ac:dyDescent="0.25">
      <c r="A111" s="22">
        <f t="shared" si="31"/>
        <v>12</v>
      </c>
      <c r="B111" s="17" t="s">
        <v>14</v>
      </c>
      <c r="C111" s="17" t="s">
        <v>18</v>
      </c>
      <c r="D111" s="16">
        <v>1000</v>
      </c>
      <c r="E111" s="30">
        <v>4.026452777777763</v>
      </c>
      <c r="F111" s="24">
        <v>104.02222777777774</v>
      </c>
      <c r="G111" s="30"/>
      <c r="H111" s="16">
        <v>1</v>
      </c>
      <c r="I111" s="16">
        <f t="shared" si="33"/>
        <v>4.1392927190531105E-6</v>
      </c>
      <c r="J111" s="23">
        <f t="shared" si="43"/>
        <v>1.6022216619193733E-7</v>
      </c>
      <c r="K111" s="22"/>
      <c r="L111" s="16">
        <v>0</v>
      </c>
      <c r="M111" s="16">
        <f t="shared" si="35"/>
        <v>0</v>
      </c>
      <c r="N111" s="23">
        <f t="shared" si="44"/>
        <v>0</v>
      </c>
      <c r="O111" s="22"/>
      <c r="P111" s="16">
        <v>0</v>
      </c>
      <c r="Q111" s="16">
        <f t="shared" si="37"/>
        <v>0</v>
      </c>
      <c r="R111" s="23">
        <f t="shared" si="45"/>
        <v>0</v>
      </c>
      <c r="S111" s="22"/>
      <c r="T111" s="16">
        <v>0</v>
      </c>
      <c r="U111" s="16">
        <f t="shared" si="39"/>
        <v>0</v>
      </c>
      <c r="V111" s="23">
        <f t="shared" si="46"/>
        <v>0</v>
      </c>
      <c r="W111" s="16"/>
      <c r="X111" s="17">
        <v>0</v>
      </c>
      <c r="Y111" s="16">
        <f t="shared" si="41"/>
        <v>0</v>
      </c>
      <c r="Z111" s="23">
        <f t="shared" si="47"/>
        <v>0</v>
      </c>
      <c r="AG111" s="14">
        <f t="shared" si="32"/>
        <v>3.0324946159424012E-5</v>
      </c>
      <c r="AH111" s="8">
        <f t="shared" si="32"/>
        <v>9.8489859686774616E-7</v>
      </c>
      <c r="AI111" s="8">
        <f t="shared" si="32"/>
        <v>3.0083643372744289E-6</v>
      </c>
      <c r="AJ111" s="10">
        <f t="shared" si="32"/>
        <v>9.1808955913695096E-8</v>
      </c>
      <c r="AK111" s="14">
        <f t="shared" si="32"/>
        <v>1.2395822374980105E-6</v>
      </c>
      <c r="AL111" s="10">
        <f t="shared" si="32"/>
        <v>4.4099905443737602E-8</v>
      </c>
      <c r="AM111" s="14">
        <f t="shared" si="32"/>
        <v>5.3545547715352584E-7</v>
      </c>
      <c r="AN111" s="10">
        <f t="shared" si="32"/>
        <v>2.4013270135391392E-8</v>
      </c>
      <c r="AO111" s="14">
        <f t="shared" si="32"/>
        <v>0</v>
      </c>
      <c r="AP111" s="10">
        <f t="shared" si="32"/>
        <v>0</v>
      </c>
    </row>
    <row r="112" spans="1:42" x14ac:dyDescent="0.25">
      <c r="A112" s="22">
        <f t="shared" si="31"/>
        <v>13</v>
      </c>
      <c r="B112" s="17" t="s">
        <v>14</v>
      </c>
      <c r="C112" s="17" t="s">
        <v>19</v>
      </c>
      <c r="D112" s="16">
        <v>1000</v>
      </c>
      <c r="E112" s="30">
        <v>3.7903000000000051</v>
      </c>
      <c r="F112" s="24">
        <v>100.9529722222222</v>
      </c>
      <c r="G112" s="30"/>
      <c r="H112" s="16">
        <v>3</v>
      </c>
      <c r="I112" s="16">
        <f t="shared" si="33"/>
        <v>1.3191567949766491E-5</v>
      </c>
      <c r="J112" s="23">
        <f t="shared" si="43"/>
        <v>4.9528011805276775E-7</v>
      </c>
      <c r="K112" s="22"/>
      <c r="L112" s="16">
        <v>0</v>
      </c>
      <c r="M112" s="16">
        <f t="shared" si="35"/>
        <v>0</v>
      </c>
      <c r="N112" s="23">
        <f t="shared" si="44"/>
        <v>0</v>
      </c>
      <c r="O112" s="22"/>
      <c r="P112" s="16">
        <v>0</v>
      </c>
      <c r="Q112" s="16">
        <f t="shared" si="37"/>
        <v>0</v>
      </c>
      <c r="R112" s="23">
        <f t="shared" si="45"/>
        <v>0</v>
      </c>
      <c r="S112" s="22"/>
      <c r="T112" s="16">
        <v>0</v>
      </c>
      <c r="U112" s="16">
        <f t="shared" si="39"/>
        <v>0</v>
      </c>
      <c r="V112" s="23">
        <f t="shared" si="46"/>
        <v>0</v>
      </c>
      <c r="W112" s="16"/>
      <c r="X112" s="17">
        <v>0</v>
      </c>
      <c r="Y112" s="16">
        <f t="shared" si="41"/>
        <v>0</v>
      </c>
      <c r="Z112" s="23">
        <f t="shared" si="47"/>
        <v>0</v>
      </c>
      <c r="AG112" s="14">
        <f t="shared" si="32"/>
        <v>3.0324946159424012E-5</v>
      </c>
      <c r="AH112" s="8">
        <f t="shared" si="32"/>
        <v>9.8489859686774616E-7</v>
      </c>
      <c r="AI112" s="8">
        <f t="shared" si="32"/>
        <v>3.0083643372744289E-6</v>
      </c>
      <c r="AJ112" s="10">
        <f t="shared" si="32"/>
        <v>9.1808955913695096E-8</v>
      </c>
      <c r="AK112" s="14">
        <f t="shared" si="32"/>
        <v>1.2395822374980105E-6</v>
      </c>
      <c r="AL112" s="10">
        <f t="shared" si="32"/>
        <v>4.4099905443737602E-8</v>
      </c>
      <c r="AM112" s="14">
        <f t="shared" si="32"/>
        <v>5.3545547715352584E-7</v>
      </c>
      <c r="AN112" s="10">
        <f t="shared" si="32"/>
        <v>2.4013270135391392E-8</v>
      </c>
      <c r="AO112" s="14">
        <f t="shared" si="32"/>
        <v>0</v>
      </c>
      <c r="AP112" s="10">
        <f t="shared" si="32"/>
        <v>0</v>
      </c>
    </row>
    <row r="113" spans="1:42" x14ac:dyDescent="0.25">
      <c r="A113" s="22">
        <f t="shared" si="31"/>
        <v>14</v>
      </c>
      <c r="B113" s="17" t="s">
        <v>14</v>
      </c>
      <c r="C113" s="17" t="s">
        <v>20</v>
      </c>
      <c r="D113" s="16">
        <v>1000</v>
      </c>
      <c r="E113" s="30">
        <v>3.563747222222224</v>
      </c>
      <c r="F113" s="24">
        <v>94.844977777777757</v>
      </c>
      <c r="G113" s="30"/>
      <c r="H113" s="16">
        <v>5</v>
      </c>
      <c r="I113" s="16">
        <f>H113/($E113*$D113*$F$2)</f>
        <v>2.3383626317180173E-5</v>
      </c>
      <c r="J113" s="23">
        <f t="shared" si="43"/>
        <v>8.7862673686933357E-7</v>
      </c>
      <c r="K113" s="22"/>
      <c r="L113" s="16">
        <v>0</v>
      </c>
      <c r="M113" s="16">
        <f>L113/($E113*$D113*$F$2)</f>
        <v>0</v>
      </c>
      <c r="N113" s="23">
        <f t="shared" si="44"/>
        <v>0</v>
      </c>
      <c r="O113" s="22"/>
      <c r="P113" s="16">
        <v>0</v>
      </c>
      <c r="Q113" s="16">
        <f>P113/($E113*$D113*$F$2)</f>
        <v>0</v>
      </c>
      <c r="R113" s="23">
        <f t="shared" si="45"/>
        <v>0</v>
      </c>
      <c r="S113" s="22"/>
      <c r="T113" s="16">
        <v>0</v>
      </c>
      <c r="U113" s="16">
        <f>T113/($E113*$D113*$F$2)</f>
        <v>0</v>
      </c>
      <c r="V113" s="23">
        <f t="shared" si="46"/>
        <v>0</v>
      </c>
      <c r="W113" s="16"/>
      <c r="X113" s="17">
        <v>0</v>
      </c>
      <c r="Y113" s="16">
        <f>X113/($E113*$D113*$F$2)</f>
        <v>0</v>
      </c>
      <c r="Z113" s="23">
        <f t="shared" si="47"/>
        <v>0</v>
      </c>
      <c r="AG113" s="14">
        <f t="shared" si="32"/>
        <v>3.0324946159424012E-5</v>
      </c>
      <c r="AH113" s="8">
        <f t="shared" si="32"/>
        <v>9.8489859686774616E-7</v>
      </c>
      <c r="AI113" s="8">
        <f t="shared" si="32"/>
        <v>3.0083643372744289E-6</v>
      </c>
      <c r="AJ113" s="10">
        <f t="shared" si="32"/>
        <v>9.1808955913695096E-8</v>
      </c>
      <c r="AK113" s="14">
        <f t="shared" si="32"/>
        <v>1.2395822374980105E-6</v>
      </c>
      <c r="AL113" s="10">
        <f t="shared" si="32"/>
        <v>4.4099905443737602E-8</v>
      </c>
      <c r="AM113" s="14">
        <f t="shared" si="32"/>
        <v>5.3545547715352584E-7</v>
      </c>
      <c r="AN113" s="10">
        <f t="shared" si="32"/>
        <v>2.4013270135391392E-8</v>
      </c>
      <c r="AO113" s="14">
        <f t="shared" si="32"/>
        <v>0</v>
      </c>
      <c r="AP113" s="10">
        <f t="shared" si="32"/>
        <v>0</v>
      </c>
    </row>
    <row r="114" spans="1:42" x14ac:dyDescent="0.25">
      <c r="A114" s="25">
        <f t="shared" si="31"/>
        <v>15</v>
      </c>
      <c r="B114" s="26" t="s">
        <v>14</v>
      </c>
      <c r="C114" s="26" t="s">
        <v>29</v>
      </c>
      <c r="D114" s="27">
        <v>1000</v>
      </c>
      <c r="E114" s="31">
        <v>2.8784333333333372</v>
      </c>
      <c r="F114" s="28">
        <v>94.282513888888857</v>
      </c>
      <c r="G114" s="31"/>
      <c r="H114" s="27">
        <v>14</v>
      </c>
      <c r="I114" s="27">
        <f>H114/($E114*$D114*$F$2)</f>
        <v>8.1062615079962377E-5</v>
      </c>
      <c r="J114" s="32">
        <f>H114/($F114*$D114*$F$2)</f>
        <v>2.4748314794439473E-6</v>
      </c>
      <c r="K114" s="25"/>
      <c r="L114" s="27">
        <v>1</v>
      </c>
      <c r="M114" s="27">
        <f>L114/($E114*$D114*$F$2)</f>
        <v>5.7901867914258832E-6</v>
      </c>
      <c r="N114" s="32">
        <f>L114/($F114*$D114*$F$2)</f>
        <v>1.7677367710313908E-7</v>
      </c>
      <c r="O114" s="25"/>
      <c r="P114" s="27">
        <v>1</v>
      </c>
      <c r="Q114" s="27">
        <f>P114/($E114*$D114*$F$2)</f>
        <v>5.7901867914258832E-6</v>
      </c>
      <c r="R114" s="32">
        <f>P114/($F114*$D114*$F$2)</f>
        <v>1.7677367710313908E-7</v>
      </c>
      <c r="S114" s="25"/>
      <c r="T114" s="27">
        <v>0</v>
      </c>
      <c r="U114" s="27">
        <f>T114/($E114*$D114*$F$2)</f>
        <v>0</v>
      </c>
      <c r="V114" s="32">
        <f>T114/($F114*$D114*$F$2)</f>
        <v>0</v>
      </c>
      <c r="W114" s="27"/>
      <c r="X114" s="26">
        <v>0</v>
      </c>
      <c r="Y114" s="27">
        <f>X114/($E114*$D114*$F$2)</f>
        <v>0</v>
      </c>
      <c r="Z114" s="32">
        <f>X114/($F114*$D114*$F$2)</f>
        <v>0</v>
      </c>
      <c r="AG114" s="9">
        <f t="shared" si="32"/>
        <v>3.0324946159424012E-5</v>
      </c>
      <c r="AH114" s="37">
        <f t="shared" si="32"/>
        <v>9.8489859686774616E-7</v>
      </c>
      <c r="AI114" s="37">
        <f t="shared" si="32"/>
        <v>3.0083643372744289E-6</v>
      </c>
      <c r="AJ114" s="11">
        <f t="shared" si="32"/>
        <v>9.1808955913695096E-8</v>
      </c>
      <c r="AK114" s="9">
        <f t="shared" si="32"/>
        <v>1.2395822374980105E-6</v>
      </c>
      <c r="AL114" s="11">
        <f t="shared" si="32"/>
        <v>4.4099905443737602E-8</v>
      </c>
      <c r="AM114" s="9">
        <f t="shared" si="32"/>
        <v>5.3545547715352584E-7</v>
      </c>
      <c r="AN114" s="11">
        <f t="shared" si="32"/>
        <v>2.4013270135391392E-8</v>
      </c>
      <c r="AO114" s="9">
        <f t="shared" si="32"/>
        <v>0</v>
      </c>
      <c r="AP114" s="11">
        <f t="shared" si="32"/>
        <v>0</v>
      </c>
    </row>
    <row r="146" spans="1:42" s="35" customFormat="1" ht="15.75" thickBot="1" x14ac:dyDescent="0.3"/>
    <row r="147" spans="1:42" ht="15.75" thickTop="1" x14ac:dyDescent="0.25"/>
    <row r="148" spans="1:42" x14ac:dyDescent="0.25">
      <c r="A148" t="s">
        <v>35</v>
      </c>
    </row>
    <row r="151" spans="1:42" x14ac:dyDescent="0.25">
      <c r="A151" s="64" t="s">
        <v>0</v>
      </c>
      <c r="B151" s="64" t="s">
        <v>1</v>
      </c>
      <c r="C151" s="64" t="s">
        <v>2</v>
      </c>
      <c r="D151" s="64" t="s">
        <v>7</v>
      </c>
      <c r="E151" s="67" t="s">
        <v>13</v>
      </c>
      <c r="F151" s="72"/>
      <c r="G151" s="61" t="s">
        <v>36</v>
      </c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3"/>
      <c r="AG151" s="43" t="s">
        <v>5</v>
      </c>
      <c r="AH151" s="45"/>
      <c r="AI151" s="45"/>
      <c r="AJ151" s="45"/>
      <c r="AK151" s="45"/>
      <c r="AL151" s="45"/>
      <c r="AM151" s="45"/>
      <c r="AN151" s="45"/>
      <c r="AO151" s="45"/>
      <c r="AP151" s="44"/>
    </row>
    <row r="152" spans="1:42" x14ac:dyDescent="0.25">
      <c r="A152" s="65"/>
      <c r="B152" s="65"/>
      <c r="C152" s="65"/>
      <c r="D152" s="65"/>
      <c r="E152" s="69"/>
      <c r="F152" s="71"/>
      <c r="G152" s="61" t="s">
        <v>3</v>
      </c>
      <c r="H152" s="62"/>
      <c r="I152" s="62"/>
      <c r="J152" s="63"/>
      <c r="K152" s="61" t="s">
        <v>4</v>
      </c>
      <c r="L152" s="62"/>
      <c r="M152" s="62"/>
      <c r="N152" s="63"/>
      <c r="O152" s="61" t="s">
        <v>12</v>
      </c>
      <c r="P152" s="62"/>
      <c r="Q152" s="62"/>
      <c r="R152" s="63"/>
      <c r="S152" s="61" t="s">
        <v>30</v>
      </c>
      <c r="T152" s="62"/>
      <c r="U152" s="62"/>
      <c r="V152" s="63"/>
      <c r="W152" s="61" t="s">
        <v>33</v>
      </c>
      <c r="X152" s="62"/>
      <c r="Y152" s="62"/>
      <c r="Z152" s="63"/>
      <c r="AG152" s="43" t="str">
        <f>G152</f>
        <v>Without Layers</v>
      </c>
      <c r="AH152" s="44"/>
      <c r="AI152" s="43" t="str">
        <f>K152</f>
        <v>With Layers</v>
      </c>
      <c r="AJ152" s="44"/>
      <c r="AK152" s="43" t="str">
        <f>O152</f>
        <v>With buffer=5m</v>
      </c>
      <c r="AL152" s="44"/>
      <c r="AM152" s="43" t="str">
        <f>S152</f>
        <v>With buffer=10m</v>
      </c>
      <c r="AN152" s="44"/>
      <c r="AO152" s="43" t="str">
        <f>W152</f>
        <v>With buffer=20m</v>
      </c>
      <c r="AP152" s="44"/>
    </row>
    <row r="153" spans="1:42" x14ac:dyDescent="0.25">
      <c r="A153" s="66"/>
      <c r="B153" s="66"/>
      <c r="C153" s="66"/>
      <c r="D153" s="66"/>
      <c r="E153" s="1" t="s">
        <v>8</v>
      </c>
      <c r="F153" s="1" t="s">
        <v>9</v>
      </c>
      <c r="G153" s="1"/>
      <c r="H153" s="46" t="s">
        <v>10</v>
      </c>
      <c r="I153" s="46" t="s">
        <v>8</v>
      </c>
      <c r="J153" s="46" t="s">
        <v>9</v>
      </c>
      <c r="K153" s="1"/>
      <c r="L153" s="46" t="s">
        <v>10</v>
      </c>
      <c r="M153" s="46" t="s">
        <v>8</v>
      </c>
      <c r="N153" s="46" t="s">
        <v>9</v>
      </c>
      <c r="O153" s="1"/>
      <c r="P153" s="46" t="s">
        <v>10</v>
      </c>
      <c r="Q153" s="46" t="s">
        <v>8</v>
      </c>
      <c r="R153" s="46" t="s">
        <v>9</v>
      </c>
      <c r="S153" s="1"/>
      <c r="T153" s="46" t="s">
        <v>10</v>
      </c>
      <c r="U153" s="46" t="s">
        <v>8</v>
      </c>
      <c r="V153" s="46" t="s">
        <v>9</v>
      </c>
      <c r="W153" s="1"/>
      <c r="X153" s="46" t="s">
        <v>10</v>
      </c>
      <c r="Y153" s="46" t="s">
        <v>8</v>
      </c>
      <c r="Z153" s="46" t="s">
        <v>9</v>
      </c>
      <c r="AG153" s="7" t="s">
        <v>8</v>
      </c>
      <c r="AH153" s="7" t="s">
        <v>9</v>
      </c>
      <c r="AI153" s="7" t="s">
        <v>8</v>
      </c>
      <c r="AJ153" s="7" t="s">
        <v>9</v>
      </c>
      <c r="AK153" s="7" t="s">
        <v>8</v>
      </c>
      <c r="AL153" s="7" t="s">
        <v>9</v>
      </c>
      <c r="AM153" s="7" t="str">
        <f>U153</f>
        <v>air taxi</v>
      </c>
      <c r="AN153" s="7" t="str">
        <f>V153</f>
        <v>all</v>
      </c>
      <c r="AO153" s="7" t="str">
        <f>Y153</f>
        <v>air taxi</v>
      </c>
      <c r="AP153" s="7" t="str">
        <f>Z153</f>
        <v>all</v>
      </c>
    </row>
    <row r="154" spans="1:42" x14ac:dyDescent="0.25">
      <c r="A154" s="22">
        <v>1</v>
      </c>
      <c r="B154" s="16" t="s">
        <v>14</v>
      </c>
      <c r="C154" s="16" t="s">
        <v>21</v>
      </c>
      <c r="D154" s="16">
        <v>1000</v>
      </c>
      <c r="E154" s="20">
        <v>3.6726388888888879</v>
      </c>
      <c r="F154" s="21">
        <v>79.774569444444438</v>
      </c>
      <c r="G154" s="20"/>
      <c r="H154" s="36">
        <v>4</v>
      </c>
      <c r="I154" s="15">
        <f>H154/($E154*$D154*$F$2)</f>
        <v>1.8152252013765466E-5</v>
      </c>
      <c r="J154" s="21">
        <f>H154/($F154*$D154*$F$2)</f>
        <v>8.3568820403466798E-7</v>
      </c>
      <c r="K154" s="20"/>
      <c r="L154" s="15">
        <v>0</v>
      </c>
      <c r="M154" s="15">
        <f>L154/($E154*$D154*$F$2)</f>
        <v>0</v>
      </c>
      <c r="N154" s="21">
        <f>L154/($F154*$D154*$F$2)</f>
        <v>0</v>
      </c>
      <c r="O154" s="20"/>
      <c r="P154" s="15">
        <v>0</v>
      </c>
      <c r="Q154" s="15">
        <f>P154/($E154*$D154*$F$2)</f>
        <v>0</v>
      </c>
      <c r="R154" s="21">
        <f>P154/($F154*$D154*$F$2)</f>
        <v>0</v>
      </c>
      <c r="S154" s="20"/>
      <c r="T154" s="15">
        <v>0</v>
      </c>
      <c r="U154" s="15">
        <f>T154/($E154*$D154*$F$2)</f>
        <v>0</v>
      </c>
      <c r="V154" s="21">
        <f>T154/($F154*$D154*$F$2)</f>
        <v>0</v>
      </c>
      <c r="W154" s="15"/>
      <c r="X154" s="36">
        <v>0</v>
      </c>
      <c r="Y154" s="15">
        <f>X154/($E154*$D154*$F$2)</f>
        <v>0</v>
      </c>
      <c r="Z154" s="21">
        <f>X154/($F154*$D154*$F$2)</f>
        <v>0</v>
      </c>
      <c r="AG154" s="18">
        <f>AVERAGE($I$154:$I$168)</f>
        <v>1.741841518422332E-5</v>
      </c>
      <c r="AH154" s="13">
        <f>AVERAGE($J$154:$J$168)</f>
        <v>5.7632454888042881E-7</v>
      </c>
      <c r="AI154" s="18">
        <f>AVERAGE($M$154:$M$168)</f>
        <v>1.0353571331568772E-6</v>
      </c>
      <c r="AJ154" s="13">
        <f>AVERAGE($N$154:$N$168)</f>
        <v>3.2685988701375443E-8</v>
      </c>
      <c r="AK154" s="18">
        <f>AVERAGE($Q$154:$Q$168)</f>
        <v>3.8601245276172556E-7</v>
      </c>
      <c r="AL154" s="13">
        <f>AVERAGE($R$154:$R$168)</f>
        <v>1.1784911806875938E-8</v>
      </c>
      <c r="AM154" s="18">
        <f>AVERAGE($U$154:$U$168)</f>
        <v>0</v>
      </c>
      <c r="AN154" s="13">
        <f>AVERAGE($V$154:$V$168)</f>
        <v>0</v>
      </c>
      <c r="AO154" s="18">
        <f>AVERAGE($Y$154:$Y$168)</f>
        <v>0</v>
      </c>
      <c r="AP154" s="13">
        <f>AVERAGE($Z$154:$Z$168)</f>
        <v>0</v>
      </c>
    </row>
    <row r="155" spans="1:42" x14ac:dyDescent="0.25">
      <c r="A155" s="22">
        <f t="shared" ref="A155:A168" si="48">A154+1</f>
        <v>2</v>
      </c>
      <c r="B155" s="16" t="s">
        <v>14</v>
      </c>
      <c r="C155" s="16" t="s">
        <v>22</v>
      </c>
      <c r="D155" s="16">
        <v>1000</v>
      </c>
      <c r="E155" s="22">
        <v>4.6576138888888874</v>
      </c>
      <c r="F155" s="23">
        <v>166.55976111111113</v>
      </c>
      <c r="G155" s="22"/>
      <c r="H155" s="17">
        <v>7</v>
      </c>
      <c r="I155" s="16">
        <f>H155/($E155*$D155*$F$2)</f>
        <v>2.5048591285117983E-5</v>
      </c>
      <c r="J155" s="23">
        <f>H155/($F155*$D155*$F$2)</f>
        <v>7.0044929152389303E-7</v>
      </c>
      <c r="K155" s="22"/>
      <c r="L155" s="16">
        <v>0</v>
      </c>
      <c r="M155" s="16">
        <f>L155/($E155*$D155*$F$2)</f>
        <v>0</v>
      </c>
      <c r="N155" s="23">
        <f>L155/($F155*$D155*$F$2)</f>
        <v>0</v>
      </c>
      <c r="O155" s="22"/>
      <c r="P155" s="16">
        <v>0</v>
      </c>
      <c r="Q155" s="16">
        <f>P155/($E155*$D155*$F$2)</f>
        <v>0</v>
      </c>
      <c r="R155" s="23">
        <f>P155/($F155*$D155*$F$2)</f>
        <v>0</v>
      </c>
      <c r="S155" s="22"/>
      <c r="T155" s="16">
        <v>0</v>
      </c>
      <c r="U155" s="16">
        <f>T155/($E155*$D155*$F$2)</f>
        <v>0</v>
      </c>
      <c r="V155" s="23">
        <f>T155/($F155*$D155*$F$2)</f>
        <v>0</v>
      </c>
      <c r="W155" s="16"/>
      <c r="X155" s="17">
        <v>0</v>
      </c>
      <c r="Y155" s="16">
        <f>X155/($E155*$D155*$F$2)</f>
        <v>0</v>
      </c>
      <c r="Z155" s="23">
        <f>X155/($F155*$D155*$F$2)</f>
        <v>0</v>
      </c>
      <c r="AG155" s="14">
        <f>$AG$154</f>
        <v>1.741841518422332E-5</v>
      </c>
      <c r="AH155" s="10">
        <f>$AH$154</f>
        <v>5.7632454888042881E-7</v>
      </c>
      <c r="AI155" s="14">
        <f>$AI$154</f>
        <v>1.0353571331568772E-6</v>
      </c>
      <c r="AJ155" s="10">
        <f>$AJ$154</f>
        <v>3.2685988701375443E-8</v>
      </c>
      <c r="AK155" s="14">
        <f t="shared" ref="AK155:AK168" si="49">$AK$154</f>
        <v>3.8601245276172556E-7</v>
      </c>
      <c r="AL155" s="10">
        <f t="shared" ref="AL155:AL168" si="50">$AL$154</f>
        <v>1.1784911806875938E-8</v>
      </c>
      <c r="AM155" s="14">
        <f>$AM$154</f>
        <v>0</v>
      </c>
      <c r="AN155" s="10">
        <f>$AN$154</f>
        <v>0</v>
      </c>
      <c r="AO155" s="14">
        <f>$AO$154</f>
        <v>0</v>
      </c>
      <c r="AP155" s="10">
        <f>$AP$154</f>
        <v>0</v>
      </c>
    </row>
    <row r="156" spans="1:42" x14ac:dyDescent="0.25">
      <c r="A156" s="22">
        <f t="shared" si="48"/>
        <v>3</v>
      </c>
      <c r="B156" s="16" t="s">
        <v>14</v>
      </c>
      <c r="C156" s="16" t="s">
        <v>23</v>
      </c>
      <c r="D156" s="16">
        <v>1000</v>
      </c>
      <c r="E156" s="22">
        <v>4.8418388888888959</v>
      </c>
      <c r="F156" s="23">
        <v>115.00931944444446</v>
      </c>
      <c r="G156" s="22"/>
      <c r="H156" s="17">
        <v>2</v>
      </c>
      <c r="I156" s="16">
        <f t="shared" ref="I156:I166" si="51">H156/($E156*$D156*$F$2)</f>
        <v>6.8844366981782543E-6</v>
      </c>
      <c r="J156" s="23">
        <f t="shared" ref="J156:J157" si="52">H156/($F156*$D156*$F$2)</f>
        <v>2.8983158490417021E-7</v>
      </c>
      <c r="K156" s="22"/>
      <c r="L156" s="16">
        <v>1</v>
      </c>
      <c r="M156" s="16">
        <f t="shared" ref="M156:M166" si="53">L156/($E156*$D156*$F$2)</f>
        <v>3.4422183490891272E-6</v>
      </c>
      <c r="N156" s="23">
        <f t="shared" ref="N156:N157" si="54">L156/($F156*$D156*$F$2)</f>
        <v>1.4491579245208511E-7</v>
      </c>
      <c r="O156" s="22"/>
      <c r="P156" s="16">
        <v>0</v>
      </c>
      <c r="Q156" s="16">
        <f t="shared" ref="Q156:Q166" si="55">P156/($E156*$D156*$F$2)</f>
        <v>0</v>
      </c>
      <c r="R156" s="23">
        <f t="shared" ref="R156:R157" si="56">P156/($F156*$D156*$F$2)</f>
        <v>0</v>
      </c>
      <c r="S156" s="22"/>
      <c r="T156" s="16">
        <v>0</v>
      </c>
      <c r="U156" s="16">
        <f t="shared" ref="U156:U166" si="57">T156/($E156*$D156*$F$2)</f>
        <v>0</v>
      </c>
      <c r="V156" s="23">
        <f t="shared" ref="V156:V157" si="58">T156/($F156*$D156*$F$2)</f>
        <v>0</v>
      </c>
      <c r="W156" s="16"/>
      <c r="X156" s="17">
        <v>0</v>
      </c>
      <c r="Y156" s="16">
        <f t="shared" ref="Y156:Y166" si="59">X156/($E156*$D156*$F$2)</f>
        <v>0</v>
      </c>
      <c r="Z156" s="23">
        <f t="shared" ref="Z156:Z157" si="60">X156/($F156*$D156*$F$2)</f>
        <v>0</v>
      </c>
      <c r="AG156" s="14">
        <f t="shared" ref="AG156:AJ168" si="61">AG$154</f>
        <v>1.741841518422332E-5</v>
      </c>
      <c r="AH156" s="10">
        <f t="shared" si="61"/>
        <v>5.7632454888042881E-7</v>
      </c>
      <c r="AI156" s="14">
        <f t="shared" si="61"/>
        <v>1.0353571331568772E-6</v>
      </c>
      <c r="AJ156" s="10">
        <f t="shared" si="61"/>
        <v>3.2685988701375443E-8</v>
      </c>
      <c r="AK156" s="14">
        <f t="shared" si="49"/>
        <v>3.8601245276172556E-7</v>
      </c>
      <c r="AL156" s="10">
        <f t="shared" si="50"/>
        <v>1.1784911806875938E-8</v>
      </c>
      <c r="AM156" s="14">
        <f t="shared" ref="AM156:AP168" si="62">AM$154</f>
        <v>0</v>
      </c>
      <c r="AN156" s="10">
        <f t="shared" si="62"/>
        <v>0</v>
      </c>
      <c r="AO156" s="14">
        <f t="shared" si="62"/>
        <v>0</v>
      </c>
      <c r="AP156" s="10">
        <f t="shared" si="62"/>
        <v>0</v>
      </c>
    </row>
    <row r="157" spans="1:42" x14ac:dyDescent="0.25">
      <c r="A157" s="22">
        <f t="shared" si="48"/>
        <v>4</v>
      </c>
      <c r="B157" s="16" t="s">
        <v>14</v>
      </c>
      <c r="C157" s="16" t="s">
        <v>15</v>
      </c>
      <c r="D157" s="16">
        <v>1000</v>
      </c>
      <c r="E157" s="22">
        <v>3.9206972222222145</v>
      </c>
      <c r="F157" s="23">
        <v>92.223586111111089</v>
      </c>
      <c r="G157" s="22"/>
      <c r="H157" s="17">
        <v>1</v>
      </c>
      <c r="I157" s="16">
        <f t="shared" si="51"/>
        <v>4.2509445953136261E-6</v>
      </c>
      <c r="J157" s="23">
        <f t="shared" si="52"/>
        <v>1.807202188666427E-7</v>
      </c>
      <c r="K157" s="22"/>
      <c r="L157" s="16">
        <v>0</v>
      </c>
      <c r="M157" s="16">
        <f t="shared" si="53"/>
        <v>0</v>
      </c>
      <c r="N157" s="23">
        <f t="shared" si="54"/>
        <v>0</v>
      </c>
      <c r="O157" s="22"/>
      <c r="P157" s="16">
        <v>0</v>
      </c>
      <c r="Q157" s="16">
        <f t="shared" si="55"/>
        <v>0</v>
      </c>
      <c r="R157" s="23">
        <f t="shared" si="56"/>
        <v>0</v>
      </c>
      <c r="S157" s="22"/>
      <c r="T157" s="16">
        <v>0</v>
      </c>
      <c r="U157" s="16">
        <f t="shared" si="57"/>
        <v>0</v>
      </c>
      <c r="V157" s="23">
        <f t="shared" si="58"/>
        <v>0</v>
      </c>
      <c r="W157" s="16"/>
      <c r="X157" s="17">
        <v>0</v>
      </c>
      <c r="Y157" s="16">
        <f t="shared" si="59"/>
        <v>0</v>
      </c>
      <c r="Z157" s="23">
        <f t="shared" si="60"/>
        <v>0</v>
      </c>
      <c r="AG157" s="14">
        <f t="shared" si="61"/>
        <v>1.741841518422332E-5</v>
      </c>
      <c r="AH157" s="10">
        <f t="shared" si="61"/>
        <v>5.7632454888042881E-7</v>
      </c>
      <c r="AI157" s="14">
        <f t="shared" si="61"/>
        <v>1.0353571331568772E-6</v>
      </c>
      <c r="AJ157" s="10">
        <f t="shared" si="61"/>
        <v>3.2685988701375443E-8</v>
      </c>
      <c r="AK157" s="14">
        <f t="shared" si="49"/>
        <v>3.8601245276172556E-7</v>
      </c>
      <c r="AL157" s="10">
        <f t="shared" si="50"/>
        <v>1.1784911806875938E-8</v>
      </c>
      <c r="AM157" s="14">
        <f t="shared" si="62"/>
        <v>0</v>
      </c>
      <c r="AN157" s="10">
        <f t="shared" si="62"/>
        <v>0</v>
      </c>
      <c r="AO157" s="14">
        <f t="shared" si="62"/>
        <v>0</v>
      </c>
      <c r="AP157" s="10">
        <f t="shared" si="62"/>
        <v>0</v>
      </c>
    </row>
    <row r="158" spans="1:42" x14ac:dyDescent="0.25">
      <c r="A158" s="22">
        <f t="shared" si="48"/>
        <v>5</v>
      </c>
      <c r="B158" s="16" t="s">
        <v>14</v>
      </c>
      <c r="C158" s="16" t="s">
        <v>16</v>
      </c>
      <c r="D158" s="16">
        <v>1000</v>
      </c>
      <c r="E158" s="22">
        <v>4.2080472222222189</v>
      </c>
      <c r="F158" s="23">
        <v>99.019727777777774</v>
      </c>
      <c r="G158" s="22"/>
      <c r="H158" s="17">
        <v>1</v>
      </c>
      <c r="I158" s="16">
        <f>H158/($E158*$D158*$F$2)</f>
        <v>3.9606653125592065E-6</v>
      </c>
      <c r="J158" s="23">
        <f>H158/($F158*$D158*$F$2)</f>
        <v>1.6831662781451351E-7</v>
      </c>
      <c r="K158" s="22"/>
      <c r="L158" s="16">
        <v>0</v>
      </c>
      <c r="M158" s="16">
        <f>L158/($E158*$D158*$F$2)</f>
        <v>0</v>
      </c>
      <c r="N158" s="23">
        <f>L158/($F158*$D158*$F$2)</f>
        <v>0</v>
      </c>
      <c r="O158" s="22"/>
      <c r="P158" s="16">
        <v>0</v>
      </c>
      <c r="Q158" s="16">
        <f>P158/($E158*$D158*$F$2)</f>
        <v>0</v>
      </c>
      <c r="R158" s="23">
        <f>P158/($F158*$D158*$F$2)</f>
        <v>0</v>
      </c>
      <c r="S158" s="22"/>
      <c r="T158" s="16">
        <v>0</v>
      </c>
      <c r="U158" s="16">
        <f>T158/($E158*$D158*$F$2)</f>
        <v>0</v>
      </c>
      <c r="V158" s="23">
        <f>T158/($F158*$D158*$F$2)</f>
        <v>0</v>
      </c>
      <c r="W158" s="16"/>
      <c r="X158" s="17">
        <v>0</v>
      </c>
      <c r="Y158" s="16">
        <f>X158/($E158*$D158*$F$2)</f>
        <v>0</v>
      </c>
      <c r="Z158" s="23">
        <f>X158/($F158*$D158*$F$2)</f>
        <v>0</v>
      </c>
      <c r="AG158" s="14">
        <f t="shared" si="61"/>
        <v>1.741841518422332E-5</v>
      </c>
      <c r="AH158" s="10">
        <f t="shared" si="61"/>
        <v>5.7632454888042881E-7</v>
      </c>
      <c r="AI158" s="14">
        <f t="shared" si="61"/>
        <v>1.0353571331568772E-6</v>
      </c>
      <c r="AJ158" s="10">
        <f t="shared" si="61"/>
        <v>3.2685988701375443E-8</v>
      </c>
      <c r="AK158" s="14">
        <f t="shared" si="49"/>
        <v>3.8601245276172556E-7</v>
      </c>
      <c r="AL158" s="10">
        <f t="shared" si="50"/>
        <v>1.1784911806875938E-8</v>
      </c>
      <c r="AM158" s="14">
        <f t="shared" si="62"/>
        <v>0</v>
      </c>
      <c r="AN158" s="10">
        <f t="shared" si="62"/>
        <v>0</v>
      </c>
      <c r="AO158" s="14">
        <f t="shared" si="62"/>
        <v>0</v>
      </c>
      <c r="AP158" s="10">
        <f t="shared" si="62"/>
        <v>0</v>
      </c>
    </row>
    <row r="159" spans="1:42" x14ac:dyDescent="0.25">
      <c r="A159" s="22">
        <f t="shared" si="48"/>
        <v>6</v>
      </c>
      <c r="B159" s="16" t="s">
        <v>14</v>
      </c>
      <c r="C159" s="16" t="s">
        <v>17</v>
      </c>
      <c r="D159" s="16">
        <v>1000</v>
      </c>
      <c r="E159" s="22">
        <v>3.8898972222222201</v>
      </c>
      <c r="F159" s="23">
        <v>96.78281666666669</v>
      </c>
      <c r="G159" s="22"/>
      <c r="H159" s="17">
        <v>4</v>
      </c>
      <c r="I159" s="16">
        <f t="shared" si="51"/>
        <v>1.7138413397097764E-5</v>
      </c>
      <c r="J159" s="23">
        <f t="shared" ref="J159:J167" si="63">H159/($F159*$D159*$F$2)</f>
        <v>6.8882751053088089E-7</v>
      </c>
      <c r="K159" s="22"/>
      <c r="L159" s="16">
        <v>0</v>
      </c>
      <c r="M159" s="16">
        <f t="shared" si="53"/>
        <v>0</v>
      </c>
      <c r="N159" s="23">
        <f t="shared" ref="N159:N167" si="64">L159/($F159*$D159*$F$2)</f>
        <v>0</v>
      </c>
      <c r="O159" s="22"/>
      <c r="P159" s="16">
        <v>0</v>
      </c>
      <c r="Q159" s="16">
        <f t="shared" si="55"/>
        <v>0</v>
      </c>
      <c r="R159" s="23">
        <f t="shared" ref="R159:R167" si="65">P159/($F159*$D159*$F$2)</f>
        <v>0</v>
      </c>
      <c r="S159" s="22"/>
      <c r="T159" s="16">
        <v>0</v>
      </c>
      <c r="U159" s="16">
        <f t="shared" si="57"/>
        <v>0</v>
      </c>
      <c r="V159" s="23">
        <f t="shared" ref="V159:V167" si="66">T159/($F159*$D159*$F$2)</f>
        <v>0</v>
      </c>
      <c r="W159" s="16"/>
      <c r="X159" s="17">
        <v>0</v>
      </c>
      <c r="Y159" s="16">
        <f t="shared" si="59"/>
        <v>0</v>
      </c>
      <c r="Z159" s="23">
        <f t="shared" ref="Z159:Z167" si="67">X159/($F159*$D159*$F$2)</f>
        <v>0</v>
      </c>
      <c r="AG159" s="14">
        <f t="shared" si="61"/>
        <v>1.741841518422332E-5</v>
      </c>
      <c r="AH159" s="10">
        <f t="shared" si="61"/>
        <v>5.7632454888042881E-7</v>
      </c>
      <c r="AI159" s="14">
        <f t="shared" si="61"/>
        <v>1.0353571331568772E-6</v>
      </c>
      <c r="AJ159" s="10">
        <f t="shared" si="61"/>
        <v>3.2685988701375443E-8</v>
      </c>
      <c r="AK159" s="14">
        <f t="shared" si="49"/>
        <v>3.8601245276172556E-7</v>
      </c>
      <c r="AL159" s="10">
        <f t="shared" si="50"/>
        <v>1.1784911806875938E-8</v>
      </c>
      <c r="AM159" s="14">
        <f t="shared" si="62"/>
        <v>0</v>
      </c>
      <c r="AN159" s="10">
        <f t="shared" si="62"/>
        <v>0</v>
      </c>
      <c r="AO159" s="14">
        <f t="shared" si="62"/>
        <v>0</v>
      </c>
      <c r="AP159" s="10">
        <f t="shared" si="62"/>
        <v>0</v>
      </c>
    </row>
    <row r="160" spans="1:42" x14ac:dyDescent="0.25">
      <c r="A160" s="22">
        <f t="shared" si="48"/>
        <v>7</v>
      </c>
      <c r="B160" s="16" t="s">
        <v>14</v>
      </c>
      <c r="C160" s="16" t="s">
        <v>24</v>
      </c>
      <c r="D160" s="16">
        <v>1000</v>
      </c>
      <c r="E160" s="22">
        <v>4.7703972222222184</v>
      </c>
      <c r="F160" s="23">
        <v>110.17316944444444</v>
      </c>
      <c r="G160" s="22"/>
      <c r="H160" s="17">
        <v>2</v>
      </c>
      <c r="I160" s="16">
        <f t="shared" si="51"/>
        <v>6.9875383077230415E-6</v>
      </c>
      <c r="J160" s="23">
        <f t="shared" si="63"/>
        <v>3.025540020444078E-7</v>
      </c>
      <c r="K160" s="22"/>
      <c r="L160" s="16">
        <v>0</v>
      </c>
      <c r="M160" s="16">
        <f t="shared" si="53"/>
        <v>0</v>
      </c>
      <c r="N160" s="23">
        <f t="shared" si="64"/>
        <v>0</v>
      </c>
      <c r="O160" s="22"/>
      <c r="P160" s="16">
        <v>0</v>
      </c>
      <c r="Q160" s="16">
        <f t="shared" si="55"/>
        <v>0</v>
      </c>
      <c r="R160" s="23">
        <f t="shared" si="65"/>
        <v>0</v>
      </c>
      <c r="S160" s="22"/>
      <c r="T160" s="16">
        <v>0</v>
      </c>
      <c r="U160" s="16">
        <f t="shared" si="57"/>
        <v>0</v>
      </c>
      <c r="V160" s="23">
        <f t="shared" si="66"/>
        <v>0</v>
      </c>
      <c r="W160" s="16"/>
      <c r="X160" s="17">
        <v>0</v>
      </c>
      <c r="Y160" s="16">
        <f t="shared" si="59"/>
        <v>0</v>
      </c>
      <c r="Z160" s="23">
        <f t="shared" si="67"/>
        <v>0</v>
      </c>
      <c r="AG160" s="14">
        <f t="shared" si="61"/>
        <v>1.741841518422332E-5</v>
      </c>
      <c r="AH160" s="10">
        <f t="shared" si="61"/>
        <v>5.7632454888042881E-7</v>
      </c>
      <c r="AI160" s="14">
        <f t="shared" si="61"/>
        <v>1.0353571331568772E-6</v>
      </c>
      <c r="AJ160" s="10">
        <f t="shared" si="61"/>
        <v>3.2685988701375443E-8</v>
      </c>
      <c r="AK160" s="14">
        <f t="shared" si="49"/>
        <v>3.8601245276172556E-7</v>
      </c>
      <c r="AL160" s="10">
        <f t="shared" si="50"/>
        <v>1.1784911806875938E-8</v>
      </c>
      <c r="AM160" s="14">
        <f t="shared" si="62"/>
        <v>0</v>
      </c>
      <c r="AN160" s="10">
        <f t="shared" si="62"/>
        <v>0</v>
      </c>
      <c r="AO160" s="14">
        <f t="shared" si="62"/>
        <v>0</v>
      </c>
      <c r="AP160" s="10">
        <f t="shared" si="62"/>
        <v>0</v>
      </c>
    </row>
    <row r="161" spans="1:42" x14ac:dyDescent="0.25">
      <c r="A161" s="22">
        <f t="shared" si="48"/>
        <v>8</v>
      </c>
      <c r="B161" s="16" t="s">
        <v>14</v>
      </c>
      <c r="C161" s="16" t="s">
        <v>25</v>
      </c>
      <c r="D161" s="16">
        <v>1000</v>
      </c>
      <c r="E161" s="22">
        <v>4.1362861111111151</v>
      </c>
      <c r="F161" s="23">
        <v>144.77058055555551</v>
      </c>
      <c r="G161" s="22"/>
      <c r="H161" s="17">
        <v>9</v>
      </c>
      <c r="I161" s="16">
        <f t="shared" si="51"/>
        <v>3.6264415944792088E-5</v>
      </c>
      <c r="J161" s="23">
        <f t="shared" si="63"/>
        <v>1.0361221142056394E-6</v>
      </c>
      <c r="K161" s="22"/>
      <c r="L161" s="16">
        <v>3</v>
      </c>
      <c r="M161" s="16">
        <f t="shared" si="53"/>
        <v>1.2088138648264029E-5</v>
      </c>
      <c r="N161" s="23">
        <f t="shared" si="64"/>
        <v>3.4537403806854647E-7</v>
      </c>
      <c r="O161" s="22"/>
      <c r="P161" s="16">
        <v>0</v>
      </c>
      <c r="Q161" s="16">
        <f t="shared" si="55"/>
        <v>0</v>
      </c>
      <c r="R161" s="23">
        <f t="shared" si="65"/>
        <v>0</v>
      </c>
      <c r="S161" s="22"/>
      <c r="T161" s="16">
        <v>0</v>
      </c>
      <c r="U161" s="16">
        <f t="shared" si="57"/>
        <v>0</v>
      </c>
      <c r="V161" s="23">
        <f t="shared" si="66"/>
        <v>0</v>
      </c>
      <c r="W161" s="16"/>
      <c r="X161" s="17">
        <v>0</v>
      </c>
      <c r="Y161" s="16">
        <f t="shared" si="59"/>
        <v>0</v>
      </c>
      <c r="Z161" s="23">
        <f t="shared" si="67"/>
        <v>0</v>
      </c>
      <c r="AG161" s="14">
        <f t="shared" si="61"/>
        <v>1.741841518422332E-5</v>
      </c>
      <c r="AH161" s="10">
        <f t="shared" si="61"/>
        <v>5.7632454888042881E-7</v>
      </c>
      <c r="AI161" s="14">
        <f t="shared" si="61"/>
        <v>1.0353571331568772E-6</v>
      </c>
      <c r="AJ161" s="10">
        <f t="shared" si="61"/>
        <v>3.2685988701375443E-8</v>
      </c>
      <c r="AK161" s="14">
        <f t="shared" si="49"/>
        <v>3.8601245276172556E-7</v>
      </c>
      <c r="AL161" s="10">
        <f t="shared" si="50"/>
        <v>1.1784911806875938E-8</v>
      </c>
      <c r="AM161" s="14">
        <f t="shared" si="62"/>
        <v>0</v>
      </c>
      <c r="AN161" s="10">
        <f t="shared" si="62"/>
        <v>0</v>
      </c>
      <c r="AO161" s="14">
        <f t="shared" si="62"/>
        <v>0</v>
      </c>
      <c r="AP161" s="10">
        <f t="shared" si="62"/>
        <v>0</v>
      </c>
    </row>
    <row r="162" spans="1:42" x14ac:dyDescent="0.25">
      <c r="A162" s="22">
        <f t="shared" si="48"/>
        <v>9</v>
      </c>
      <c r="B162" s="16" t="s">
        <v>14</v>
      </c>
      <c r="C162" s="16" t="s">
        <v>26</v>
      </c>
      <c r="D162" s="16">
        <v>1000</v>
      </c>
      <c r="E162" s="22">
        <v>3.7250944444444332</v>
      </c>
      <c r="F162" s="23">
        <v>124.7335083333333</v>
      </c>
      <c r="G162" s="22"/>
      <c r="H162" s="17">
        <v>6</v>
      </c>
      <c r="I162" s="16">
        <f t="shared" si="51"/>
        <v>2.6844956951128839E-5</v>
      </c>
      <c r="J162" s="23">
        <f t="shared" si="63"/>
        <v>8.0170919054696694E-7</v>
      </c>
      <c r="K162" s="22"/>
      <c r="L162" s="16">
        <v>0</v>
      </c>
      <c r="M162" s="16">
        <f t="shared" si="53"/>
        <v>0</v>
      </c>
      <c r="N162" s="23">
        <f t="shared" si="64"/>
        <v>0</v>
      </c>
      <c r="O162" s="22"/>
      <c r="P162" s="16">
        <v>0</v>
      </c>
      <c r="Q162" s="16">
        <f t="shared" si="55"/>
        <v>0</v>
      </c>
      <c r="R162" s="23">
        <f t="shared" si="65"/>
        <v>0</v>
      </c>
      <c r="S162" s="22"/>
      <c r="T162" s="16">
        <v>0</v>
      </c>
      <c r="U162" s="16">
        <f t="shared" si="57"/>
        <v>0</v>
      </c>
      <c r="V162" s="23">
        <f t="shared" si="66"/>
        <v>0</v>
      </c>
      <c r="W162" s="16"/>
      <c r="X162" s="17">
        <v>0</v>
      </c>
      <c r="Y162" s="16">
        <f t="shared" si="59"/>
        <v>0</v>
      </c>
      <c r="Z162" s="23">
        <f t="shared" si="67"/>
        <v>0</v>
      </c>
      <c r="AG162" s="14">
        <f t="shared" si="61"/>
        <v>1.741841518422332E-5</v>
      </c>
      <c r="AH162" s="10">
        <f t="shared" si="61"/>
        <v>5.7632454888042881E-7</v>
      </c>
      <c r="AI162" s="14">
        <f t="shared" si="61"/>
        <v>1.0353571331568772E-6</v>
      </c>
      <c r="AJ162" s="10">
        <f t="shared" si="61"/>
        <v>3.2685988701375443E-8</v>
      </c>
      <c r="AK162" s="14">
        <f t="shared" si="49"/>
        <v>3.8601245276172556E-7</v>
      </c>
      <c r="AL162" s="10">
        <f t="shared" si="50"/>
        <v>1.1784911806875938E-8</v>
      </c>
      <c r="AM162" s="14">
        <f t="shared" si="62"/>
        <v>0</v>
      </c>
      <c r="AN162" s="10">
        <f t="shared" si="62"/>
        <v>0</v>
      </c>
      <c r="AO162" s="14">
        <f t="shared" si="62"/>
        <v>0</v>
      </c>
      <c r="AP162" s="10">
        <f t="shared" si="62"/>
        <v>0</v>
      </c>
    </row>
    <row r="163" spans="1:42" x14ac:dyDescent="0.25">
      <c r="A163" s="22">
        <f t="shared" si="48"/>
        <v>10</v>
      </c>
      <c r="B163" s="16" t="s">
        <v>14</v>
      </c>
      <c r="C163" s="16" t="s">
        <v>27</v>
      </c>
      <c r="D163" s="16">
        <v>1000</v>
      </c>
      <c r="E163" s="30">
        <v>3.8716305555555603</v>
      </c>
      <c r="F163" s="24">
        <v>155.05862777777779</v>
      </c>
      <c r="G163" s="30"/>
      <c r="H163" s="17">
        <v>8</v>
      </c>
      <c r="I163" s="16">
        <f t="shared" si="51"/>
        <v>3.4438547640349591E-5</v>
      </c>
      <c r="J163" s="23">
        <f t="shared" si="63"/>
        <v>8.5988980583795655E-7</v>
      </c>
      <c r="K163" s="22"/>
      <c r="L163" s="16">
        <v>0</v>
      </c>
      <c r="M163" s="16">
        <f t="shared" si="53"/>
        <v>0</v>
      </c>
      <c r="N163" s="23">
        <f t="shared" si="64"/>
        <v>0</v>
      </c>
      <c r="O163" s="22"/>
      <c r="P163" s="16">
        <v>0</v>
      </c>
      <c r="Q163" s="16">
        <f t="shared" si="55"/>
        <v>0</v>
      </c>
      <c r="R163" s="23">
        <f t="shared" si="65"/>
        <v>0</v>
      </c>
      <c r="S163" s="22"/>
      <c r="T163" s="16">
        <v>0</v>
      </c>
      <c r="U163" s="16">
        <f t="shared" si="57"/>
        <v>0</v>
      </c>
      <c r="V163" s="23">
        <f t="shared" si="66"/>
        <v>0</v>
      </c>
      <c r="W163" s="16"/>
      <c r="X163" s="17">
        <v>0</v>
      </c>
      <c r="Y163" s="16">
        <f t="shared" si="59"/>
        <v>0</v>
      </c>
      <c r="Z163" s="23">
        <f t="shared" si="67"/>
        <v>0</v>
      </c>
      <c r="AG163" s="14">
        <f t="shared" si="61"/>
        <v>1.741841518422332E-5</v>
      </c>
      <c r="AH163" s="10">
        <f t="shared" si="61"/>
        <v>5.7632454888042881E-7</v>
      </c>
      <c r="AI163" s="14">
        <f t="shared" si="61"/>
        <v>1.0353571331568772E-6</v>
      </c>
      <c r="AJ163" s="10">
        <f t="shared" si="61"/>
        <v>3.2685988701375443E-8</v>
      </c>
      <c r="AK163" s="14">
        <f t="shared" si="49"/>
        <v>3.8601245276172556E-7</v>
      </c>
      <c r="AL163" s="10">
        <f t="shared" si="50"/>
        <v>1.1784911806875938E-8</v>
      </c>
      <c r="AM163" s="14">
        <f t="shared" si="62"/>
        <v>0</v>
      </c>
      <c r="AN163" s="10">
        <f t="shared" si="62"/>
        <v>0</v>
      </c>
      <c r="AO163" s="14">
        <f t="shared" si="62"/>
        <v>0</v>
      </c>
      <c r="AP163" s="10">
        <f t="shared" si="62"/>
        <v>0</v>
      </c>
    </row>
    <row r="164" spans="1:42" x14ac:dyDescent="0.25">
      <c r="A164" s="22">
        <f t="shared" si="48"/>
        <v>11</v>
      </c>
      <c r="B164" s="17" t="s">
        <v>14</v>
      </c>
      <c r="C164" s="17" t="s">
        <v>28</v>
      </c>
      <c r="D164" s="16">
        <v>1000</v>
      </c>
      <c r="E164" s="30">
        <v>4.4547250000000078</v>
      </c>
      <c r="F164" s="24">
        <v>99.95538055555555</v>
      </c>
      <c r="G164" s="30"/>
      <c r="H164" s="17">
        <v>2</v>
      </c>
      <c r="I164" s="16">
        <f t="shared" si="51"/>
        <v>7.4826915989950619E-6</v>
      </c>
      <c r="J164" s="23">
        <f t="shared" si="63"/>
        <v>3.3348213120759967E-7</v>
      </c>
      <c r="K164" s="22"/>
      <c r="L164" s="16">
        <v>0</v>
      </c>
      <c r="M164" s="16">
        <f t="shared" si="53"/>
        <v>0</v>
      </c>
      <c r="N164" s="23">
        <f t="shared" si="64"/>
        <v>0</v>
      </c>
      <c r="O164" s="22"/>
      <c r="P164" s="16">
        <v>0</v>
      </c>
      <c r="Q164" s="16">
        <f t="shared" si="55"/>
        <v>0</v>
      </c>
      <c r="R164" s="23">
        <f t="shared" si="65"/>
        <v>0</v>
      </c>
      <c r="S164" s="22"/>
      <c r="T164" s="16">
        <v>0</v>
      </c>
      <c r="U164" s="16">
        <f t="shared" si="57"/>
        <v>0</v>
      </c>
      <c r="V164" s="23">
        <f t="shared" si="66"/>
        <v>0</v>
      </c>
      <c r="W164" s="16"/>
      <c r="X164" s="17">
        <v>0</v>
      </c>
      <c r="Y164" s="16">
        <f t="shared" si="59"/>
        <v>0</v>
      </c>
      <c r="Z164" s="23">
        <f t="shared" si="67"/>
        <v>0</v>
      </c>
      <c r="AG164" s="14">
        <f t="shared" si="61"/>
        <v>1.741841518422332E-5</v>
      </c>
      <c r="AH164" s="10">
        <f t="shared" si="61"/>
        <v>5.7632454888042881E-7</v>
      </c>
      <c r="AI164" s="14">
        <f t="shared" si="61"/>
        <v>1.0353571331568772E-6</v>
      </c>
      <c r="AJ164" s="10">
        <f t="shared" si="61"/>
        <v>3.2685988701375443E-8</v>
      </c>
      <c r="AK164" s="14">
        <f t="shared" si="49"/>
        <v>3.8601245276172556E-7</v>
      </c>
      <c r="AL164" s="10">
        <f t="shared" si="50"/>
        <v>1.1784911806875938E-8</v>
      </c>
      <c r="AM164" s="14">
        <f t="shared" si="62"/>
        <v>0</v>
      </c>
      <c r="AN164" s="10">
        <f t="shared" si="62"/>
        <v>0</v>
      </c>
      <c r="AO164" s="14">
        <f t="shared" si="62"/>
        <v>0</v>
      </c>
      <c r="AP164" s="10">
        <f t="shared" si="62"/>
        <v>0</v>
      </c>
    </row>
    <row r="165" spans="1:42" x14ac:dyDescent="0.25">
      <c r="A165" s="22">
        <f t="shared" si="48"/>
        <v>12</v>
      </c>
      <c r="B165" s="17" t="s">
        <v>14</v>
      </c>
      <c r="C165" s="17" t="s">
        <v>18</v>
      </c>
      <c r="D165" s="16">
        <v>1000</v>
      </c>
      <c r="E165" s="30">
        <v>4.026452777777763</v>
      </c>
      <c r="F165" s="24">
        <v>104.02222777777774</v>
      </c>
      <c r="G165" s="30"/>
      <c r="H165" s="17">
        <v>0</v>
      </c>
      <c r="I165" s="16">
        <f t="shared" si="51"/>
        <v>0</v>
      </c>
      <c r="J165" s="23">
        <f t="shared" si="63"/>
        <v>0</v>
      </c>
      <c r="K165" s="22"/>
      <c r="L165" s="16">
        <v>0</v>
      </c>
      <c r="M165" s="16">
        <f t="shared" si="53"/>
        <v>0</v>
      </c>
      <c r="N165" s="23">
        <f t="shared" si="64"/>
        <v>0</v>
      </c>
      <c r="O165" s="22"/>
      <c r="P165" s="16">
        <v>0</v>
      </c>
      <c r="Q165" s="16">
        <f t="shared" si="55"/>
        <v>0</v>
      </c>
      <c r="R165" s="23">
        <f t="shared" si="65"/>
        <v>0</v>
      </c>
      <c r="S165" s="22"/>
      <c r="T165" s="16">
        <v>0</v>
      </c>
      <c r="U165" s="16">
        <f t="shared" si="57"/>
        <v>0</v>
      </c>
      <c r="V165" s="23">
        <f t="shared" si="66"/>
        <v>0</v>
      </c>
      <c r="W165" s="16"/>
      <c r="X165" s="17">
        <v>0</v>
      </c>
      <c r="Y165" s="16">
        <f t="shared" si="59"/>
        <v>0</v>
      </c>
      <c r="Z165" s="23">
        <f t="shared" si="67"/>
        <v>0</v>
      </c>
      <c r="AG165" s="14">
        <f t="shared" si="61"/>
        <v>1.741841518422332E-5</v>
      </c>
      <c r="AH165" s="10">
        <f t="shared" si="61"/>
        <v>5.7632454888042881E-7</v>
      </c>
      <c r="AI165" s="14">
        <f t="shared" si="61"/>
        <v>1.0353571331568772E-6</v>
      </c>
      <c r="AJ165" s="10">
        <f t="shared" si="61"/>
        <v>3.2685988701375443E-8</v>
      </c>
      <c r="AK165" s="14">
        <f t="shared" si="49"/>
        <v>3.8601245276172556E-7</v>
      </c>
      <c r="AL165" s="10">
        <f t="shared" si="50"/>
        <v>1.1784911806875938E-8</v>
      </c>
      <c r="AM165" s="14">
        <f t="shared" si="62"/>
        <v>0</v>
      </c>
      <c r="AN165" s="10">
        <f t="shared" si="62"/>
        <v>0</v>
      </c>
      <c r="AO165" s="14">
        <f t="shared" si="62"/>
        <v>0</v>
      </c>
      <c r="AP165" s="10">
        <f t="shared" si="62"/>
        <v>0</v>
      </c>
    </row>
    <row r="166" spans="1:42" x14ac:dyDescent="0.25">
      <c r="A166" s="22">
        <f t="shared" si="48"/>
        <v>13</v>
      </c>
      <c r="B166" s="17" t="s">
        <v>14</v>
      </c>
      <c r="C166" s="17" t="s">
        <v>19</v>
      </c>
      <c r="D166" s="16">
        <v>1000</v>
      </c>
      <c r="E166" s="30">
        <v>3.7903000000000051</v>
      </c>
      <c r="F166" s="24">
        <v>100.9529722222222</v>
      </c>
      <c r="G166" s="30"/>
      <c r="H166" s="17">
        <v>2</v>
      </c>
      <c r="I166" s="16">
        <f t="shared" si="51"/>
        <v>8.79437863317766E-6</v>
      </c>
      <c r="J166" s="23">
        <f t="shared" si="63"/>
        <v>3.3018674536851187E-7</v>
      </c>
      <c r="K166" s="22"/>
      <c r="L166" s="16">
        <v>0</v>
      </c>
      <c r="M166" s="16">
        <f t="shared" si="53"/>
        <v>0</v>
      </c>
      <c r="N166" s="23">
        <f t="shared" si="64"/>
        <v>0</v>
      </c>
      <c r="O166" s="22"/>
      <c r="P166" s="16">
        <v>0</v>
      </c>
      <c r="Q166" s="16">
        <f t="shared" si="55"/>
        <v>0</v>
      </c>
      <c r="R166" s="23">
        <f t="shared" si="65"/>
        <v>0</v>
      </c>
      <c r="S166" s="22"/>
      <c r="T166" s="16">
        <v>0</v>
      </c>
      <c r="U166" s="16">
        <f t="shared" si="57"/>
        <v>0</v>
      </c>
      <c r="V166" s="23">
        <f t="shared" si="66"/>
        <v>0</v>
      </c>
      <c r="W166" s="16"/>
      <c r="X166" s="17">
        <v>0</v>
      </c>
      <c r="Y166" s="16">
        <f t="shared" si="59"/>
        <v>0</v>
      </c>
      <c r="Z166" s="23">
        <f t="shared" si="67"/>
        <v>0</v>
      </c>
      <c r="AG166" s="14">
        <f t="shared" si="61"/>
        <v>1.741841518422332E-5</v>
      </c>
      <c r="AH166" s="10">
        <f t="shared" si="61"/>
        <v>5.7632454888042881E-7</v>
      </c>
      <c r="AI166" s="14">
        <f t="shared" si="61"/>
        <v>1.0353571331568772E-6</v>
      </c>
      <c r="AJ166" s="10">
        <f t="shared" si="61"/>
        <v>3.2685988701375443E-8</v>
      </c>
      <c r="AK166" s="14">
        <f t="shared" si="49"/>
        <v>3.8601245276172556E-7</v>
      </c>
      <c r="AL166" s="10">
        <f t="shared" si="50"/>
        <v>1.1784911806875938E-8</v>
      </c>
      <c r="AM166" s="14">
        <f t="shared" si="62"/>
        <v>0</v>
      </c>
      <c r="AN166" s="10">
        <f t="shared" si="62"/>
        <v>0</v>
      </c>
      <c r="AO166" s="14">
        <f t="shared" si="62"/>
        <v>0</v>
      </c>
      <c r="AP166" s="10">
        <f t="shared" si="62"/>
        <v>0</v>
      </c>
    </row>
    <row r="167" spans="1:42" x14ac:dyDescent="0.25">
      <c r="A167" s="22">
        <f t="shared" si="48"/>
        <v>14</v>
      </c>
      <c r="B167" s="17" t="s">
        <v>14</v>
      </c>
      <c r="C167" s="17" t="s">
        <v>20</v>
      </c>
      <c r="D167" s="16">
        <v>1000</v>
      </c>
      <c r="E167" s="30">
        <v>3.563747222222224</v>
      </c>
      <c r="F167" s="24">
        <v>94.844977777777757</v>
      </c>
      <c r="G167" s="30"/>
      <c r="H167" s="17">
        <v>4</v>
      </c>
      <c r="I167" s="16">
        <f>H167/($E167*$D167*$F$2)</f>
        <v>1.870690105374414E-5</v>
      </c>
      <c r="J167" s="23">
        <f t="shared" si="63"/>
        <v>7.0290138949546688E-7</v>
      </c>
      <c r="K167" s="22"/>
      <c r="L167" s="16">
        <v>0</v>
      </c>
      <c r="M167" s="16">
        <f>L167/($E167*$D167*$F$2)</f>
        <v>0</v>
      </c>
      <c r="N167" s="23">
        <f t="shared" si="64"/>
        <v>0</v>
      </c>
      <c r="O167" s="22"/>
      <c r="P167" s="16">
        <v>0</v>
      </c>
      <c r="Q167" s="16">
        <f>P167/($E167*$D167*$F$2)</f>
        <v>0</v>
      </c>
      <c r="R167" s="23">
        <f t="shared" si="65"/>
        <v>0</v>
      </c>
      <c r="S167" s="22"/>
      <c r="T167" s="16">
        <v>0</v>
      </c>
      <c r="U167" s="16">
        <f>T167/($E167*$D167*$F$2)</f>
        <v>0</v>
      </c>
      <c r="V167" s="23">
        <f t="shared" si="66"/>
        <v>0</v>
      </c>
      <c r="W167" s="16"/>
      <c r="X167" s="17">
        <v>0</v>
      </c>
      <c r="Y167" s="16">
        <f>X167/($E167*$D167*$F$2)</f>
        <v>0</v>
      </c>
      <c r="Z167" s="23">
        <f t="shared" si="67"/>
        <v>0</v>
      </c>
      <c r="AG167" s="14">
        <f t="shared" si="61"/>
        <v>1.741841518422332E-5</v>
      </c>
      <c r="AH167" s="10">
        <f t="shared" si="61"/>
        <v>5.7632454888042881E-7</v>
      </c>
      <c r="AI167" s="14">
        <f t="shared" si="61"/>
        <v>1.0353571331568772E-6</v>
      </c>
      <c r="AJ167" s="10">
        <f t="shared" si="61"/>
        <v>3.2685988701375443E-8</v>
      </c>
      <c r="AK167" s="14">
        <f t="shared" si="49"/>
        <v>3.8601245276172556E-7</v>
      </c>
      <c r="AL167" s="10">
        <f t="shared" si="50"/>
        <v>1.1784911806875938E-8</v>
      </c>
      <c r="AM167" s="14">
        <f t="shared" si="62"/>
        <v>0</v>
      </c>
      <c r="AN167" s="10">
        <f t="shared" si="62"/>
        <v>0</v>
      </c>
      <c r="AO167" s="14">
        <f t="shared" si="62"/>
        <v>0</v>
      </c>
      <c r="AP167" s="10">
        <f t="shared" si="62"/>
        <v>0</v>
      </c>
    </row>
    <row r="168" spans="1:42" x14ac:dyDescent="0.25">
      <c r="A168" s="25">
        <f t="shared" si="48"/>
        <v>15</v>
      </c>
      <c r="B168" s="26" t="s">
        <v>14</v>
      </c>
      <c r="C168" s="26" t="s">
        <v>29</v>
      </c>
      <c r="D168" s="27">
        <v>1000</v>
      </c>
      <c r="E168" s="31">
        <v>2.8784333333333372</v>
      </c>
      <c r="F168" s="28">
        <v>94.282513888888857</v>
      </c>
      <c r="G168" s="31"/>
      <c r="H168" s="26">
        <v>8</v>
      </c>
      <c r="I168" s="27">
        <f>H168/($E168*$D168*$F$2)</f>
        <v>4.6321494331407066E-5</v>
      </c>
      <c r="J168" s="32">
        <f>H168/($F168*$D168*$F$2)</f>
        <v>1.4141894168251127E-6</v>
      </c>
      <c r="K168" s="25"/>
      <c r="L168" s="27">
        <v>0</v>
      </c>
      <c r="M168" s="27">
        <f>L168/($E168*$D168*$F$2)</f>
        <v>0</v>
      </c>
      <c r="N168" s="32">
        <f>L168/($F168*$D168*$F$2)</f>
        <v>0</v>
      </c>
      <c r="O168" s="25"/>
      <c r="P168" s="27">
        <v>1</v>
      </c>
      <c r="Q168" s="27">
        <f>P168/($E168*$D168*$F$2)</f>
        <v>5.7901867914258832E-6</v>
      </c>
      <c r="R168" s="32">
        <f>P168/($F168*$D168*$F$2)</f>
        <v>1.7677367710313908E-7</v>
      </c>
      <c r="S168" s="25"/>
      <c r="T168" s="27">
        <v>0</v>
      </c>
      <c r="U168" s="27">
        <f>T168/($E168*$D168*$F$2)</f>
        <v>0</v>
      </c>
      <c r="V168" s="32">
        <f>T168/($F168*$D168*$F$2)</f>
        <v>0</v>
      </c>
      <c r="W168" s="27"/>
      <c r="X168" s="26">
        <v>0</v>
      </c>
      <c r="Y168" s="27">
        <f>X168/($E168*$D168*$F$2)</f>
        <v>0</v>
      </c>
      <c r="Z168" s="32">
        <f>X168/($F168*$D168*$F$2)</f>
        <v>0</v>
      </c>
      <c r="AG168" s="9">
        <f t="shared" si="61"/>
        <v>1.741841518422332E-5</v>
      </c>
      <c r="AH168" s="11">
        <f t="shared" si="61"/>
        <v>5.7632454888042881E-7</v>
      </c>
      <c r="AI168" s="9">
        <f t="shared" si="61"/>
        <v>1.0353571331568772E-6</v>
      </c>
      <c r="AJ168" s="11">
        <f t="shared" si="61"/>
        <v>3.2685988701375443E-8</v>
      </c>
      <c r="AK168" s="9">
        <f t="shared" si="49"/>
        <v>3.8601245276172556E-7</v>
      </c>
      <c r="AL168" s="11">
        <f t="shared" si="50"/>
        <v>1.1784911806875938E-8</v>
      </c>
      <c r="AM168" s="9">
        <f t="shared" si="62"/>
        <v>0</v>
      </c>
      <c r="AN168" s="11">
        <f t="shared" si="62"/>
        <v>0</v>
      </c>
      <c r="AO168" s="9">
        <f t="shared" si="62"/>
        <v>0</v>
      </c>
      <c r="AP168" s="11">
        <f t="shared" si="62"/>
        <v>0</v>
      </c>
    </row>
  </sheetData>
  <mergeCells count="50">
    <mergeCell ref="K98:N98"/>
    <mergeCell ref="G98:J98"/>
    <mergeCell ref="A71:A73"/>
    <mergeCell ref="B71:B73"/>
    <mergeCell ref="C71:C73"/>
    <mergeCell ref="D71:D73"/>
    <mergeCell ref="E71:F72"/>
    <mergeCell ref="G71:Z71"/>
    <mergeCell ref="G72:J72"/>
    <mergeCell ref="K72:N72"/>
    <mergeCell ref="O72:R72"/>
    <mergeCell ref="S72:V72"/>
    <mergeCell ref="W72:Z72"/>
    <mergeCell ref="AF5:AG5"/>
    <mergeCell ref="A151:A153"/>
    <mergeCell ref="B151:B153"/>
    <mergeCell ref="C151:C153"/>
    <mergeCell ref="D151:D153"/>
    <mergeCell ref="E151:F152"/>
    <mergeCell ref="G97:Z97"/>
    <mergeCell ref="G151:Z151"/>
    <mergeCell ref="W152:Z152"/>
    <mergeCell ref="S152:V152"/>
    <mergeCell ref="O152:R152"/>
    <mergeCell ref="K152:N152"/>
    <mergeCell ref="G152:J152"/>
    <mergeCell ref="W98:Z98"/>
    <mergeCell ref="S98:V98"/>
    <mergeCell ref="O98:R98"/>
    <mergeCell ref="E4:F5"/>
    <mergeCell ref="M5:O5"/>
    <mergeCell ref="P5:R5"/>
    <mergeCell ref="AB5:AC5"/>
    <mergeCell ref="AD5:AE5"/>
    <mergeCell ref="AJ5:AK5"/>
    <mergeCell ref="AB4:AK4"/>
    <mergeCell ref="G5:I5"/>
    <mergeCell ref="J5:L5"/>
    <mergeCell ref="A97:A99"/>
    <mergeCell ref="B97:B99"/>
    <mergeCell ref="C97:C99"/>
    <mergeCell ref="D97:D99"/>
    <mergeCell ref="E97:F98"/>
    <mergeCell ref="AH5:AI5"/>
    <mergeCell ref="S5:U5"/>
    <mergeCell ref="G4:U4"/>
    <mergeCell ref="A4:A6"/>
    <mergeCell ref="B4:B6"/>
    <mergeCell ref="C4:C6"/>
    <mergeCell ref="D4:D6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F2BD2-0E78-4BA1-B64C-8C96D3D81867}">
  <dimension ref="A1:AP168"/>
  <sheetViews>
    <sheetView zoomScale="55" zoomScaleNormal="70" workbookViewId="0">
      <selection activeCell="E154" sqref="E154:F168"/>
    </sheetView>
  </sheetViews>
  <sheetFormatPr baseColWidth="10" defaultColWidth="9.140625" defaultRowHeight="15" x14ac:dyDescent="0.25"/>
  <cols>
    <col min="1" max="1" width="9.28515625" bestFit="1" customWidth="1"/>
    <col min="2" max="2" width="11.5703125" bestFit="1" customWidth="1"/>
    <col min="3" max="3" width="18" bestFit="1" customWidth="1"/>
    <col min="4" max="6" width="9.28515625" bestFit="1" customWidth="1"/>
    <col min="7" max="7" width="19.5703125" bestFit="1" customWidth="1"/>
    <col min="8" max="9" width="15" bestFit="1" customWidth="1"/>
    <col min="10" max="10" width="14.7109375" bestFit="1" customWidth="1"/>
    <col min="11" max="11" width="14.85546875" bestFit="1" customWidth="1"/>
    <col min="12" max="12" width="15" bestFit="1" customWidth="1"/>
    <col min="13" max="13" width="9.28515625" bestFit="1" customWidth="1"/>
    <col min="14" max="14" width="15" bestFit="1" customWidth="1"/>
    <col min="15" max="15" width="14.85546875" bestFit="1" customWidth="1"/>
    <col min="16" max="16" width="9.28515625" bestFit="1" customWidth="1"/>
    <col min="17" max="18" width="15" bestFit="1" customWidth="1"/>
    <col min="20" max="22" width="15" bestFit="1" customWidth="1"/>
    <col min="23" max="27" width="14.85546875" bestFit="1" customWidth="1"/>
  </cols>
  <sheetData>
    <row r="1" spans="1:37" x14ac:dyDescent="0.25">
      <c r="A1" t="s">
        <v>11</v>
      </c>
    </row>
    <row r="2" spans="1:37" x14ac:dyDescent="0.25">
      <c r="A2" t="s">
        <v>50</v>
      </c>
      <c r="B2">
        <v>60</v>
      </c>
      <c r="C2" t="s">
        <v>51</v>
      </c>
      <c r="D2">
        <v>3600</v>
      </c>
      <c r="E2" t="s">
        <v>52</v>
      </c>
      <c r="F2">
        <f>D2/B2</f>
        <v>60</v>
      </c>
    </row>
    <row r="4" spans="1:37" x14ac:dyDescent="0.25">
      <c r="A4" s="64" t="s">
        <v>0</v>
      </c>
      <c r="B4" s="64" t="s">
        <v>1</v>
      </c>
      <c r="C4" s="64" t="s">
        <v>2</v>
      </c>
      <c r="D4" s="64" t="s">
        <v>7</v>
      </c>
      <c r="E4" s="67" t="s">
        <v>13</v>
      </c>
      <c r="F4" s="68"/>
      <c r="G4" s="61" t="s">
        <v>6</v>
      </c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3"/>
      <c r="AB4" s="58" t="s">
        <v>5</v>
      </c>
      <c r="AC4" s="60"/>
      <c r="AD4" s="60"/>
      <c r="AE4" s="60"/>
      <c r="AF4" s="60"/>
      <c r="AG4" s="60"/>
      <c r="AH4" s="60"/>
      <c r="AI4" s="60"/>
      <c r="AJ4" s="60"/>
      <c r="AK4" s="59"/>
    </row>
    <row r="5" spans="1:37" x14ac:dyDescent="0.25">
      <c r="A5" s="65"/>
      <c r="B5" s="65"/>
      <c r="C5" s="65"/>
      <c r="D5" s="65"/>
      <c r="E5" s="69"/>
      <c r="F5" s="70"/>
      <c r="G5" s="61" t="s">
        <v>3</v>
      </c>
      <c r="H5" s="62"/>
      <c r="I5" s="63"/>
      <c r="J5" s="61" t="s">
        <v>4</v>
      </c>
      <c r="K5" s="62"/>
      <c r="L5" s="63"/>
      <c r="M5" s="61" t="s">
        <v>12</v>
      </c>
      <c r="N5" s="62"/>
      <c r="O5" s="63"/>
      <c r="P5" s="61" t="s">
        <v>30</v>
      </c>
      <c r="Q5" s="62"/>
      <c r="R5" s="63"/>
      <c r="S5" s="61" t="s">
        <v>33</v>
      </c>
      <c r="T5" s="62"/>
      <c r="U5" s="63"/>
      <c r="AB5" s="58" t="str">
        <f>G5</f>
        <v>Without Layers</v>
      </c>
      <c r="AC5" s="59"/>
      <c r="AD5" s="58" t="str">
        <f>J5</f>
        <v>With Layers</v>
      </c>
      <c r="AE5" s="59"/>
      <c r="AF5" s="58" t="str">
        <f>M5</f>
        <v>With buffer=5m</v>
      </c>
      <c r="AG5" s="59"/>
      <c r="AH5" s="58" t="str">
        <f>P5</f>
        <v>With buffer=10m</v>
      </c>
      <c r="AI5" s="59"/>
      <c r="AJ5" s="58" t="str">
        <f>S5</f>
        <v>With buffer=20m</v>
      </c>
      <c r="AK5" s="59"/>
    </row>
    <row r="6" spans="1:37" x14ac:dyDescent="0.25">
      <c r="A6" s="66"/>
      <c r="B6" s="66"/>
      <c r="C6" s="66"/>
      <c r="D6" s="66"/>
      <c r="E6" s="1" t="s">
        <v>8</v>
      </c>
      <c r="F6" s="1" t="s">
        <v>9</v>
      </c>
      <c r="G6" s="29" t="s">
        <v>10</v>
      </c>
      <c r="H6" s="29" t="s">
        <v>8</v>
      </c>
      <c r="I6" s="29" t="s">
        <v>9</v>
      </c>
      <c r="J6" s="29" t="s">
        <v>10</v>
      </c>
      <c r="K6" s="29" t="s">
        <v>8</v>
      </c>
      <c r="L6" s="29" t="s">
        <v>9</v>
      </c>
      <c r="M6" s="29" t="s">
        <v>10</v>
      </c>
      <c r="N6" s="29" t="s">
        <v>8</v>
      </c>
      <c r="O6" s="29" t="s">
        <v>9</v>
      </c>
      <c r="P6" s="29" t="s">
        <v>10</v>
      </c>
      <c r="Q6" s="29" t="s">
        <v>8</v>
      </c>
      <c r="R6" s="29" t="s">
        <v>9</v>
      </c>
      <c r="S6" s="29" t="s">
        <v>10</v>
      </c>
      <c r="T6" s="29" t="s">
        <v>8</v>
      </c>
      <c r="U6" s="29" t="s">
        <v>9</v>
      </c>
      <c r="AB6" s="7" t="str">
        <f>H6</f>
        <v>air taxi</v>
      </c>
      <c r="AC6" s="7" t="str">
        <f>I6</f>
        <v>all</v>
      </c>
      <c r="AD6" s="7" t="str">
        <f>K6</f>
        <v>air taxi</v>
      </c>
      <c r="AE6" s="7" t="str">
        <f>L6</f>
        <v>all</v>
      </c>
      <c r="AF6" s="7" t="str">
        <f>N6</f>
        <v>air taxi</v>
      </c>
      <c r="AG6" s="7" t="str">
        <f>O6</f>
        <v>all</v>
      </c>
      <c r="AH6" s="7" t="str">
        <f>Q6</f>
        <v>air taxi</v>
      </c>
      <c r="AI6" s="7" t="str">
        <f>R6</f>
        <v>all</v>
      </c>
      <c r="AJ6" s="7" t="str">
        <f>T6</f>
        <v>air taxi</v>
      </c>
      <c r="AK6" s="7" t="str">
        <f>U6</f>
        <v>all</v>
      </c>
    </row>
    <row r="7" spans="1:37" x14ac:dyDescent="0.25">
      <c r="A7" s="22">
        <v>1</v>
      </c>
      <c r="B7" s="16" t="s">
        <v>14</v>
      </c>
      <c r="C7" s="16" t="s">
        <v>21</v>
      </c>
      <c r="D7" s="16">
        <v>1000</v>
      </c>
      <c r="E7" s="20">
        <v>3.6726388888888879</v>
      </c>
      <c r="F7" s="21">
        <v>79.774569444444438</v>
      </c>
      <c r="G7" s="20"/>
      <c r="H7" s="15">
        <f>G7/($E7*$D7*$F$2)</f>
        <v>0</v>
      </c>
      <c r="I7" s="21">
        <f>G7/($F7*$D7*$F$2)</f>
        <v>0</v>
      </c>
      <c r="J7" s="20"/>
      <c r="K7" s="15">
        <f>J7/($E7*$D7*$F$2)</f>
        <v>0</v>
      </c>
      <c r="L7" s="21">
        <f>J7/($F7*$D7*$F$2)</f>
        <v>0</v>
      </c>
      <c r="M7" s="20"/>
      <c r="N7" s="15">
        <f>M7/($E7*$D7*$F$2)</f>
        <v>0</v>
      </c>
      <c r="O7" s="21">
        <f>M7/($F7*$D7*$F$2)</f>
        <v>0</v>
      </c>
      <c r="P7" s="20"/>
      <c r="Q7" s="15">
        <f>P7/($E7*$D7*$F$2)</f>
        <v>0</v>
      </c>
      <c r="R7" s="21">
        <f>P7/($F7*$D7*$F$2)</f>
        <v>0</v>
      </c>
      <c r="S7" s="34"/>
      <c r="T7" s="15">
        <f>S7/($E7*$D7*$F$2)</f>
        <v>0</v>
      </c>
      <c r="U7" s="21">
        <f>S7/($F7*$D7*$F$2)</f>
        <v>0</v>
      </c>
      <c r="AB7" s="18">
        <f>AVERAGE($H$7:$H$21)</f>
        <v>0</v>
      </c>
      <c r="AC7" s="19">
        <f>AVERAGE($I$7:$I$21)</f>
        <v>0</v>
      </c>
      <c r="AD7" s="19">
        <f>AVERAGE($K$7:$K$21)</f>
        <v>0</v>
      </c>
      <c r="AE7" s="13">
        <f>AVERAGE($L$7:$L$21)</f>
        <v>0</v>
      </c>
      <c r="AF7" s="18">
        <f>AVERAGE($N$7:$N$21)</f>
        <v>0</v>
      </c>
      <c r="AG7" s="13">
        <f>AVERAGE($O$7:$O$21)</f>
        <v>0</v>
      </c>
      <c r="AH7" s="18">
        <f>AVERAGE($Q$7:$Q$21)</f>
        <v>0</v>
      </c>
      <c r="AI7" s="13">
        <f>AVERAGE($R$7:$R$21)</f>
        <v>0</v>
      </c>
      <c r="AJ7" s="18">
        <f>AVERAGE($T$7:$T$21)</f>
        <v>0</v>
      </c>
      <c r="AK7" s="13">
        <f>AVERAGE($U$7:$U$21)</f>
        <v>0</v>
      </c>
    </row>
    <row r="8" spans="1:37" x14ac:dyDescent="0.25">
      <c r="A8" s="22">
        <f t="shared" ref="A8:A21" si="0">A7+1</f>
        <v>2</v>
      </c>
      <c r="B8" s="16" t="s">
        <v>14</v>
      </c>
      <c r="C8" s="16" t="s">
        <v>22</v>
      </c>
      <c r="D8" s="16">
        <v>1000</v>
      </c>
      <c r="E8" s="22">
        <v>4.6576138888888874</v>
      </c>
      <c r="F8" s="23">
        <v>166.55976111111113</v>
      </c>
      <c r="G8" s="22"/>
      <c r="H8" s="16">
        <f>G8/($E8*$D8*$F$2)</f>
        <v>0</v>
      </c>
      <c r="I8" s="23">
        <f>G8/($F8*$D8*$F$2)</f>
        <v>0</v>
      </c>
      <c r="J8" s="22"/>
      <c r="K8" s="16">
        <f>J8/($E8*$D8*$F$2)</f>
        <v>0</v>
      </c>
      <c r="L8" s="23">
        <f>J8/($F8*$D8*$F$2)</f>
        <v>0</v>
      </c>
      <c r="M8" s="22"/>
      <c r="N8" s="16">
        <f>M8/($E8*$D8*$F$2)</f>
        <v>0</v>
      </c>
      <c r="O8" s="23">
        <f>M8/($F8*$D8*$F$2)</f>
        <v>0</v>
      </c>
      <c r="P8" s="22"/>
      <c r="Q8" s="16">
        <f>P8/($E8*$D8*$F$2)</f>
        <v>0</v>
      </c>
      <c r="R8" s="23">
        <f>P8/($F8*$D8*$F$2)</f>
        <v>0</v>
      </c>
      <c r="S8" s="30"/>
      <c r="T8" s="16">
        <f>S8/($E8*$D8*$F$2)</f>
        <v>0</v>
      </c>
      <c r="U8" s="23">
        <f>S8/($F8*$D8*$F$2)</f>
        <v>0</v>
      </c>
      <c r="AB8" s="14">
        <f t="shared" ref="AB8:AK21" si="1">AB$7</f>
        <v>0</v>
      </c>
      <c r="AC8" s="8">
        <f t="shared" si="1"/>
        <v>0</v>
      </c>
      <c r="AD8" s="8">
        <f t="shared" si="1"/>
        <v>0</v>
      </c>
      <c r="AE8" s="10">
        <f t="shared" si="1"/>
        <v>0</v>
      </c>
      <c r="AF8" s="14">
        <f t="shared" si="1"/>
        <v>0</v>
      </c>
      <c r="AG8" s="10">
        <f t="shared" si="1"/>
        <v>0</v>
      </c>
      <c r="AH8" s="14">
        <f t="shared" si="1"/>
        <v>0</v>
      </c>
      <c r="AI8" s="10">
        <f t="shared" si="1"/>
        <v>0</v>
      </c>
      <c r="AJ8" s="14">
        <f t="shared" si="1"/>
        <v>0</v>
      </c>
      <c r="AK8" s="10">
        <f t="shared" si="1"/>
        <v>0</v>
      </c>
    </row>
    <row r="9" spans="1:37" x14ac:dyDescent="0.25">
      <c r="A9" s="22">
        <f t="shared" si="0"/>
        <v>3</v>
      </c>
      <c r="B9" s="16" t="s">
        <v>14</v>
      </c>
      <c r="C9" s="16" t="s">
        <v>23</v>
      </c>
      <c r="D9" s="16">
        <v>1000</v>
      </c>
      <c r="E9" s="22">
        <v>4.8418388888888959</v>
      </c>
      <c r="F9" s="23">
        <v>115.00931944444446</v>
      </c>
      <c r="G9" s="22"/>
      <c r="H9" s="16">
        <f t="shared" ref="H9:H19" si="2">G9/($E9*$D9*$F$2)</f>
        <v>0</v>
      </c>
      <c r="I9" s="23">
        <f t="shared" ref="I9:I20" si="3">G9/($F9*$D9*$F$2)</f>
        <v>0</v>
      </c>
      <c r="J9" s="22"/>
      <c r="K9" s="16">
        <f t="shared" ref="K9:K19" si="4">J9/($E9*$D9*$F$2)</f>
        <v>0</v>
      </c>
      <c r="L9" s="23">
        <f>J9/($F9*$D9*$F$2)</f>
        <v>0</v>
      </c>
      <c r="M9" s="22"/>
      <c r="N9" s="16">
        <f t="shared" ref="N9:N19" si="5">M9/($E9*$D9*$F$2)</f>
        <v>0</v>
      </c>
      <c r="O9" s="23">
        <f t="shared" ref="O9:O20" si="6">M9/($F9*$D9*$F$2)</f>
        <v>0</v>
      </c>
      <c r="P9" s="22"/>
      <c r="Q9" s="16">
        <f t="shared" ref="Q9:Q19" si="7">P9/($E9*$D9*$F$2)</f>
        <v>0</v>
      </c>
      <c r="R9" s="23">
        <f t="shared" ref="R9:R10" si="8">P9/($F9*$D9*$F$2)</f>
        <v>0</v>
      </c>
      <c r="S9" s="30"/>
      <c r="T9" s="16">
        <f t="shared" ref="T9:T19" si="9">S9/($E9*$D9*$F$2)</f>
        <v>0</v>
      </c>
      <c r="U9" s="23">
        <f t="shared" ref="U9:U10" si="10">S9/($F9*$D9*$F$2)</f>
        <v>0</v>
      </c>
      <c r="AB9" s="14">
        <f t="shared" si="1"/>
        <v>0</v>
      </c>
      <c r="AC9" s="8">
        <f t="shared" si="1"/>
        <v>0</v>
      </c>
      <c r="AD9" s="8">
        <f t="shared" si="1"/>
        <v>0</v>
      </c>
      <c r="AE9" s="10">
        <f t="shared" si="1"/>
        <v>0</v>
      </c>
      <c r="AF9" s="14">
        <f t="shared" si="1"/>
        <v>0</v>
      </c>
      <c r="AG9" s="10">
        <f t="shared" si="1"/>
        <v>0</v>
      </c>
      <c r="AH9" s="14">
        <f t="shared" si="1"/>
        <v>0</v>
      </c>
      <c r="AI9" s="10">
        <f t="shared" si="1"/>
        <v>0</v>
      </c>
      <c r="AJ9" s="14">
        <f t="shared" si="1"/>
        <v>0</v>
      </c>
      <c r="AK9" s="10">
        <f t="shared" si="1"/>
        <v>0</v>
      </c>
    </row>
    <row r="10" spans="1:37" x14ac:dyDescent="0.25">
      <c r="A10" s="22">
        <f t="shared" si="0"/>
        <v>4</v>
      </c>
      <c r="B10" s="16" t="s">
        <v>14</v>
      </c>
      <c r="C10" s="16" t="s">
        <v>15</v>
      </c>
      <c r="D10" s="16">
        <v>1000</v>
      </c>
      <c r="E10" s="22">
        <v>3.9206972222222145</v>
      </c>
      <c r="F10" s="23">
        <v>92.223586111111089</v>
      </c>
      <c r="G10" s="22"/>
      <c r="H10" s="16">
        <f t="shared" si="2"/>
        <v>0</v>
      </c>
      <c r="I10" s="23">
        <f t="shared" si="3"/>
        <v>0</v>
      </c>
      <c r="J10" s="22"/>
      <c r="K10" s="16">
        <f t="shared" si="4"/>
        <v>0</v>
      </c>
      <c r="L10" s="23">
        <f t="shared" ref="L10:L20" si="11">J10/($F10*$D10*$F$2)</f>
        <v>0</v>
      </c>
      <c r="M10" s="22"/>
      <c r="N10" s="16">
        <f t="shared" si="5"/>
        <v>0</v>
      </c>
      <c r="O10" s="23">
        <f t="shared" si="6"/>
        <v>0</v>
      </c>
      <c r="P10" s="22"/>
      <c r="Q10" s="16">
        <f t="shared" si="7"/>
        <v>0</v>
      </c>
      <c r="R10" s="23">
        <f t="shared" si="8"/>
        <v>0</v>
      </c>
      <c r="S10" s="30"/>
      <c r="T10" s="16">
        <f t="shared" si="9"/>
        <v>0</v>
      </c>
      <c r="U10" s="23">
        <f t="shared" si="10"/>
        <v>0</v>
      </c>
      <c r="AB10" s="14">
        <f t="shared" si="1"/>
        <v>0</v>
      </c>
      <c r="AC10" s="8">
        <f t="shared" si="1"/>
        <v>0</v>
      </c>
      <c r="AD10" s="8">
        <f t="shared" si="1"/>
        <v>0</v>
      </c>
      <c r="AE10" s="10">
        <f t="shared" si="1"/>
        <v>0</v>
      </c>
      <c r="AF10" s="14">
        <f t="shared" si="1"/>
        <v>0</v>
      </c>
      <c r="AG10" s="10">
        <f t="shared" si="1"/>
        <v>0</v>
      </c>
      <c r="AH10" s="14">
        <f t="shared" si="1"/>
        <v>0</v>
      </c>
      <c r="AI10" s="10">
        <f t="shared" si="1"/>
        <v>0</v>
      </c>
      <c r="AJ10" s="14">
        <f t="shared" si="1"/>
        <v>0</v>
      </c>
      <c r="AK10" s="10">
        <f t="shared" si="1"/>
        <v>0</v>
      </c>
    </row>
    <row r="11" spans="1:37" x14ac:dyDescent="0.25">
      <c r="A11" s="22">
        <f t="shared" si="0"/>
        <v>5</v>
      </c>
      <c r="B11" s="16" t="s">
        <v>14</v>
      </c>
      <c r="C11" s="16" t="s">
        <v>16</v>
      </c>
      <c r="D11" s="16">
        <v>1000</v>
      </c>
      <c r="E11" s="22">
        <v>4.2080472222222189</v>
      </c>
      <c r="F11" s="23">
        <v>99.019727777777774</v>
      </c>
      <c r="G11" s="22"/>
      <c r="H11" s="16">
        <f t="shared" si="2"/>
        <v>0</v>
      </c>
      <c r="I11" s="23">
        <f t="shared" si="3"/>
        <v>0</v>
      </c>
      <c r="J11" s="22"/>
      <c r="K11" s="16">
        <f t="shared" si="4"/>
        <v>0</v>
      </c>
      <c r="L11" s="23">
        <f t="shared" si="11"/>
        <v>0</v>
      </c>
      <c r="M11" s="22"/>
      <c r="N11" s="16">
        <f>M11/($E11*$D11*$F$2)</f>
        <v>0</v>
      </c>
      <c r="O11" s="23">
        <f>M11/($F11*$D11*$F$2)</f>
        <v>0</v>
      </c>
      <c r="P11" s="22"/>
      <c r="Q11" s="16">
        <f>P11/($E11*$D11*$F$2)</f>
        <v>0</v>
      </c>
      <c r="R11" s="23">
        <f>P11/($F11*$D11*$F$2)</f>
        <v>0</v>
      </c>
      <c r="S11" s="30"/>
      <c r="T11" s="16">
        <f>S11/($E11*$D11*$F$2)</f>
        <v>0</v>
      </c>
      <c r="U11" s="23">
        <f>S11/($F11*$D11*$F$2)</f>
        <v>0</v>
      </c>
      <c r="AB11" s="14">
        <f t="shared" si="1"/>
        <v>0</v>
      </c>
      <c r="AC11" s="8">
        <f t="shared" si="1"/>
        <v>0</v>
      </c>
      <c r="AD11" s="8">
        <f t="shared" si="1"/>
        <v>0</v>
      </c>
      <c r="AE11" s="10">
        <f t="shared" si="1"/>
        <v>0</v>
      </c>
      <c r="AF11" s="14">
        <f t="shared" si="1"/>
        <v>0</v>
      </c>
      <c r="AG11" s="10">
        <f t="shared" si="1"/>
        <v>0</v>
      </c>
      <c r="AH11" s="14">
        <f t="shared" si="1"/>
        <v>0</v>
      </c>
      <c r="AI11" s="10">
        <f t="shared" si="1"/>
        <v>0</v>
      </c>
      <c r="AJ11" s="14">
        <f t="shared" si="1"/>
        <v>0</v>
      </c>
      <c r="AK11" s="10">
        <f t="shared" si="1"/>
        <v>0</v>
      </c>
    </row>
    <row r="12" spans="1:37" x14ac:dyDescent="0.25">
      <c r="A12" s="22">
        <f t="shared" si="0"/>
        <v>6</v>
      </c>
      <c r="B12" s="16" t="s">
        <v>14</v>
      </c>
      <c r="C12" s="16" t="s">
        <v>17</v>
      </c>
      <c r="D12" s="16">
        <v>1000</v>
      </c>
      <c r="E12" s="22">
        <v>3.8898972222222201</v>
      </c>
      <c r="F12" s="23">
        <v>96.78281666666669</v>
      </c>
      <c r="G12" s="22"/>
      <c r="H12" s="16">
        <f t="shared" si="2"/>
        <v>0</v>
      </c>
      <c r="I12" s="23">
        <f t="shared" si="3"/>
        <v>0</v>
      </c>
      <c r="J12" s="22"/>
      <c r="K12" s="16">
        <f t="shared" si="4"/>
        <v>0</v>
      </c>
      <c r="L12" s="23">
        <f t="shared" si="11"/>
        <v>0</v>
      </c>
      <c r="M12" s="22"/>
      <c r="N12" s="16">
        <f t="shared" si="5"/>
        <v>0</v>
      </c>
      <c r="O12" s="23">
        <f t="shared" si="6"/>
        <v>0</v>
      </c>
      <c r="P12" s="30"/>
      <c r="Q12" s="16">
        <f t="shared" si="7"/>
        <v>0</v>
      </c>
      <c r="R12" s="23">
        <f t="shared" ref="R12:R20" si="12">P12/($F12*$D12*$F$2)</f>
        <v>0</v>
      </c>
      <c r="S12" s="30"/>
      <c r="T12" s="16">
        <f t="shared" si="9"/>
        <v>0</v>
      </c>
      <c r="U12" s="23">
        <f t="shared" ref="U12:U20" si="13">S12/($F12*$D12*$F$2)</f>
        <v>0</v>
      </c>
      <c r="AB12" s="2">
        <f t="shared" si="1"/>
        <v>0</v>
      </c>
      <c r="AC12" s="3">
        <f t="shared" si="1"/>
        <v>0</v>
      </c>
      <c r="AD12" s="3">
        <f t="shared" si="1"/>
        <v>0</v>
      </c>
      <c r="AE12" s="4">
        <f t="shared" si="1"/>
        <v>0</v>
      </c>
      <c r="AF12" s="14">
        <f t="shared" si="1"/>
        <v>0</v>
      </c>
      <c r="AG12" s="10">
        <f t="shared" si="1"/>
        <v>0</v>
      </c>
      <c r="AH12" s="14">
        <f t="shared" si="1"/>
        <v>0</v>
      </c>
      <c r="AI12" s="10">
        <f t="shared" si="1"/>
        <v>0</v>
      </c>
      <c r="AJ12" s="14">
        <f t="shared" si="1"/>
        <v>0</v>
      </c>
      <c r="AK12" s="10">
        <f t="shared" si="1"/>
        <v>0</v>
      </c>
    </row>
    <row r="13" spans="1:37" s="12" customFormat="1" x14ac:dyDescent="0.25">
      <c r="A13" s="22">
        <f t="shared" si="0"/>
        <v>7</v>
      </c>
      <c r="B13" s="16" t="s">
        <v>14</v>
      </c>
      <c r="C13" s="16" t="s">
        <v>24</v>
      </c>
      <c r="D13" s="16">
        <v>1000</v>
      </c>
      <c r="E13" s="22">
        <v>4.7703972222222184</v>
      </c>
      <c r="F13" s="23">
        <v>110.17316944444444</v>
      </c>
      <c r="G13" s="22"/>
      <c r="H13" s="16">
        <f t="shared" si="2"/>
        <v>0</v>
      </c>
      <c r="I13" s="23">
        <f t="shared" si="3"/>
        <v>0</v>
      </c>
      <c r="J13" s="22"/>
      <c r="K13" s="16">
        <f t="shared" si="4"/>
        <v>0</v>
      </c>
      <c r="L13" s="23">
        <f t="shared" si="11"/>
        <v>0</v>
      </c>
      <c r="M13" s="22"/>
      <c r="N13" s="16">
        <f t="shared" si="5"/>
        <v>0</v>
      </c>
      <c r="O13" s="23">
        <f t="shared" si="6"/>
        <v>0</v>
      </c>
      <c r="P13" s="22"/>
      <c r="Q13" s="16">
        <f t="shared" si="7"/>
        <v>0</v>
      </c>
      <c r="R13" s="23">
        <f t="shared" si="12"/>
        <v>0</v>
      </c>
      <c r="S13" s="30"/>
      <c r="T13" s="16">
        <f t="shared" si="9"/>
        <v>0</v>
      </c>
      <c r="U13" s="23">
        <f t="shared" si="13"/>
        <v>0</v>
      </c>
      <c r="AB13" s="14">
        <f t="shared" si="1"/>
        <v>0</v>
      </c>
      <c r="AC13" s="8">
        <f t="shared" si="1"/>
        <v>0</v>
      </c>
      <c r="AD13" s="8">
        <f t="shared" si="1"/>
        <v>0</v>
      </c>
      <c r="AE13" s="10">
        <f t="shared" si="1"/>
        <v>0</v>
      </c>
      <c r="AF13" s="14">
        <f t="shared" si="1"/>
        <v>0</v>
      </c>
      <c r="AG13" s="10">
        <f t="shared" si="1"/>
        <v>0</v>
      </c>
      <c r="AH13" s="14">
        <f t="shared" si="1"/>
        <v>0</v>
      </c>
      <c r="AI13" s="10">
        <f t="shared" si="1"/>
        <v>0</v>
      </c>
      <c r="AJ13" s="14">
        <f t="shared" si="1"/>
        <v>0</v>
      </c>
      <c r="AK13" s="10">
        <f t="shared" si="1"/>
        <v>0</v>
      </c>
    </row>
    <row r="14" spans="1:37" x14ac:dyDescent="0.25">
      <c r="A14" s="22">
        <f t="shared" si="0"/>
        <v>8</v>
      </c>
      <c r="B14" s="16" t="s">
        <v>14</v>
      </c>
      <c r="C14" s="16" t="s">
        <v>25</v>
      </c>
      <c r="D14" s="16">
        <v>1000</v>
      </c>
      <c r="E14" s="22">
        <v>4.1362861111111151</v>
      </c>
      <c r="F14" s="23">
        <v>144.77058055555551</v>
      </c>
      <c r="G14" s="22"/>
      <c r="H14" s="16">
        <f t="shared" si="2"/>
        <v>0</v>
      </c>
      <c r="I14" s="23">
        <f t="shared" si="3"/>
        <v>0</v>
      </c>
      <c r="J14" s="22"/>
      <c r="K14" s="16">
        <f t="shared" si="4"/>
        <v>0</v>
      </c>
      <c r="L14" s="23">
        <f t="shared" si="11"/>
        <v>0</v>
      </c>
      <c r="M14" s="22"/>
      <c r="N14" s="16">
        <f t="shared" si="5"/>
        <v>0</v>
      </c>
      <c r="O14" s="23">
        <f t="shared" si="6"/>
        <v>0</v>
      </c>
      <c r="P14" s="30"/>
      <c r="Q14" s="16">
        <f t="shared" si="7"/>
        <v>0</v>
      </c>
      <c r="R14" s="23">
        <f t="shared" si="12"/>
        <v>0</v>
      </c>
      <c r="S14" s="30"/>
      <c r="T14" s="16">
        <f t="shared" si="9"/>
        <v>0</v>
      </c>
      <c r="U14" s="23">
        <f t="shared" si="13"/>
        <v>0</v>
      </c>
      <c r="AB14" s="2">
        <f t="shared" si="1"/>
        <v>0</v>
      </c>
      <c r="AC14" s="3">
        <f t="shared" si="1"/>
        <v>0</v>
      </c>
      <c r="AD14" s="3">
        <f t="shared" si="1"/>
        <v>0</v>
      </c>
      <c r="AE14" s="4">
        <f t="shared" si="1"/>
        <v>0</v>
      </c>
      <c r="AF14" s="14">
        <f t="shared" si="1"/>
        <v>0</v>
      </c>
      <c r="AG14" s="10">
        <f t="shared" si="1"/>
        <v>0</v>
      </c>
      <c r="AH14" s="14">
        <f t="shared" si="1"/>
        <v>0</v>
      </c>
      <c r="AI14" s="10">
        <f t="shared" si="1"/>
        <v>0</v>
      </c>
      <c r="AJ14" s="14">
        <f t="shared" si="1"/>
        <v>0</v>
      </c>
      <c r="AK14" s="10">
        <f t="shared" si="1"/>
        <v>0</v>
      </c>
    </row>
    <row r="15" spans="1:37" x14ac:dyDescent="0.25">
      <c r="A15" s="22">
        <f t="shared" si="0"/>
        <v>9</v>
      </c>
      <c r="B15" s="16" t="s">
        <v>14</v>
      </c>
      <c r="C15" s="16" t="s">
        <v>26</v>
      </c>
      <c r="D15" s="16">
        <v>1000</v>
      </c>
      <c r="E15" s="22">
        <v>3.7250944444444332</v>
      </c>
      <c r="F15" s="23">
        <v>124.7335083333333</v>
      </c>
      <c r="G15" s="22"/>
      <c r="H15" s="16">
        <f t="shared" si="2"/>
        <v>0</v>
      </c>
      <c r="I15" s="23">
        <f t="shared" si="3"/>
        <v>0</v>
      </c>
      <c r="J15" s="22"/>
      <c r="K15" s="16">
        <f t="shared" si="4"/>
        <v>0</v>
      </c>
      <c r="L15" s="23">
        <f t="shared" si="11"/>
        <v>0</v>
      </c>
      <c r="M15" s="22"/>
      <c r="N15" s="16">
        <f t="shared" si="5"/>
        <v>0</v>
      </c>
      <c r="O15" s="23">
        <f t="shared" si="6"/>
        <v>0</v>
      </c>
      <c r="P15" s="30"/>
      <c r="Q15" s="16">
        <f t="shared" si="7"/>
        <v>0</v>
      </c>
      <c r="R15" s="23">
        <f t="shared" si="12"/>
        <v>0</v>
      </c>
      <c r="S15" s="30"/>
      <c r="T15" s="16">
        <f t="shared" si="9"/>
        <v>0</v>
      </c>
      <c r="U15" s="23">
        <f t="shared" si="13"/>
        <v>0</v>
      </c>
      <c r="AB15" s="2">
        <f t="shared" si="1"/>
        <v>0</v>
      </c>
      <c r="AC15" s="3">
        <f t="shared" si="1"/>
        <v>0</v>
      </c>
      <c r="AD15" s="3">
        <f t="shared" si="1"/>
        <v>0</v>
      </c>
      <c r="AE15" s="4">
        <f t="shared" si="1"/>
        <v>0</v>
      </c>
      <c r="AF15" s="14">
        <f t="shared" si="1"/>
        <v>0</v>
      </c>
      <c r="AG15" s="10">
        <f t="shared" si="1"/>
        <v>0</v>
      </c>
      <c r="AH15" s="14">
        <f t="shared" si="1"/>
        <v>0</v>
      </c>
      <c r="AI15" s="10">
        <f t="shared" si="1"/>
        <v>0</v>
      </c>
      <c r="AJ15" s="14">
        <f t="shared" si="1"/>
        <v>0</v>
      </c>
      <c r="AK15" s="10">
        <f t="shared" si="1"/>
        <v>0</v>
      </c>
    </row>
    <row r="16" spans="1:37" x14ac:dyDescent="0.25">
      <c r="A16" s="22">
        <f t="shared" si="0"/>
        <v>10</v>
      </c>
      <c r="B16" s="16" t="s">
        <v>14</v>
      </c>
      <c r="C16" s="16" t="s">
        <v>27</v>
      </c>
      <c r="D16" s="16">
        <v>1000</v>
      </c>
      <c r="E16" s="30">
        <v>3.8716305555555603</v>
      </c>
      <c r="F16" s="24">
        <v>155.05862777777779</v>
      </c>
      <c r="G16" s="22"/>
      <c r="H16" s="16">
        <f t="shared" si="2"/>
        <v>0</v>
      </c>
      <c r="I16" s="23">
        <f t="shared" si="3"/>
        <v>0</v>
      </c>
      <c r="J16" s="30"/>
      <c r="K16" s="16">
        <f t="shared" si="4"/>
        <v>0</v>
      </c>
      <c r="L16" s="23">
        <f t="shared" si="11"/>
        <v>0</v>
      </c>
      <c r="M16" s="30"/>
      <c r="N16" s="16">
        <f t="shared" si="5"/>
        <v>0</v>
      </c>
      <c r="O16" s="23">
        <f t="shared" si="6"/>
        <v>0</v>
      </c>
      <c r="P16" s="30"/>
      <c r="Q16" s="16">
        <f t="shared" si="7"/>
        <v>0</v>
      </c>
      <c r="R16" s="23">
        <f t="shared" si="12"/>
        <v>0</v>
      </c>
      <c r="S16" s="30"/>
      <c r="T16" s="16">
        <f t="shared" si="9"/>
        <v>0</v>
      </c>
      <c r="U16" s="23">
        <f t="shared" si="13"/>
        <v>0</v>
      </c>
      <c r="AB16" s="2">
        <f t="shared" si="1"/>
        <v>0</v>
      </c>
      <c r="AC16" s="3">
        <f t="shared" si="1"/>
        <v>0</v>
      </c>
      <c r="AD16" s="3">
        <f t="shared" si="1"/>
        <v>0</v>
      </c>
      <c r="AE16" s="4">
        <f t="shared" si="1"/>
        <v>0</v>
      </c>
      <c r="AF16" s="14">
        <f t="shared" si="1"/>
        <v>0</v>
      </c>
      <c r="AG16" s="10">
        <f t="shared" si="1"/>
        <v>0</v>
      </c>
      <c r="AH16" s="14">
        <f t="shared" si="1"/>
        <v>0</v>
      </c>
      <c r="AI16" s="10">
        <f t="shared" si="1"/>
        <v>0</v>
      </c>
      <c r="AJ16" s="14">
        <f t="shared" si="1"/>
        <v>0</v>
      </c>
      <c r="AK16" s="10">
        <f t="shared" si="1"/>
        <v>0</v>
      </c>
    </row>
    <row r="17" spans="1:37" x14ac:dyDescent="0.25">
      <c r="A17" s="22">
        <f t="shared" si="0"/>
        <v>11</v>
      </c>
      <c r="B17" s="16" t="s">
        <v>14</v>
      </c>
      <c r="C17" s="16" t="s">
        <v>28</v>
      </c>
      <c r="D17" s="16">
        <v>1000</v>
      </c>
      <c r="E17" s="30">
        <v>4.4547250000000078</v>
      </c>
      <c r="F17" s="24">
        <v>99.95538055555555</v>
      </c>
      <c r="G17" s="22"/>
      <c r="H17" s="16">
        <f t="shared" si="2"/>
        <v>0</v>
      </c>
      <c r="I17" s="23">
        <f t="shared" si="3"/>
        <v>0</v>
      </c>
      <c r="J17" s="30"/>
      <c r="K17" s="16">
        <f t="shared" si="4"/>
        <v>0</v>
      </c>
      <c r="L17" s="23">
        <f t="shared" si="11"/>
        <v>0</v>
      </c>
      <c r="M17" s="30"/>
      <c r="N17" s="16">
        <f t="shared" si="5"/>
        <v>0</v>
      </c>
      <c r="O17" s="23">
        <f t="shared" si="6"/>
        <v>0</v>
      </c>
      <c r="P17" s="30"/>
      <c r="Q17" s="16">
        <f t="shared" si="7"/>
        <v>0</v>
      </c>
      <c r="R17" s="23">
        <f t="shared" si="12"/>
        <v>0</v>
      </c>
      <c r="S17" s="30"/>
      <c r="T17" s="16">
        <f t="shared" si="9"/>
        <v>0</v>
      </c>
      <c r="U17" s="23">
        <f t="shared" si="13"/>
        <v>0</v>
      </c>
      <c r="AB17" s="2">
        <f t="shared" si="1"/>
        <v>0</v>
      </c>
      <c r="AC17" s="3">
        <f t="shared" si="1"/>
        <v>0</v>
      </c>
      <c r="AD17" s="3">
        <f t="shared" si="1"/>
        <v>0</v>
      </c>
      <c r="AE17" s="4">
        <f t="shared" si="1"/>
        <v>0</v>
      </c>
      <c r="AF17" s="14">
        <f t="shared" si="1"/>
        <v>0</v>
      </c>
      <c r="AG17" s="10">
        <f t="shared" si="1"/>
        <v>0</v>
      </c>
      <c r="AH17" s="14">
        <f t="shared" si="1"/>
        <v>0</v>
      </c>
      <c r="AI17" s="10">
        <f t="shared" si="1"/>
        <v>0</v>
      </c>
      <c r="AJ17" s="14">
        <f t="shared" si="1"/>
        <v>0</v>
      </c>
      <c r="AK17" s="10">
        <f t="shared" si="1"/>
        <v>0</v>
      </c>
    </row>
    <row r="18" spans="1:37" x14ac:dyDescent="0.25">
      <c r="A18" s="22">
        <f t="shared" si="0"/>
        <v>12</v>
      </c>
      <c r="B18" s="17" t="s">
        <v>14</v>
      </c>
      <c r="C18" s="17" t="s">
        <v>18</v>
      </c>
      <c r="D18" s="16">
        <v>1000</v>
      </c>
      <c r="E18" s="30">
        <v>4.026452777777763</v>
      </c>
      <c r="F18" s="24">
        <v>104.02222777777774</v>
      </c>
      <c r="G18" s="30"/>
      <c r="H18" s="16">
        <f t="shared" si="2"/>
        <v>0</v>
      </c>
      <c r="I18" s="23">
        <f t="shared" si="3"/>
        <v>0</v>
      </c>
      <c r="J18" s="30"/>
      <c r="K18" s="16">
        <f t="shared" si="4"/>
        <v>0</v>
      </c>
      <c r="L18" s="23">
        <f t="shared" si="11"/>
        <v>0</v>
      </c>
      <c r="M18" s="30"/>
      <c r="N18" s="16">
        <f t="shared" si="5"/>
        <v>0</v>
      </c>
      <c r="O18" s="23">
        <f t="shared" si="6"/>
        <v>0</v>
      </c>
      <c r="P18" s="30"/>
      <c r="Q18" s="16">
        <f t="shared" si="7"/>
        <v>0</v>
      </c>
      <c r="R18" s="23">
        <f t="shared" si="12"/>
        <v>0</v>
      </c>
      <c r="S18" s="30"/>
      <c r="T18" s="16">
        <f t="shared" si="9"/>
        <v>0</v>
      </c>
      <c r="U18" s="23">
        <f t="shared" si="13"/>
        <v>0</v>
      </c>
      <c r="AB18" s="2">
        <f t="shared" si="1"/>
        <v>0</v>
      </c>
      <c r="AC18" s="3">
        <f t="shared" si="1"/>
        <v>0</v>
      </c>
      <c r="AD18" s="3">
        <f t="shared" si="1"/>
        <v>0</v>
      </c>
      <c r="AE18" s="4">
        <f t="shared" si="1"/>
        <v>0</v>
      </c>
      <c r="AF18" s="14">
        <f t="shared" si="1"/>
        <v>0</v>
      </c>
      <c r="AG18" s="10">
        <f t="shared" si="1"/>
        <v>0</v>
      </c>
      <c r="AH18" s="14">
        <f t="shared" si="1"/>
        <v>0</v>
      </c>
      <c r="AI18" s="10">
        <f t="shared" si="1"/>
        <v>0</v>
      </c>
      <c r="AJ18" s="14">
        <f t="shared" si="1"/>
        <v>0</v>
      </c>
      <c r="AK18" s="10">
        <f t="shared" si="1"/>
        <v>0</v>
      </c>
    </row>
    <row r="19" spans="1:37" x14ac:dyDescent="0.25">
      <c r="A19" s="22">
        <f t="shared" si="0"/>
        <v>13</v>
      </c>
      <c r="B19" s="17" t="s">
        <v>14</v>
      </c>
      <c r="C19" s="17" t="s">
        <v>19</v>
      </c>
      <c r="D19" s="16">
        <v>1000</v>
      </c>
      <c r="E19" s="30">
        <v>3.7903000000000051</v>
      </c>
      <c r="F19" s="24">
        <v>100.9529722222222</v>
      </c>
      <c r="G19" s="30"/>
      <c r="H19" s="16">
        <f t="shared" si="2"/>
        <v>0</v>
      </c>
      <c r="I19" s="23">
        <f t="shared" si="3"/>
        <v>0</v>
      </c>
      <c r="J19" s="30"/>
      <c r="K19" s="16">
        <f t="shared" si="4"/>
        <v>0</v>
      </c>
      <c r="L19" s="23">
        <f t="shared" si="11"/>
        <v>0</v>
      </c>
      <c r="M19" s="30"/>
      <c r="N19" s="16">
        <f t="shared" si="5"/>
        <v>0</v>
      </c>
      <c r="O19" s="23">
        <f t="shared" si="6"/>
        <v>0</v>
      </c>
      <c r="P19" s="30"/>
      <c r="Q19" s="16">
        <f t="shared" si="7"/>
        <v>0</v>
      </c>
      <c r="R19" s="23">
        <f t="shared" si="12"/>
        <v>0</v>
      </c>
      <c r="S19" s="30"/>
      <c r="T19" s="16">
        <f t="shared" si="9"/>
        <v>0</v>
      </c>
      <c r="U19" s="23">
        <f t="shared" si="13"/>
        <v>0</v>
      </c>
      <c r="AB19" s="2">
        <f t="shared" si="1"/>
        <v>0</v>
      </c>
      <c r="AC19" s="3">
        <f t="shared" si="1"/>
        <v>0</v>
      </c>
      <c r="AD19" s="3">
        <f t="shared" si="1"/>
        <v>0</v>
      </c>
      <c r="AE19" s="4">
        <f t="shared" si="1"/>
        <v>0</v>
      </c>
      <c r="AF19" s="14">
        <f t="shared" si="1"/>
        <v>0</v>
      </c>
      <c r="AG19" s="10">
        <f t="shared" si="1"/>
        <v>0</v>
      </c>
      <c r="AH19" s="14">
        <f t="shared" si="1"/>
        <v>0</v>
      </c>
      <c r="AI19" s="10">
        <f t="shared" si="1"/>
        <v>0</v>
      </c>
      <c r="AJ19" s="14">
        <f t="shared" si="1"/>
        <v>0</v>
      </c>
      <c r="AK19" s="10">
        <f t="shared" si="1"/>
        <v>0</v>
      </c>
    </row>
    <row r="20" spans="1:37" x14ac:dyDescent="0.25">
      <c r="A20" s="22">
        <f t="shared" si="0"/>
        <v>14</v>
      </c>
      <c r="B20" s="17" t="s">
        <v>14</v>
      </c>
      <c r="C20" s="17" t="s">
        <v>20</v>
      </c>
      <c r="D20" s="16">
        <v>1000</v>
      </c>
      <c r="E20" s="30">
        <v>3.563747222222224</v>
      </c>
      <c r="F20" s="24">
        <v>94.844977777777757</v>
      </c>
      <c r="G20" s="30"/>
      <c r="H20" s="16">
        <f>G20/($E20*$D20*$F$2)</f>
        <v>0</v>
      </c>
      <c r="I20" s="23">
        <f t="shared" si="3"/>
        <v>0</v>
      </c>
      <c r="J20" s="30"/>
      <c r="K20" s="16">
        <f>J20/($E20*$D20*$F$2)</f>
        <v>0</v>
      </c>
      <c r="L20" s="23">
        <f t="shared" si="11"/>
        <v>0</v>
      </c>
      <c r="M20" s="30"/>
      <c r="N20" s="16">
        <f>M20/($E20*$D20*$F$2)</f>
        <v>0</v>
      </c>
      <c r="O20" s="23">
        <f t="shared" si="6"/>
        <v>0</v>
      </c>
      <c r="P20" s="30"/>
      <c r="Q20" s="16">
        <f>P20/($E20*$D20*$F$2)</f>
        <v>0</v>
      </c>
      <c r="R20" s="23">
        <f t="shared" si="12"/>
        <v>0</v>
      </c>
      <c r="S20" s="30"/>
      <c r="T20" s="16">
        <f>S20/($E20*$D20*$F$2)</f>
        <v>0</v>
      </c>
      <c r="U20" s="23">
        <f t="shared" si="13"/>
        <v>0</v>
      </c>
      <c r="AB20" s="2">
        <f t="shared" si="1"/>
        <v>0</v>
      </c>
      <c r="AC20" s="3">
        <f t="shared" si="1"/>
        <v>0</v>
      </c>
      <c r="AD20" s="3">
        <f t="shared" si="1"/>
        <v>0</v>
      </c>
      <c r="AE20" s="4">
        <f t="shared" si="1"/>
        <v>0</v>
      </c>
      <c r="AF20" s="14">
        <f t="shared" si="1"/>
        <v>0</v>
      </c>
      <c r="AG20" s="10">
        <f t="shared" si="1"/>
        <v>0</v>
      </c>
      <c r="AH20" s="14">
        <f t="shared" si="1"/>
        <v>0</v>
      </c>
      <c r="AI20" s="10">
        <f t="shared" si="1"/>
        <v>0</v>
      </c>
      <c r="AJ20" s="14">
        <f t="shared" si="1"/>
        <v>0</v>
      </c>
      <c r="AK20" s="10">
        <f t="shared" si="1"/>
        <v>0</v>
      </c>
    </row>
    <row r="21" spans="1:37" x14ac:dyDescent="0.25">
      <c r="A21" s="25">
        <f t="shared" si="0"/>
        <v>15</v>
      </c>
      <c r="B21" s="26" t="s">
        <v>14</v>
      </c>
      <c r="C21" s="26" t="s">
        <v>29</v>
      </c>
      <c r="D21" s="27">
        <v>1000</v>
      </c>
      <c r="E21" s="31">
        <v>2.8784333333333372</v>
      </c>
      <c r="F21" s="28">
        <v>94.282513888888857</v>
      </c>
      <c r="G21" s="31"/>
      <c r="H21" s="27">
        <f>G21/($E21*$D21*$F$2)</f>
        <v>0</v>
      </c>
      <c r="I21" s="32">
        <f>G21/($F21*$D21*$F$2)</f>
        <v>0</v>
      </c>
      <c r="J21" s="31"/>
      <c r="K21" s="27">
        <f>J21/($E21*$D21*$F$2)</f>
        <v>0</v>
      </c>
      <c r="L21" s="32">
        <f>J21/($F21*$D21*$F$2)</f>
        <v>0</v>
      </c>
      <c r="M21" s="31"/>
      <c r="N21" s="27">
        <f>M21/($E21*$D21*$F$2)</f>
        <v>0</v>
      </c>
      <c r="O21" s="32">
        <f>M21/($F21*$D21*$F$2)</f>
        <v>0</v>
      </c>
      <c r="P21" s="31"/>
      <c r="Q21" s="27">
        <f>P21/($E21*$D21*$F$2)</f>
        <v>0</v>
      </c>
      <c r="R21" s="32">
        <f>P21/($F21*$D21*$F$2)</f>
        <v>0</v>
      </c>
      <c r="S21" s="31"/>
      <c r="T21" s="27">
        <f>S21/($E21*$D21*$F$2)</f>
        <v>0</v>
      </c>
      <c r="U21" s="32">
        <f>S21/($F21*$D21*$F$2)</f>
        <v>0</v>
      </c>
      <c r="AB21" s="5">
        <f t="shared" si="1"/>
        <v>0</v>
      </c>
      <c r="AC21" s="6">
        <f t="shared" si="1"/>
        <v>0</v>
      </c>
      <c r="AD21" s="6">
        <f t="shared" si="1"/>
        <v>0</v>
      </c>
      <c r="AE21" s="33">
        <f t="shared" si="1"/>
        <v>0</v>
      </c>
      <c r="AF21" s="9">
        <f t="shared" si="1"/>
        <v>0</v>
      </c>
      <c r="AG21" s="11">
        <f t="shared" si="1"/>
        <v>0</v>
      </c>
      <c r="AH21" s="9">
        <f t="shared" si="1"/>
        <v>0</v>
      </c>
      <c r="AI21" s="11">
        <f t="shared" si="1"/>
        <v>0</v>
      </c>
      <c r="AJ21" s="9">
        <f t="shared" si="1"/>
        <v>0</v>
      </c>
      <c r="AK21" s="11">
        <f t="shared" si="1"/>
        <v>0</v>
      </c>
    </row>
    <row r="66" spans="1:42" s="35" customFormat="1" ht="15.75" thickBot="1" x14ac:dyDescent="0.3"/>
    <row r="67" spans="1:42" ht="15.75" thickTop="1" x14ac:dyDescent="0.25"/>
    <row r="68" spans="1:42" x14ac:dyDescent="0.25">
      <c r="A68" t="s">
        <v>39</v>
      </c>
    </row>
    <row r="71" spans="1:42" x14ac:dyDescent="0.25">
      <c r="A71" s="64" t="s">
        <v>0</v>
      </c>
      <c r="B71" s="64" t="s">
        <v>1</v>
      </c>
      <c r="C71" s="64" t="s">
        <v>2</v>
      </c>
      <c r="D71" s="64" t="s">
        <v>7</v>
      </c>
      <c r="E71" s="67" t="s">
        <v>13</v>
      </c>
      <c r="F71" s="72"/>
      <c r="G71" s="61" t="s">
        <v>40</v>
      </c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3"/>
      <c r="AG71" s="43" t="s">
        <v>5</v>
      </c>
      <c r="AH71" s="45"/>
      <c r="AI71" s="45"/>
      <c r="AJ71" s="45"/>
      <c r="AK71" s="45"/>
      <c r="AL71" s="45"/>
      <c r="AM71" s="45"/>
      <c r="AN71" s="45"/>
      <c r="AO71" s="45"/>
      <c r="AP71" s="44"/>
    </row>
    <row r="72" spans="1:42" x14ac:dyDescent="0.25">
      <c r="A72" s="65"/>
      <c r="B72" s="65"/>
      <c r="C72" s="65"/>
      <c r="D72" s="65"/>
      <c r="E72" s="69"/>
      <c r="F72" s="71"/>
      <c r="G72" s="61" t="s">
        <v>3</v>
      </c>
      <c r="H72" s="62"/>
      <c r="I72" s="62"/>
      <c r="J72" s="63"/>
      <c r="K72" s="61" t="s">
        <v>4</v>
      </c>
      <c r="L72" s="62"/>
      <c r="M72" s="62"/>
      <c r="N72" s="63"/>
      <c r="O72" s="61" t="s">
        <v>12</v>
      </c>
      <c r="P72" s="62"/>
      <c r="Q72" s="62"/>
      <c r="R72" s="63"/>
      <c r="S72" s="61" t="s">
        <v>30</v>
      </c>
      <c r="T72" s="62"/>
      <c r="U72" s="62"/>
      <c r="V72" s="63"/>
      <c r="W72" s="61" t="s">
        <v>33</v>
      </c>
      <c r="X72" s="62"/>
      <c r="Y72" s="62"/>
      <c r="Z72" s="63"/>
      <c r="AG72" s="43" t="str">
        <f>G72</f>
        <v>Without Layers</v>
      </c>
      <c r="AH72" s="44"/>
      <c r="AI72" s="43" t="str">
        <f>K72</f>
        <v>With Layers</v>
      </c>
      <c r="AJ72" s="44"/>
      <c r="AK72" s="43" t="str">
        <f>O72</f>
        <v>With buffer=5m</v>
      </c>
      <c r="AL72" s="44"/>
      <c r="AM72" s="43" t="str">
        <f>S72</f>
        <v>With buffer=10m</v>
      </c>
      <c r="AN72" s="44"/>
      <c r="AO72" s="43" t="str">
        <f>W72</f>
        <v>With buffer=20m</v>
      </c>
      <c r="AP72" s="44"/>
    </row>
    <row r="73" spans="1:42" x14ac:dyDescent="0.25">
      <c r="A73" s="66"/>
      <c r="B73" s="66"/>
      <c r="C73" s="66"/>
      <c r="D73" s="66"/>
      <c r="E73" s="1" t="s">
        <v>8</v>
      </c>
      <c r="F73" s="1" t="s">
        <v>9</v>
      </c>
      <c r="G73" s="1"/>
      <c r="H73" s="46" t="s">
        <v>10</v>
      </c>
      <c r="I73" s="46" t="s">
        <v>8</v>
      </c>
      <c r="J73" s="46" t="s">
        <v>9</v>
      </c>
      <c r="K73" s="1"/>
      <c r="L73" s="46" t="s">
        <v>10</v>
      </c>
      <c r="M73" s="46" t="s">
        <v>8</v>
      </c>
      <c r="N73" s="46" t="s">
        <v>9</v>
      </c>
      <c r="O73" s="1"/>
      <c r="P73" s="46" t="s">
        <v>10</v>
      </c>
      <c r="Q73" s="46" t="s">
        <v>8</v>
      </c>
      <c r="R73" s="46" t="s">
        <v>9</v>
      </c>
      <c r="S73" s="1"/>
      <c r="T73" s="46" t="s">
        <v>10</v>
      </c>
      <c r="U73" s="46" t="s">
        <v>8</v>
      </c>
      <c r="V73" s="46" t="s">
        <v>9</v>
      </c>
      <c r="W73" s="1"/>
      <c r="X73" s="46" t="s">
        <v>10</v>
      </c>
      <c r="Y73" s="46" t="s">
        <v>8</v>
      </c>
      <c r="Z73" s="46" t="s">
        <v>9</v>
      </c>
      <c r="AG73" s="7" t="str">
        <f>I73</f>
        <v>air taxi</v>
      </c>
      <c r="AH73" s="7" t="str">
        <f>J73</f>
        <v>all</v>
      </c>
      <c r="AI73" s="7" t="str">
        <f>M73</f>
        <v>air taxi</v>
      </c>
      <c r="AJ73" s="7" t="str">
        <f>N73</f>
        <v>all</v>
      </c>
      <c r="AK73" s="7" t="str">
        <f>Q73</f>
        <v>air taxi</v>
      </c>
      <c r="AL73" s="7" t="str">
        <f>R73</f>
        <v>all</v>
      </c>
      <c r="AM73" s="7" t="str">
        <f>U73</f>
        <v>air taxi</v>
      </c>
      <c r="AN73" s="7" t="str">
        <f>V73</f>
        <v>all</v>
      </c>
      <c r="AO73" s="7" t="str">
        <f>Y73</f>
        <v>air taxi</v>
      </c>
      <c r="AP73" s="7" t="str">
        <f>Z73</f>
        <v>all</v>
      </c>
    </row>
    <row r="74" spans="1:42" x14ac:dyDescent="0.25">
      <c r="A74" s="22">
        <v>1</v>
      </c>
      <c r="B74" s="16" t="s">
        <v>14</v>
      </c>
      <c r="C74" s="16" t="s">
        <v>21</v>
      </c>
      <c r="D74" s="16">
        <v>1000</v>
      </c>
      <c r="E74" s="20">
        <v>3.6726388888888879</v>
      </c>
      <c r="F74" s="21">
        <v>79.774569444444438</v>
      </c>
      <c r="G74" s="20"/>
      <c r="H74" s="15"/>
      <c r="I74" s="15">
        <f>H74/($E74*$D74*$F$2)</f>
        <v>0</v>
      </c>
      <c r="J74" s="21">
        <f>H74/($F74*$D74*$F$2)</f>
        <v>0</v>
      </c>
      <c r="K74" s="20"/>
      <c r="L74" s="15"/>
      <c r="M74" s="15">
        <f>L74/($E74*$D74*$F$2)</f>
        <v>0</v>
      </c>
      <c r="N74" s="21">
        <f>L74/($F74*$D74*$F$2)</f>
        <v>0</v>
      </c>
      <c r="O74" s="20"/>
      <c r="P74" s="15"/>
      <c r="Q74" s="15">
        <f>P74/($E74*$D74*$F$2)</f>
        <v>0</v>
      </c>
      <c r="R74" s="21">
        <f>P74/($F74*$D74*$F$2)</f>
        <v>0</v>
      </c>
      <c r="S74" s="20"/>
      <c r="T74" s="15"/>
      <c r="U74" s="15">
        <f>T74/($E74*$D74*$F$2)</f>
        <v>0</v>
      </c>
      <c r="V74" s="21">
        <f>T74/($F74*$D74*$F$2)</f>
        <v>0</v>
      </c>
      <c r="W74" s="15"/>
      <c r="X74" s="36"/>
      <c r="Y74" s="15">
        <f>X74/($E74*$D74*$F$2)</f>
        <v>0</v>
      </c>
      <c r="Z74" s="21">
        <f>X74/($F74*$D74*$F$2)</f>
        <v>0</v>
      </c>
      <c r="AG74" s="18">
        <f>AVERAGE($I$100:$I$114)</f>
        <v>0</v>
      </c>
      <c r="AH74" s="19">
        <f>AVERAGE($J$100:$J$114)</f>
        <v>0</v>
      </c>
      <c r="AI74" s="19">
        <f>AVERAGE($M$100:$M$114)</f>
        <v>0</v>
      </c>
      <c r="AJ74" s="13">
        <f>AVERAGE($N$100:$N$114)</f>
        <v>0</v>
      </c>
      <c r="AK74" s="18">
        <f>AVERAGE($Q$100:$Q$114)</f>
        <v>0</v>
      </c>
      <c r="AL74" s="13">
        <f>AVERAGE($R$100:$R$114)</f>
        <v>0</v>
      </c>
      <c r="AM74" s="18">
        <f>AVERAGE($U$100:$U$114)</f>
        <v>0</v>
      </c>
      <c r="AN74" s="13">
        <f>AVERAGE($V$100:$V$114)</f>
        <v>0</v>
      </c>
      <c r="AO74" s="18">
        <f>AVERAGE($Y$100:$Y$114)</f>
        <v>0</v>
      </c>
      <c r="AP74" s="13">
        <f>AVERAGE($Z$100:$Z$114)</f>
        <v>0</v>
      </c>
    </row>
    <row r="75" spans="1:42" x14ac:dyDescent="0.25">
      <c r="A75" s="22">
        <f t="shared" ref="A75:A88" si="14">A74+1</f>
        <v>2</v>
      </c>
      <c r="B75" s="16" t="s">
        <v>14</v>
      </c>
      <c r="C75" s="16" t="s">
        <v>22</v>
      </c>
      <c r="D75" s="16">
        <v>1000</v>
      </c>
      <c r="E75" s="22">
        <v>4.6576138888888874</v>
      </c>
      <c r="F75" s="23">
        <v>166.55976111111113</v>
      </c>
      <c r="G75" s="22"/>
      <c r="H75" s="16"/>
      <c r="I75" s="16">
        <f>H75/($E75*$D75*$F$2)</f>
        <v>0</v>
      </c>
      <c r="J75" s="23">
        <f>H75/($F75*$D75*$F$2)</f>
        <v>0</v>
      </c>
      <c r="K75" s="22"/>
      <c r="L75" s="16"/>
      <c r="M75" s="16">
        <f>L75/($E75*$D75*$F$2)</f>
        <v>0</v>
      </c>
      <c r="N75" s="23">
        <f>L75/($F75*$D75*$F$2)</f>
        <v>0</v>
      </c>
      <c r="O75" s="22"/>
      <c r="P75" s="16"/>
      <c r="Q75" s="16">
        <f>P75/($E75*$D75*$F$2)</f>
        <v>0</v>
      </c>
      <c r="R75" s="23">
        <f>P75/($F75*$D75*$F$2)</f>
        <v>0</v>
      </c>
      <c r="S75" s="22"/>
      <c r="T75" s="16"/>
      <c r="U75" s="16">
        <f>T75/($E75*$D75*$F$2)</f>
        <v>0</v>
      </c>
      <c r="V75" s="23">
        <f>T75/($F75*$D75*$F$2)</f>
        <v>0</v>
      </c>
      <c r="W75" s="16"/>
      <c r="X75" s="17"/>
      <c r="Y75" s="16">
        <f>X75/($E75*$D75*$F$2)</f>
        <v>0</v>
      </c>
      <c r="Z75" s="23">
        <f>X75/($F75*$D75*$F$2)</f>
        <v>0</v>
      </c>
      <c r="AG75" s="14">
        <f t="shared" ref="AG75:AP88" si="15">AG$100</f>
        <v>0</v>
      </c>
      <c r="AH75" s="8">
        <f t="shared" si="15"/>
        <v>0</v>
      </c>
      <c r="AI75" s="8">
        <f t="shared" si="15"/>
        <v>0</v>
      </c>
      <c r="AJ75" s="10">
        <f t="shared" si="15"/>
        <v>0</v>
      </c>
      <c r="AK75" s="14">
        <f t="shared" si="15"/>
        <v>0</v>
      </c>
      <c r="AL75" s="14">
        <f t="shared" si="15"/>
        <v>0</v>
      </c>
      <c r="AM75" s="14">
        <f t="shared" si="15"/>
        <v>0</v>
      </c>
      <c r="AN75" s="10">
        <f t="shared" si="15"/>
        <v>0</v>
      </c>
      <c r="AO75" s="14">
        <f t="shared" si="15"/>
        <v>0</v>
      </c>
      <c r="AP75" s="10">
        <f t="shared" si="15"/>
        <v>0</v>
      </c>
    </row>
    <row r="76" spans="1:42" x14ac:dyDescent="0.25">
      <c r="A76" s="22">
        <f t="shared" si="14"/>
        <v>3</v>
      </c>
      <c r="B76" s="16" t="s">
        <v>14</v>
      </c>
      <c r="C76" s="17" t="s">
        <v>23</v>
      </c>
      <c r="D76" s="16">
        <v>1000</v>
      </c>
      <c r="E76" s="22">
        <v>4.8418388888888959</v>
      </c>
      <c r="F76" s="23">
        <v>115.00931944444446</v>
      </c>
      <c r="G76" s="22"/>
      <c r="H76" s="16"/>
      <c r="I76" s="16">
        <f t="shared" ref="I76:I86" si="16">H76/($E76*$D76*$F$2)</f>
        <v>0</v>
      </c>
      <c r="J76" s="23">
        <f t="shared" ref="J76:J77" si="17">H76/($F76*$D76*$F$2)</f>
        <v>0</v>
      </c>
      <c r="K76" s="22"/>
      <c r="L76" s="16"/>
      <c r="M76" s="16">
        <f t="shared" ref="M76:M86" si="18">L76/($E76*$D76*$F$2)</f>
        <v>0</v>
      </c>
      <c r="N76" s="23">
        <f t="shared" ref="N76:N77" si="19">L76/($F76*$D76*$F$2)</f>
        <v>0</v>
      </c>
      <c r="O76" s="22"/>
      <c r="P76" s="16"/>
      <c r="Q76" s="16">
        <f t="shared" ref="Q76:Q86" si="20">P76/($E76*$D76*$F$2)</f>
        <v>0</v>
      </c>
      <c r="R76" s="23">
        <f t="shared" ref="R76:R77" si="21">P76/($F76*$D76*$F$2)</f>
        <v>0</v>
      </c>
      <c r="S76" s="22"/>
      <c r="T76" s="16"/>
      <c r="U76" s="16">
        <f t="shared" ref="U76:U86" si="22">T76/($E76*$D76*$F$2)</f>
        <v>0</v>
      </c>
      <c r="V76" s="23">
        <f t="shared" ref="V76:V77" si="23">T76/($F76*$D76*$F$2)</f>
        <v>0</v>
      </c>
      <c r="W76" s="16"/>
      <c r="X76" s="17"/>
      <c r="Y76" s="16">
        <f t="shared" ref="Y76:Y86" si="24">X76/($E76*$D76*$F$2)</f>
        <v>0</v>
      </c>
      <c r="Z76" s="23">
        <f t="shared" ref="Z76:Z77" si="25">X76/($F76*$D76*$F$2)</f>
        <v>0</v>
      </c>
      <c r="AG76" s="14">
        <f t="shared" si="15"/>
        <v>0</v>
      </c>
      <c r="AH76" s="8">
        <f t="shared" si="15"/>
        <v>0</v>
      </c>
      <c r="AI76" s="8">
        <f t="shared" si="15"/>
        <v>0</v>
      </c>
      <c r="AJ76" s="10">
        <f t="shared" si="15"/>
        <v>0</v>
      </c>
      <c r="AK76" s="14">
        <f t="shared" si="15"/>
        <v>0</v>
      </c>
      <c r="AL76" s="14">
        <f t="shared" si="15"/>
        <v>0</v>
      </c>
      <c r="AM76" s="14">
        <f t="shared" si="15"/>
        <v>0</v>
      </c>
      <c r="AN76" s="10">
        <f t="shared" si="15"/>
        <v>0</v>
      </c>
      <c r="AO76" s="14">
        <f t="shared" si="15"/>
        <v>0</v>
      </c>
      <c r="AP76" s="10">
        <f t="shared" si="15"/>
        <v>0</v>
      </c>
    </row>
    <row r="77" spans="1:42" x14ac:dyDescent="0.25">
      <c r="A77" s="22">
        <f t="shared" si="14"/>
        <v>4</v>
      </c>
      <c r="B77" s="16" t="s">
        <v>14</v>
      </c>
      <c r="C77" s="16" t="s">
        <v>15</v>
      </c>
      <c r="D77" s="16">
        <v>1000</v>
      </c>
      <c r="E77" s="22">
        <v>3.9206972222222145</v>
      </c>
      <c r="F77" s="23">
        <v>92.223586111111089</v>
      </c>
      <c r="G77" s="22"/>
      <c r="H77" s="16"/>
      <c r="I77" s="16">
        <f t="shared" si="16"/>
        <v>0</v>
      </c>
      <c r="J77" s="23">
        <f t="shared" si="17"/>
        <v>0</v>
      </c>
      <c r="K77" s="22"/>
      <c r="L77" s="16"/>
      <c r="M77" s="16">
        <f t="shared" si="18"/>
        <v>0</v>
      </c>
      <c r="N77" s="23">
        <f t="shared" si="19"/>
        <v>0</v>
      </c>
      <c r="O77" s="22"/>
      <c r="P77" s="16"/>
      <c r="Q77" s="16">
        <f t="shared" si="20"/>
        <v>0</v>
      </c>
      <c r="R77" s="23">
        <f t="shared" si="21"/>
        <v>0</v>
      </c>
      <c r="S77" s="22"/>
      <c r="T77" s="16"/>
      <c r="U77" s="16">
        <f t="shared" si="22"/>
        <v>0</v>
      </c>
      <c r="V77" s="23">
        <f t="shared" si="23"/>
        <v>0</v>
      </c>
      <c r="W77" s="16"/>
      <c r="X77" s="17"/>
      <c r="Y77" s="16">
        <f t="shared" si="24"/>
        <v>0</v>
      </c>
      <c r="Z77" s="23">
        <f t="shared" si="25"/>
        <v>0</v>
      </c>
      <c r="AG77" s="14">
        <f t="shared" si="15"/>
        <v>0</v>
      </c>
      <c r="AH77" s="8">
        <f t="shared" si="15"/>
        <v>0</v>
      </c>
      <c r="AI77" s="8">
        <f t="shared" si="15"/>
        <v>0</v>
      </c>
      <c r="AJ77" s="10">
        <f t="shared" si="15"/>
        <v>0</v>
      </c>
      <c r="AK77" s="14">
        <f t="shared" si="15"/>
        <v>0</v>
      </c>
      <c r="AL77" s="14">
        <f t="shared" si="15"/>
        <v>0</v>
      </c>
      <c r="AM77" s="14">
        <f t="shared" si="15"/>
        <v>0</v>
      </c>
      <c r="AN77" s="10">
        <f t="shared" si="15"/>
        <v>0</v>
      </c>
      <c r="AO77" s="14">
        <f t="shared" si="15"/>
        <v>0</v>
      </c>
      <c r="AP77" s="10">
        <f t="shared" si="15"/>
        <v>0</v>
      </c>
    </row>
    <row r="78" spans="1:42" x14ac:dyDescent="0.25">
      <c r="A78" s="22">
        <f t="shared" si="14"/>
        <v>5</v>
      </c>
      <c r="B78" s="16" t="s">
        <v>14</v>
      </c>
      <c r="C78" s="16" t="s">
        <v>16</v>
      </c>
      <c r="D78" s="16">
        <v>1000</v>
      </c>
      <c r="E78" s="22">
        <v>4.2080472222222189</v>
      </c>
      <c r="F78" s="23">
        <v>99.019727777777774</v>
      </c>
      <c r="G78" s="22"/>
      <c r="H78" s="16"/>
      <c r="I78" s="16">
        <f>H78/($E78*$D78*$F$2)</f>
        <v>0</v>
      </c>
      <c r="J78" s="23">
        <f>H78/($F78*$D78*$F$2)</f>
        <v>0</v>
      </c>
      <c r="K78" s="22"/>
      <c r="L78" s="16"/>
      <c r="M78" s="16">
        <f>L78/($E78*$D78*$F$2)</f>
        <v>0</v>
      </c>
      <c r="N78" s="23">
        <f>L78/($F78*$D78*$F$2)</f>
        <v>0</v>
      </c>
      <c r="O78" s="22"/>
      <c r="P78" s="16"/>
      <c r="Q78" s="16">
        <f>P78/($E78*$D78*$F$2)</f>
        <v>0</v>
      </c>
      <c r="R78" s="23">
        <f>P78/($F78*$D78*$F$2)</f>
        <v>0</v>
      </c>
      <c r="S78" s="22"/>
      <c r="T78" s="16"/>
      <c r="U78" s="16">
        <f>T78/($E78*$D78*$F$2)</f>
        <v>0</v>
      </c>
      <c r="V78" s="23">
        <f>T78/($F78*$D78*$F$2)</f>
        <v>0</v>
      </c>
      <c r="W78" s="16"/>
      <c r="X78" s="17"/>
      <c r="Y78" s="16">
        <f>X78/($E78*$D78*$F$2)</f>
        <v>0</v>
      </c>
      <c r="Z78" s="23">
        <f>X78/($F78*$D78*$F$2)</f>
        <v>0</v>
      </c>
      <c r="AG78" s="14">
        <f t="shared" si="15"/>
        <v>0</v>
      </c>
      <c r="AH78" s="8">
        <f t="shared" si="15"/>
        <v>0</v>
      </c>
      <c r="AI78" s="8">
        <f t="shared" si="15"/>
        <v>0</v>
      </c>
      <c r="AJ78" s="10">
        <f t="shared" si="15"/>
        <v>0</v>
      </c>
      <c r="AK78" s="14">
        <f t="shared" si="15"/>
        <v>0</v>
      </c>
      <c r="AL78" s="14">
        <f t="shared" si="15"/>
        <v>0</v>
      </c>
      <c r="AM78" s="14">
        <f t="shared" si="15"/>
        <v>0</v>
      </c>
      <c r="AN78" s="10">
        <f t="shared" si="15"/>
        <v>0</v>
      </c>
      <c r="AO78" s="14">
        <f t="shared" si="15"/>
        <v>0</v>
      </c>
      <c r="AP78" s="10">
        <f t="shared" si="15"/>
        <v>0</v>
      </c>
    </row>
    <row r="79" spans="1:42" x14ac:dyDescent="0.25">
      <c r="A79" s="22">
        <f t="shared" si="14"/>
        <v>6</v>
      </c>
      <c r="B79" s="16" t="s">
        <v>14</v>
      </c>
      <c r="C79" s="16" t="s">
        <v>17</v>
      </c>
      <c r="D79" s="16">
        <v>1000</v>
      </c>
      <c r="E79" s="22">
        <v>3.8898972222222201</v>
      </c>
      <c r="F79" s="23">
        <v>96.78281666666669</v>
      </c>
      <c r="G79" s="22"/>
      <c r="H79" s="16"/>
      <c r="I79" s="16">
        <f t="shared" si="16"/>
        <v>0</v>
      </c>
      <c r="J79" s="23">
        <f t="shared" ref="J79:J87" si="26">H79/($F79*$D79*$F$2)</f>
        <v>0</v>
      </c>
      <c r="K79" s="22"/>
      <c r="L79" s="16"/>
      <c r="M79" s="16">
        <f t="shared" si="18"/>
        <v>0</v>
      </c>
      <c r="N79" s="23">
        <f t="shared" ref="N79:N87" si="27">L79/($F79*$D79*$F$2)</f>
        <v>0</v>
      </c>
      <c r="O79" s="22"/>
      <c r="P79" s="16"/>
      <c r="Q79" s="16">
        <f t="shared" si="20"/>
        <v>0</v>
      </c>
      <c r="R79" s="23">
        <f t="shared" ref="R79:R87" si="28">P79/($F79*$D79*$F$2)</f>
        <v>0</v>
      </c>
      <c r="S79" s="22"/>
      <c r="T79" s="16"/>
      <c r="U79" s="16">
        <f t="shared" si="22"/>
        <v>0</v>
      </c>
      <c r="V79" s="23">
        <f t="shared" ref="V79:V87" si="29">T79/($F79*$D79*$F$2)</f>
        <v>0</v>
      </c>
      <c r="W79" s="16"/>
      <c r="X79" s="17"/>
      <c r="Y79" s="16">
        <f t="shared" si="24"/>
        <v>0</v>
      </c>
      <c r="Z79" s="23">
        <f t="shared" ref="Z79:Z87" si="30">X79/($F79*$D79*$F$2)</f>
        <v>0</v>
      </c>
      <c r="AG79" s="14">
        <f t="shared" si="15"/>
        <v>0</v>
      </c>
      <c r="AH79" s="8">
        <f t="shared" si="15"/>
        <v>0</v>
      </c>
      <c r="AI79" s="8">
        <f t="shared" si="15"/>
        <v>0</v>
      </c>
      <c r="AJ79" s="10">
        <f t="shared" si="15"/>
        <v>0</v>
      </c>
      <c r="AK79" s="14">
        <f t="shared" si="15"/>
        <v>0</v>
      </c>
      <c r="AL79" s="14">
        <f t="shared" si="15"/>
        <v>0</v>
      </c>
      <c r="AM79" s="14">
        <f t="shared" si="15"/>
        <v>0</v>
      </c>
      <c r="AN79" s="10">
        <f t="shared" si="15"/>
        <v>0</v>
      </c>
      <c r="AO79" s="14">
        <f t="shared" si="15"/>
        <v>0</v>
      </c>
      <c r="AP79" s="10">
        <f t="shared" si="15"/>
        <v>0</v>
      </c>
    </row>
    <row r="80" spans="1:42" x14ac:dyDescent="0.25">
      <c r="A80" s="22">
        <f t="shared" si="14"/>
        <v>7</v>
      </c>
      <c r="B80" s="16" t="s">
        <v>14</v>
      </c>
      <c r="C80" s="16" t="s">
        <v>24</v>
      </c>
      <c r="D80" s="16">
        <v>1000</v>
      </c>
      <c r="E80" s="22">
        <v>4.7703972222222184</v>
      </c>
      <c r="F80" s="23">
        <v>110.17316944444444</v>
      </c>
      <c r="G80" s="22"/>
      <c r="H80" s="16"/>
      <c r="I80" s="16">
        <f t="shared" si="16"/>
        <v>0</v>
      </c>
      <c r="J80" s="23">
        <f t="shared" si="26"/>
        <v>0</v>
      </c>
      <c r="K80" s="22"/>
      <c r="L80" s="16"/>
      <c r="M80" s="16">
        <f t="shared" si="18"/>
        <v>0</v>
      </c>
      <c r="N80" s="23">
        <f t="shared" si="27"/>
        <v>0</v>
      </c>
      <c r="O80" s="22"/>
      <c r="P80" s="16"/>
      <c r="Q80" s="16">
        <f t="shared" si="20"/>
        <v>0</v>
      </c>
      <c r="R80" s="23">
        <f t="shared" si="28"/>
        <v>0</v>
      </c>
      <c r="S80" s="22"/>
      <c r="T80" s="16"/>
      <c r="U80" s="16">
        <f t="shared" si="22"/>
        <v>0</v>
      </c>
      <c r="V80" s="23">
        <f t="shared" si="29"/>
        <v>0</v>
      </c>
      <c r="W80" s="16"/>
      <c r="X80" s="17"/>
      <c r="Y80" s="16">
        <f t="shared" si="24"/>
        <v>0</v>
      </c>
      <c r="Z80" s="23">
        <f t="shared" si="30"/>
        <v>0</v>
      </c>
      <c r="AG80" s="14">
        <f t="shared" si="15"/>
        <v>0</v>
      </c>
      <c r="AH80" s="8">
        <f t="shared" si="15"/>
        <v>0</v>
      </c>
      <c r="AI80" s="8">
        <f t="shared" si="15"/>
        <v>0</v>
      </c>
      <c r="AJ80" s="10">
        <f t="shared" si="15"/>
        <v>0</v>
      </c>
      <c r="AK80" s="14">
        <f t="shared" si="15"/>
        <v>0</v>
      </c>
      <c r="AL80" s="14">
        <f t="shared" si="15"/>
        <v>0</v>
      </c>
      <c r="AM80" s="14">
        <f t="shared" si="15"/>
        <v>0</v>
      </c>
      <c r="AN80" s="10">
        <f t="shared" si="15"/>
        <v>0</v>
      </c>
      <c r="AO80" s="14">
        <f t="shared" si="15"/>
        <v>0</v>
      </c>
      <c r="AP80" s="10">
        <f t="shared" si="15"/>
        <v>0</v>
      </c>
    </row>
    <row r="81" spans="1:42" x14ac:dyDescent="0.25">
      <c r="A81" s="22">
        <f t="shared" si="14"/>
        <v>8</v>
      </c>
      <c r="B81" s="16" t="s">
        <v>14</v>
      </c>
      <c r="C81" s="16" t="s">
        <v>25</v>
      </c>
      <c r="D81" s="16">
        <v>1000</v>
      </c>
      <c r="E81" s="22">
        <v>4.1362861111111151</v>
      </c>
      <c r="F81" s="23">
        <v>144.77058055555551</v>
      </c>
      <c r="G81" s="22"/>
      <c r="H81" s="16"/>
      <c r="I81" s="16">
        <f t="shared" si="16"/>
        <v>0</v>
      </c>
      <c r="J81" s="23">
        <f t="shared" si="26"/>
        <v>0</v>
      </c>
      <c r="K81" s="22"/>
      <c r="L81" s="16"/>
      <c r="M81" s="16">
        <f t="shared" si="18"/>
        <v>0</v>
      </c>
      <c r="N81" s="23">
        <f t="shared" si="27"/>
        <v>0</v>
      </c>
      <c r="O81" s="22"/>
      <c r="P81" s="16"/>
      <c r="Q81" s="16">
        <f t="shared" si="20"/>
        <v>0</v>
      </c>
      <c r="R81" s="23">
        <f t="shared" si="28"/>
        <v>0</v>
      </c>
      <c r="S81" s="22"/>
      <c r="T81" s="16"/>
      <c r="U81" s="16">
        <f t="shared" si="22"/>
        <v>0</v>
      </c>
      <c r="V81" s="23">
        <f t="shared" si="29"/>
        <v>0</v>
      </c>
      <c r="W81" s="16"/>
      <c r="X81" s="17"/>
      <c r="Y81" s="16">
        <f t="shared" si="24"/>
        <v>0</v>
      </c>
      <c r="Z81" s="23">
        <f t="shared" si="30"/>
        <v>0</v>
      </c>
      <c r="AG81" s="14">
        <f t="shared" si="15"/>
        <v>0</v>
      </c>
      <c r="AH81" s="8">
        <f t="shared" si="15"/>
        <v>0</v>
      </c>
      <c r="AI81" s="8">
        <f t="shared" si="15"/>
        <v>0</v>
      </c>
      <c r="AJ81" s="10">
        <f t="shared" si="15"/>
        <v>0</v>
      </c>
      <c r="AK81" s="14">
        <f t="shared" si="15"/>
        <v>0</v>
      </c>
      <c r="AL81" s="14">
        <f t="shared" si="15"/>
        <v>0</v>
      </c>
      <c r="AM81" s="14">
        <f t="shared" si="15"/>
        <v>0</v>
      </c>
      <c r="AN81" s="10">
        <f t="shared" si="15"/>
        <v>0</v>
      </c>
      <c r="AO81" s="14">
        <f t="shared" si="15"/>
        <v>0</v>
      </c>
      <c r="AP81" s="10">
        <f t="shared" si="15"/>
        <v>0</v>
      </c>
    </row>
    <row r="82" spans="1:42" x14ac:dyDescent="0.25">
      <c r="A82" s="22">
        <f t="shared" si="14"/>
        <v>9</v>
      </c>
      <c r="B82" s="16" t="s">
        <v>14</v>
      </c>
      <c r="C82" s="16" t="s">
        <v>26</v>
      </c>
      <c r="D82" s="16">
        <v>1000</v>
      </c>
      <c r="E82" s="22">
        <v>3.7250944444444332</v>
      </c>
      <c r="F82" s="23">
        <v>124.7335083333333</v>
      </c>
      <c r="G82" s="22"/>
      <c r="H82" s="16"/>
      <c r="I82" s="16">
        <f t="shared" si="16"/>
        <v>0</v>
      </c>
      <c r="J82" s="23">
        <f t="shared" si="26"/>
        <v>0</v>
      </c>
      <c r="K82" s="22"/>
      <c r="L82" s="16"/>
      <c r="M82" s="16">
        <f t="shared" si="18"/>
        <v>0</v>
      </c>
      <c r="N82" s="23">
        <f t="shared" si="27"/>
        <v>0</v>
      </c>
      <c r="O82" s="22"/>
      <c r="P82" s="16"/>
      <c r="Q82" s="16">
        <f t="shared" si="20"/>
        <v>0</v>
      </c>
      <c r="R82" s="23">
        <f t="shared" si="28"/>
        <v>0</v>
      </c>
      <c r="S82" s="22"/>
      <c r="T82" s="16"/>
      <c r="U82" s="16">
        <f t="shared" si="22"/>
        <v>0</v>
      </c>
      <c r="V82" s="23">
        <f t="shared" si="29"/>
        <v>0</v>
      </c>
      <c r="W82" s="16"/>
      <c r="X82" s="17"/>
      <c r="Y82" s="16">
        <f t="shared" si="24"/>
        <v>0</v>
      </c>
      <c r="Z82" s="23">
        <f t="shared" si="30"/>
        <v>0</v>
      </c>
      <c r="AG82" s="14">
        <f t="shared" si="15"/>
        <v>0</v>
      </c>
      <c r="AH82" s="8">
        <f t="shared" si="15"/>
        <v>0</v>
      </c>
      <c r="AI82" s="8">
        <f t="shared" si="15"/>
        <v>0</v>
      </c>
      <c r="AJ82" s="10">
        <f t="shared" si="15"/>
        <v>0</v>
      </c>
      <c r="AK82" s="14">
        <f t="shared" si="15"/>
        <v>0</v>
      </c>
      <c r="AL82" s="14">
        <f t="shared" si="15"/>
        <v>0</v>
      </c>
      <c r="AM82" s="14">
        <f t="shared" si="15"/>
        <v>0</v>
      </c>
      <c r="AN82" s="10">
        <f t="shared" si="15"/>
        <v>0</v>
      </c>
      <c r="AO82" s="14">
        <f t="shared" si="15"/>
        <v>0</v>
      </c>
      <c r="AP82" s="10">
        <f t="shared" si="15"/>
        <v>0</v>
      </c>
    </row>
    <row r="83" spans="1:42" x14ac:dyDescent="0.25">
      <c r="A83" s="22">
        <f t="shared" si="14"/>
        <v>10</v>
      </c>
      <c r="B83" s="16" t="s">
        <v>14</v>
      </c>
      <c r="C83" s="16" t="s">
        <v>27</v>
      </c>
      <c r="D83" s="16">
        <v>1000</v>
      </c>
      <c r="E83" s="30">
        <v>3.8716305555555603</v>
      </c>
      <c r="F83" s="24">
        <v>155.05862777777779</v>
      </c>
      <c r="G83" s="30"/>
      <c r="H83" s="16"/>
      <c r="I83" s="16">
        <f t="shared" si="16"/>
        <v>0</v>
      </c>
      <c r="J83" s="23">
        <f t="shared" si="26"/>
        <v>0</v>
      </c>
      <c r="K83" s="22"/>
      <c r="L83" s="16"/>
      <c r="M83" s="16">
        <f t="shared" si="18"/>
        <v>0</v>
      </c>
      <c r="N83" s="23">
        <f t="shared" si="27"/>
        <v>0</v>
      </c>
      <c r="O83" s="22"/>
      <c r="P83" s="16"/>
      <c r="Q83" s="16">
        <f t="shared" si="20"/>
        <v>0</v>
      </c>
      <c r="R83" s="23">
        <f t="shared" si="28"/>
        <v>0</v>
      </c>
      <c r="S83" s="22"/>
      <c r="T83" s="16"/>
      <c r="U83" s="16">
        <f t="shared" si="22"/>
        <v>0</v>
      </c>
      <c r="V83" s="23">
        <f t="shared" si="29"/>
        <v>0</v>
      </c>
      <c r="W83" s="16"/>
      <c r="X83" s="17"/>
      <c r="Y83" s="16">
        <f t="shared" si="24"/>
        <v>0</v>
      </c>
      <c r="Z83" s="23">
        <f t="shared" si="30"/>
        <v>0</v>
      </c>
      <c r="AG83" s="14">
        <f t="shared" si="15"/>
        <v>0</v>
      </c>
      <c r="AH83" s="8">
        <f t="shared" si="15"/>
        <v>0</v>
      </c>
      <c r="AI83" s="8">
        <f t="shared" si="15"/>
        <v>0</v>
      </c>
      <c r="AJ83" s="10">
        <f t="shared" si="15"/>
        <v>0</v>
      </c>
      <c r="AK83" s="14">
        <f t="shared" si="15"/>
        <v>0</v>
      </c>
      <c r="AL83" s="14">
        <f t="shared" si="15"/>
        <v>0</v>
      </c>
      <c r="AM83" s="14">
        <f t="shared" si="15"/>
        <v>0</v>
      </c>
      <c r="AN83" s="10">
        <f t="shared" si="15"/>
        <v>0</v>
      </c>
      <c r="AO83" s="14">
        <f t="shared" si="15"/>
        <v>0</v>
      </c>
      <c r="AP83" s="10">
        <f t="shared" si="15"/>
        <v>0</v>
      </c>
    </row>
    <row r="84" spans="1:42" x14ac:dyDescent="0.25">
      <c r="A84" s="22">
        <f t="shared" si="14"/>
        <v>11</v>
      </c>
      <c r="B84" s="17" t="s">
        <v>14</v>
      </c>
      <c r="C84" s="17" t="s">
        <v>28</v>
      </c>
      <c r="D84" s="16">
        <v>1000</v>
      </c>
      <c r="E84" s="30">
        <v>4.4547250000000078</v>
      </c>
      <c r="F84" s="24">
        <v>99.95538055555555</v>
      </c>
      <c r="G84" s="30"/>
      <c r="H84" s="16"/>
      <c r="I84" s="16">
        <f t="shared" si="16"/>
        <v>0</v>
      </c>
      <c r="J84" s="23">
        <f t="shared" si="26"/>
        <v>0</v>
      </c>
      <c r="K84" s="22"/>
      <c r="L84" s="16"/>
      <c r="M84" s="16">
        <f t="shared" si="18"/>
        <v>0</v>
      </c>
      <c r="N84" s="23">
        <f t="shared" si="27"/>
        <v>0</v>
      </c>
      <c r="O84" s="22"/>
      <c r="P84" s="16"/>
      <c r="Q84" s="16">
        <f t="shared" si="20"/>
        <v>0</v>
      </c>
      <c r="R84" s="23">
        <f t="shared" si="28"/>
        <v>0</v>
      </c>
      <c r="S84" s="22"/>
      <c r="T84" s="16"/>
      <c r="U84" s="16">
        <f t="shared" si="22"/>
        <v>0</v>
      </c>
      <c r="V84" s="23">
        <f t="shared" si="29"/>
        <v>0</v>
      </c>
      <c r="W84" s="16"/>
      <c r="X84" s="17"/>
      <c r="Y84" s="16">
        <f t="shared" si="24"/>
        <v>0</v>
      </c>
      <c r="Z84" s="23">
        <f t="shared" si="30"/>
        <v>0</v>
      </c>
      <c r="AG84" s="14">
        <f t="shared" si="15"/>
        <v>0</v>
      </c>
      <c r="AH84" s="8">
        <f t="shared" si="15"/>
        <v>0</v>
      </c>
      <c r="AI84" s="8">
        <f t="shared" si="15"/>
        <v>0</v>
      </c>
      <c r="AJ84" s="10">
        <f t="shared" si="15"/>
        <v>0</v>
      </c>
      <c r="AK84" s="14">
        <f t="shared" si="15"/>
        <v>0</v>
      </c>
      <c r="AL84" s="14">
        <f t="shared" si="15"/>
        <v>0</v>
      </c>
      <c r="AM84" s="14">
        <f t="shared" si="15"/>
        <v>0</v>
      </c>
      <c r="AN84" s="10">
        <f t="shared" si="15"/>
        <v>0</v>
      </c>
      <c r="AO84" s="14">
        <f t="shared" si="15"/>
        <v>0</v>
      </c>
      <c r="AP84" s="10">
        <f t="shared" si="15"/>
        <v>0</v>
      </c>
    </row>
    <row r="85" spans="1:42" x14ac:dyDescent="0.25">
      <c r="A85" s="22">
        <f t="shared" si="14"/>
        <v>12</v>
      </c>
      <c r="B85" s="17" t="s">
        <v>14</v>
      </c>
      <c r="C85" s="17" t="s">
        <v>18</v>
      </c>
      <c r="D85" s="16">
        <v>1000</v>
      </c>
      <c r="E85" s="30">
        <v>4.026452777777763</v>
      </c>
      <c r="F85" s="24">
        <v>104.02222777777774</v>
      </c>
      <c r="G85" s="30"/>
      <c r="H85" s="16"/>
      <c r="I85" s="16">
        <f t="shared" si="16"/>
        <v>0</v>
      </c>
      <c r="J85" s="23">
        <f t="shared" si="26"/>
        <v>0</v>
      </c>
      <c r="K85" s="22"/>
      <c r="L85" s="16"/>
      <c r="M85" s="16">
        <f t="shared" si="18"/>
        <v>0</v>
      </c>
      <c r="N85" s="23">
        <f t="shared" si="27"/>
        <v>0</v>
      </c>
      <c r="O85" s="22"/>
      <c r="P85" s="16"/>
      <c r="Q85" s="16">
        <f t="shared" si="20"/>
        <v>0</v>
      </c>
      <c r="R85" s="23">
        <f t="shared" si="28"/>
        <v>0</v>
      </c>
      <c r="S85" s="22"/>
      <c r="T85" s="16"/>
      <c r="U85" s="16">
        <f t="shared" si="22"/>
        <v>0</v>
      </c>
      <c r="V85" s="23">
        <f t="shared" si="29"/>
        <v>0</v>
      </c>
      <c r="W85" s="16"/>
      <c r="X85" s="17"/>
      <c r="Y85" s="16">
        <f t="shared" si="24"/>
        <v>0</v>
      </c>
      <c r="Z85" s="23">
        <f t="shared" si="30"/>
        <v>0</v>
      </c>
      <c r="AG85" s="14">
        <f t="shared" si="15"/>
        <v>0</v>
      </c>
      <c r="AH85" s="8">
        <f t="shared" si="15"/>
        <v>0</v>
      </c>
      <c r="AI85" s="8">
        <f t="shared" si="15"/>
        <v>0</v>
      </c>
      <c r="AJ85" s="10">
        <f t="shared" si="15"/>
        <v>0</v>
      </c>
      <c r="AK85" s="14">
        <f t="shared" si="15"/>
        <v>0</v>
      </c>
      <c r="AL85" s="14">
        <f t="shared" si="15"/>
        <v>0</v>
      </c>
      <c r="AM85" s="14">
        <f t="shared" si="15"/>
        <v>0</v>
      </c>
      <c r="AN85" s="10">
        <f t="shared" si="15"/>
        <v>0</v>
      </c>
      <c r="AO85" s="14">
        <f t="shared" si="15"/>
        <v>0</v>
      </c>
      <c r="AP85" s="10">
        <f t="shared" si="15"/>
        <v>0</v>
      </c>
    </row>
    <row r="86" spans="1:42" x14ac:dyDescent="0.25">
      <c r="A86" s="22">
        <f t="shared" si="14"/>
        <v>13</v>
      </c>
      <c r="B86" s="17" t="s">
        <v>14</v>
      </c>
      <c r="C86" s="17" t="s">
        <v>19</v>
      </c>
      <c r="D86" s="16">
        <v>1000</v>
      </c>
      <c r="E86" s="30">
        <v>3.7903000000000051</v>
      </c>
      <c r="F86" s="24">
        <v>100.9529722222222</v>
      </c>
      <c r="G86" s="30"/>
      <c r="H86" s="16"/>
      <c r="I86" s="16">
        <f t="shared" si="16"/>
        <v>0</v>
      </c>
      <c r="J86" s="23">
        <f t="shared" si="26"/>
        <v>0</v>
      </c>
      <c r="K86" s="22"/>
      <c r="L86" s="16"/>
      <c r="M86" s="16">
        <f t="shared" si="18"/>
        <v>0</v>
      </c>
      <c r="N86" s="23">
        <f t="shared" si="27"/>
        <v>0</v>
      </c>
      <c r="O86" s="22"/>
      <c r="P86" s="16"/>
      <c r="Q86" s="16">
        <f t="shared" si="20"/>
        <v>0</v>
      </c>
      <c r="R86" s="23">
        <f t="shared" si="28"/>
        <v>0</v>
      </c>
      <c r="S86" s="22"/>
      <c r="T86" s="16"/>
      <c r="U86" s="16">
        <f t="shared" si="22"/>
        <v>0</v>
      </c>
      <c r="V86" s="23">
        <f t="shared" si="29"/>
        <v>0</v>
      </c>
      <c r="W86" s="16"/>
      <c r="X86" s="17"/>
      <c r="Y86" s="16">
        <f t="shared" si="24"/>
        <v>0</v>
      </c>
      <c r="Z86" s="23">
        <f t="shared" si="30"/>
        <v>0</v>
      </c>
      <c r="AG86" s="14">
        <f t="shared" si="15"/>
        <v>0</v>
      </c>
      <c r="AH86" s="8">
        <f t="shared" si="15"/>
        <v>0</v>
      </c>
      <c r="AI86" s="8">
        <f t="shared" si="15"/>
        <v>0</v>
      </c>
      <c r="AJ86" s="10">
        <f t="shared" si="15"/>
        <v>0</v>
      </c>
      <c r="AK86" s="14">
        <f t="shared" si="15"/>
        <v>0</v>
      </c>
      <c r="AL86" s="14">
        <f t="shared" si="15"/>
        <v>0</v>
      </c>
      <c r="AM86" s="14">
        <f t="shared" si="15"/>
        <v>0</v>
      </c>
      <c r="AN86" s="10">
        <f t="shared" si="15"/>
        <v>0</v>
      </c>
      <c r="AO86" s="14">
        <f t="shared" si="15"/>
        <v>0</v>
      </c>
      <c r="AP86" s="10">
        <f t="shared" si="15"/>
        <v>0</v>
      </c>
    </row>
    <row r="87" spans="1:42" x14ac:dyDescent="0.25">
      <c r="A87" s="22">
        <f t="shared" si="14"/>
        <v>14</v>
      </c>
      <c r="B87" s="17" t="s">
        <v>14</v>
      </c>
      <c r="C87" s="17" t="s">
        <v>20</v>
      </c>
      <c r="D87" s="16">
        <v>1000</v>
      </c>
      <c r="E87" s="30">
        <v>3.563747222222224</v>
      </c>
      <c r="F87" s="24">
        <v>94.844977777777757</v>
      </c>
      <c r="G87" s="30"/>
      <c r="H87" s="16"/>
      <c r="I87" s="16">
        <f>H87/($E87*$D87*$F$2)</f>
        <v>0</v>
      </c>
      <c r="J87" s="23">
        <f t="shared" si="26"/>
        <v>0</v>
      </c>
      <c r="K87" s="22"/>
      <c r="L87" s="16"/>
      <c r="M87" s="16">
        <f>L87/($E87*$D87*$F$2)</f>
        <v>0</v>
      </c>
      <c r="N87" s="23">
        <f t="shared" si="27"/>
        <v>0</v>
      </c>
      <c r="O87" s="22"/>
      <c r="P87" s="16"/>
      <c r="Q87" s="16">
        <f>P87/($E87*$D87*$F$2)</f>
        <v>0</v>
      </c>
      <c r="R87" s="23">
        <f t="shared" si="28"/>
        <v>0</v>
      </c>
      <c r="S87" s="22"/>
      <c r="T87" s="16"/>
      <c r="U87" s="16">
        <f>T87/($E87*$D87*$F$2)</f>
        <v>0</v>
      </c>
      <c r="V87" s="23">
        <f t="shared" si="29"/>
        <v>0</v>
      </c>
      <c r="W87" s="16"/>
      <c r="X87" s="17"/>
      <c r="Y87" s="16">
        <f>X87/($E87*$D87*$F$2)</f>
        <v>0</v>
      </c>
      <c r="Z87" s="23">
        <f t="shared" si="30"/>
        <v>0</v>
      </c>
      <c r="AG87" s="14">
        <f t="shared" si="15"/>
        <v>0</v>
      </c>
      <c r="AH87" s="8">
        <f t="shared" si="15"/>
        <v>0</v>
      </c>
      <c r="AI87" s="8">
        <f t="shared" si="15"/>
        <v>0</v>
      </c>
      <c r="AJ87" s="10">
        <f t="shared" si="15"/>
        <v>0</v>
      </c>
      <c r="AK87" s="14">
        <f t="shared" si="15"/>
        <v>0</v>
      </c>
      <c r="AL87" s="14">
        <f t="shared" si="15"/>
        <v>0</v>
      </c>
      <c r="AM87" s="14">
        <f t="shared" si="15"/>
        <v>0</v>
      </c>
      <c r="AN87" s="10">
        <f t="shared" si="15"/>
        <v>0</v>
      </c>
      <c r="AO87" s="14">
        <f t="shared" si="15"/>
        <v>0</v>
      </c>
      <c r="AP87" s="10">
        <f t="shared" si="15"/>
        <v>0</v>
      </c>
    </row>
    <row r="88" spans="1:42" x14ac:dyDescent="0.25">
      <c r="A88" s="25">
        <f t="shared" si="14"/>
        <v>15</v>
      </c>
      <c r="B88" s="26" t="s">
        <v>14</v>
      </c>
      <c r="C88" s="26" t="s">
        <v>29</v>
      </c>
      <c r="D88" s="27">
        <v>1000</v>
      </c>
      <c r="E88" s="31">
        <v>2.8784333333333372</v>
      </c>
      <c r="F88" s="28">
        <v>94.282513888888857</v>
      </c>
      <c r="G88" s="31"/>
      <c r="H88" s="27"/>
      <c r="I88" s="27">
        <f>H88/($E88*$D88*$F$2)</f>
        <v>0</v>
      </c>
      <c r="J88" s="32">
        <f>H88/($F88*$D88*$F$2)</f>
        <v>0</v>
      </c>
      <c r="K88" s="25"/>
      <c r="L88" s="27"/>
      <c r="M88" s="27">
        <f>L88/($E88*$D88*$F$2)</f>
        <v>0</v>
      </c>
      <c r="N88" s="32">
        <f>L88/($F88*$D88*$F$2)</f>
        <v>0</v>
      </c>
      <c r="O88" s="25"/>
      <c r="P88" s="27"/>
      <c r="Q88" s="27">
        <f>P88/($E88*$D88*$F$2)</f>
        <v>0</v>
      </c>
      <c r="R88" s="32">
        <f>P88/($F88*$D88*$F$2)</f>
        <v>0</v>
      </c>
      <c r="S88" s="25"/>
      <c r="T88" s="27"/>
      <c r="U88" s="27">
        <f>T88/($E88*$D88*$F$2)</f>
        <v>0</v>
      </c>
      <c r="V88" s="32">
        <f>T88/($F88*$D88*$F$2)</f>
        <v>0</v>
      </c>
      <c r="W88" s="27"/>
      <c r="X88" s="26"/>
      <c r="Y88" s="27">
        <f>X88/($E88*$D88*$F$2)</f>
        <v>0</v>
      </c>
      <c r="Z88" s="32">
        <f>X88/($F88*$D88*$F$2)</f>
        <v>0</v>
      </c>
      <c r="AG88" s="9">
        <f t="shared" si="15"/>
        <v>0</v>
      </c>
      <c r="AH88" s="37">
        <f t="shared" si="15"/>
        <v>0</v>
      </c>
      <c r="AI88" s="37">
        <f t="shared" si="15"/>
        <v>0</v>
      </c>
      <c r="AJ88" s="11">
        <f t="shared" si="15"/>
        <v>0</v>
      </c>
      <c r="AK88" s="9">
        <f t="shared" si="15"/>
        <v>0</v>
      </c>
      <c r="AL88" s="9">
        <f t="shared" si="15"/>
        <v>0</v>
      </c>
      <c r="AM88" s="9">
        <f t="shared" si="15"/>
        <v>0</v>
      </c>
      <c r="AN88" s="11">
        <f t="shared" si="15"/>
        <v>0</v>
      </c>
      <c r="AO88" s="9">
        <f t="shared" si="15"/>
        <v>0</v>
      </c>
      <c r="AP88" s="11">
        <f t="shared" si="15"/>
        <v>0</v>
      </c>
    </row>
    <row r="92" spans="1:42" s="35" customFormat="1" ht="15.75" thickBot="1" x14ac:dyDescent="0.3"/>
    <row r="93" spans="1:42" ht="15.75" thickTop="1" x14ac:dyDescent="0.25"/>
    <row r="94" spans="1:42" x14ac:dyDescent="0.25">
      <c r="A94" t="s">
        <v>31</v>
      </c>
    </row>
    <row r="97" spans="1:42" x14ac:dyDescent="0.25">
      <c r="A97" s="64" t="s">
        <v>0</v>
      </c>
      <c r="B97" s="64" t="s">
        <v>1</v>
      </c>
      <c r="C97" s="64" t="s">
        <v>2</v>
      </c>
      <c r="D97" s="64" t="s">
        <v>7</v>
      </c>
      <c r="E97" s="67" t="s">
        <v>13</v>
      </c>
      <c r="F97" s="72"/>
      <c r="G97" s="61" t="s">
        <v>32</v>
      </c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3"/>
      <c r="AG97" s="43" t="s">
        <v>5</v>
      </c>
      <c r="AH97" s="45"/>
      <c r="AI97" s="45"/>
      <c r="AJ97" s="45"/>
      <c r="AK97" s="45"/>
      <c r="AL97" s="45"/>
      <c r="AM97" s="45"/>
      <c r="AN97" s="45"/>
      <c r="AO97" s="45"/>
      <c r="AP97" s="44"/>
    </row>
    <row r="98" spans="1:42" x14ac:dyDescent="0.25">
      <c r="A98" s="65"/>
      <c r="B98" s="65"/>
      <c r="C98" s="65"/>
      <c r="D98" s="65"/>
      <c r="E98" s="69"/>
      <c r="F98" s="71"/>
      <c r="G98" s="61" t="s">
        <v>3</v>
      </c>
      <c r="H98" s="62"/>
      <c r="I98" s="62"/>
      <c r="J98" s="63"/>
      <c r="K98" s="61" t="s">
        <v>4</v>
      </c>
      <c r="L98" s="62"/>
      <c r="M98" s="62"/>
      <c r="N98" s="63"/>
      <c r="O98" s="61" t="s">
        <v>12</v>
      </c>
      <c r="P98" s="62"/>
      <c r="Q98" s="62"/>
      <c r="R98" s="63"/>
      <c r="S98" s="61" t="s">
        <v>30</v>
      </c>
      <c r="T98" s="62"/>
      <c r="U98" s="62"/>
      <c r="V98" s="63"/>
      <c r="W98" s="61" t="s">
        <v>33</v>
      </c>
      <c r="X98" s="62"/>
      <c r="Y98" s="62"/>
      <c r="Z98" s="63"/>
      <c r="AG98" s="43" t="str">
        <f>G98</f>
        <v>Without Layers</v>
      </c>
      <c r="AH98" s="44"/>
      <c r="AI98" s="43" t="str">
        <f>K98</f>
        <v>With Layers</v>
      </c>
      <c r="AJ98" s="44"/>
      <c r="AK98" s="43" t="str">
        <f>O98</f>
        <v>With buffer=5m</v>
      </c>
      <c r="AL98" s="44"/>
      <c r="AM98" s="43" t="str">
        <f>S98</f>
        <v>With buffer=10m</v>
      </c>
      <c r="AN98" s="44"/>
      <c r="AO98" s="43" t="str">
        <f>W98</f>
        <v>With buffer=20m</v>
      </c>
      <c r="AP98" s="44"/>
    </row>
    <row r="99" spans="1:42" x14ac:dyDescent="0.25">
      <c r="A99" s="66"/>
      <c r="B99" s="66"/>
      <c r="C99" s="66"/>
      <c r="D99" s="66"/>
      <c r="E99" s="1" t="s">
        <v>8</v>
      </c>
      <c r="F99" s="1" t="s">
        <v>9</v>
      </c>
      <c r="G99" s="1"/>
      <c r="H99" s="46" t="s">
        <v>10</v>
      </c>
      <c r="I99" s="46" t="s">
        <v>8</v>
      </c>
      <c r="J99" s="46" t="s">
        <v>9</v>
      </c>
      <c r="K99" s="1"/>
      <c r="L99" s="46" t="s">
        <v>10</v>
      </c>
      <c r="M99" s="46" t="s">
        <v>8</v>
      </c>
      <c r="N99" s="46" t="s">
        <v>9</v>
      </c>
      <c r="O99" s="1"/>
      <c r="P99" s="46" t="s">
        <v>10</v>
      </c>
      <c r="Q99" s="46" t="s">
        <v>8</v>
      </c>
      <c r="R99" s="46" t="s">
        <v>9</v>
      </c>
      <c r="S99" s="1"/>
      <c r="T99" s="46" t="s">
        <v>10</v>
      </c>
      <c r="U99" s="46" t="s">
        <v>8</v>
      </c>
      <c r="V99" s="46" t="s">
        <v>9</v>
      </c>
      <c r="W99" s="1"/>
      <c r="X99" s="46" t="s">
        <v>10</v>
      </c>
      <c r="Y99" s="46" t="s">
        <v>8</v>
      </c>
      <c r="Z99" s="46" t="s">
        <v>9</v>
      </c>
      <c r="AG99" s="7" t="str">
        <f>I99</f>
        <v>air taxi</v>
      </c>
      <c r="AH99" s="7" t="str">
        <f>J99</f>
        <v>all</v>
      </c>
      <c r="AI99" s="7" t="str">
        <f>M99</f>
        <v>air taxi</v>
      </c>
      <c r="AJ99" s="7" t="str">
        <f>N99</f>
        <v>all</v>
      </c>
      <c r="AK99" s="7" t="str">
        <f>Q99</f>
        <v>air taxi</v>
      </c>
      <c r="AL99" s="7" t="str">
        <f>R99</f>
        <v>all</v>
      </c>
      <c r="AM99" s="7" t="str">
        <f>U99</f>
        <v>air taxi</v>
      </c>
      <c r="AN99" s="7" t="str">
        <f>V99</f>
        <v>all</v>
      </c>
      <c r="AO99" s="7" t="str">
        <f>Y99</f>
        <v>air taxi</v>
      </c>
      <c r="AP99" s="7" t="str">
        <f>Z99</f>
        <v>all</v>
      </c>
    </row>
    <row r="100" spans="1:42" x14ac:dyDescent="0.25">
      <c r="A100" s="22">
        <v>1</v>
      </c>
      <c r="B100" s="16" t="s">
        <v>14</v>
      </c>
      <c r="C100" s="16" t="s">
        <v>21</v>
      </c>
      <c r="D100" s="16">
        <v>1000</v>
      </c>
      <c r="E100" s="20">
        <v>3.6726388888888879</v>
      </c>
      <c r="F100" s="21">
        <v>79.774569444444438</v>
      </c>
      <c r="G100" s="20"/>
      <c r="H100" s="15"/>
      <c r="I100" s="15">
        <f>H100/($E100*$D100*$F$2)</f>
        <v>0</v>
      </c>
      <c r="J100" s="21">
        <f>H100/($F100*$D100*$F$2)</f>
        <v>0</v>
      </c>
      <c r="K100" s="20"/>
      <c r="L100" s="15"/>
      <c r="M100" s="15">
        <f>L100/($E100*$D100*$F$2)</f>
        <v>0</v>
      </c>
      <c r="N100" s="21">
        <f>L100/($F100*$D100*$F$2)</f>
        <v>0</v>
      </c>
      <c r="O100" s="20"/>
      <c r="P100" s="15"/>
      <c r="Q100" s="15">
        <f>P100/($E100*$D100*$F$2)</f>
        <v>0</v>
      </c>
      <c r="R100" s="21">
        <f>P100/($F100*$D100*$F$2)</f>
        <v>0</v>
      </c>
      <c r="S100" s="20"/>
      <c r="T100" s="15"/>
      <c r="U100" s="15">
        <f>T100/($E100*$D100*$F$2)</f>
        <v>0</v>
      </c>
      <c r="V100" s="21">
        <f>T100/($F100*$D100*$F$2)</f>
        <v>0</v>
      </c>
      <c r="W100" s="15"/>
      <c r="X100" s="36"/>
      <c r="Y100" s="15">
        <f>X100/($E100*$D100*$F$2)</f>
        <v>0</v>
      </c>
      <c r="Z100" s="21">
        <f>X100/($F100*$D100*$F$2)</f>
        <v>0</v>
      </c>
      <c r="AG100" s="18">
        <f>AVERAGE($I$100:$I$114)</f>
        <v>0</v>
      </c>
      <c r="AH100" s="19">
        <f>AVERAGE($J$100:$J$114)</f>
        <v>0</v>
      </c>
      <c r="AI100" s="19">
        <f>AVERAGE($M$100:$M$114)</f>
        <v>0</v>
      </c>
      <c r="AJ100" s="13">
        <f>AVERAGE($N$100:$N$114)</f>
        <v>0</v>
      </c>
      <c r="AK100" s="18">
        <f>AVERAGE($Q$100:$Q$114)</f>
        <v>0</v>
      </c>
      <c r="AL100" s="13">
        <f>AVERAGE($R$100:$R$114)</f>
        <v>0</v>
      </c>
      <c r="AM100" s="18">
        <f>AVERAGE($U$100:$U$114)</f>
        <v>0</v>
      </c>
      <c r="AN100" s="13">
        <f>AVERAGE($V$100:$V$114)</f>
        <v>0</v>
      </c>
      <c r="AO100" s="18">
        <f>AVERAGE($Y$100:$Y$114)</f>
        <v>0</v>
      </c>
      <c r="AP100" s="13">
        <f>AVERAGE($Z$100:$Z$114)</f>
        <v>0</v>
      </c>
    </row>
    <row r="101" spans="1:42" x14ac:dyDescent="0.25">
      <c r="A101" s="22">
        <f t="shared" ref="A101:A114" si="31">A100+1</f>
        <v>2</v>
      </c>
      <c r="B101" s="16" t="s">
        <v>14</v>
      </c>
      <c r="C101" s="16" t="s">
        <v>22</v>
      </c>
      <c r="D101" s="16">
        <v>1000</v>
      </c>
      <c r="E101" s="22">
        <v>4.6576138888888874</v>
      </c>
      <c r="F101" s="23">
        <v>166.55976111111113</v>
      </c>
      <c r="G101" s="22"/>
      <c r="H101" s="16"/>
      <c r="I101" s="16">
        <f>H101/($E101*$D101*$F$2)</f>
        <v>0</v>
      </c>
      <c r="J101" s="23">
        <f>H101/($F101*$D101*$F$2)</f>
        <v>0</v>
      </c>
      <c r="K101" s="22"/>
      <c r="L101" s="16"/>
      <c r="M101" s="16">
        <f>L101/($E101*$D101*$F$2)</f>
        <v>0</v>
      </c>
      <c r="N101" s="23">
        <f>L101/($F101*$D101*$F$2)</f>
        <v>0</v>
      </c>
      <c r="O101" s="22"/>
      <c r="P101" s="16"/>
      <c r="Q101" s="16">
        <f>P101/($E101*$D101*$F$2)</f>
        <v>0</v>
      </c>
      <c r="R101" s="23">
        <f>P101/($F101*$D101*$F$2)</f>
        <v>0</v>
      </c>
      <c r="S101" s="22"/>
      <c r="T101" s="16"/>
      <c r="U101" s="16">
        <f>T101/($E101*$D101*$F$2)</f>
        <v>0</v>
      </c>
      <c r="V101" s="23">
        <f>T101/($F101*$D101*$F$2)</f>
        <v>0</v>
      </c>
      <c r="W101" s="16"/>
      <c r="X101" s="17"/>
      <c r="Y101" s="16">
        <f>X101/($E101*$D101*$F$2)</f>
        <v>0</v>
      </c>
      <c r="Z101" s="23">
        <f>X101/($F101*$D101*$F$2)</f>
        <v>0</v>
      </c>
      <c r="AG101" s="14">
        <f t="shared" ref="AG101:AP114" si="32">AG$100</f>
        <v>0</v>
      </c>
      <c r="AH101" s="8">
        <f t="shared" si="32"/>
        <v>0</v>
      </c>
      <c r="AI101" s="8">
        <f t="shared" si="32"/>
        <v>0</v>
      </c>
      <c r="AJ101" s="10">
        <f t="shared" si="32"/>
        <v>0</v>
      </c>
      <c r="AK101" s="14">
        <f t="shared" si="32"/>
        <v>0</v>
      </c>
      <c r="AL101" s="14">
        <f t="shared" si="32"/>
        <v>0</v>
      </c>
      <c r="AM101" s="14">
        <f t="shared" si="32"/>
        <v>0</v>
      </c>
      <c r="AN101" s="10">
        <f t="shared" si="32"/>
        <v>0</v>
      </c>
      <c r="AO101" s="14">
        <f t="shared" si="32"/>
        <v>0</v>
      </c>
      <c r="AP101" s="10">
        <f t="shared" si="32"/>
        <v>0</v>
      </c>
    </row>
    <row r="102" spans="1:42" x14ac:dyDescent="0.25">
      <c r="A102" s="22">
        <f t="shared" si="31"/>
        <v>3</v>
      </c>
      <c r="B102" s="16" t="s">
        <v>14</v>
      </c>
      <c r="C102" s="17" t="s">
        <v>23</v>
      </c>
      <c r="D102" s="16">
        <v>1000</v>
      </c>
      <c r="E102" s="22">
        <v>4.8418388888888959</v>
      </c>
      <c r="F102" s="23">
        <v>115.00931944444446</v>
      </c>
      <c r="G102" s="22"/>
      <c r="H102" s="16"/>
      <c r="I102" s="16">
        <f t="shared" ref="I102:I112" si="33">H102/($E102*$D102*$F$2)</f>
        <v>0</v>
      </c>
      <c r="J102" s="23">
        <f t="shared" ref="J102:J103" si="34">H102/($F102*$D102*$F$2)</f>
        <v>0</v>
      </c>
      <c r="K102" s="22"/>
      <c r="L102" s="16"/>
      <c r="M102" s="16">
        <f t="shared" ref="M102:M112" si="35">L102/($E102*$D102*$F$2)</f>
        <v>0</v>
      </c>
      <c r="N102" s="23">
        <f t="shared" ref="N102:N103" si="36">L102/($F102*$D102*$F$2)</f>
        <v>0</v>
      </c>
      <c r="O102" s="22"/>
      <c r="P102" s="16"/>
      <c r="Q102" s="16">
        <f t="shared" ref="Q102:Q112" si="37">P102/($E102*$D102*$F$2)</f>
        <v>0</v>
      </c>
      <c r="R102" s="23">
        <f t="shared" ref="R102:R103" si="38">P102/($F102*$D102*$F$2)</f>
        <v>0</v>
      </c>
      <c r="S102" s="22"/>
      <c r="T102" s="16"/>
      <c r="U102" s="16">
        <f t="shared" ref="U102:U112" si="39">T102/($E102*$D102*$F$2)</f>
        <v>0</v>
      </c>
      <c r="V102" s="23">
        <f t="shared" ref="V102:V103" si="40">T102/($F102*$D102*$F$2)</f>
        <v>0</v>
      </c>
      <c r="W102" s="16"/>
      <c r="X102" s="17"/>
      <c r="Y102" s="16">
        <f t="shared" ref="Y102:Y112" si="41">X102/($E102*$D102*$F$2)</f>
        <v>0</v>
      </c>
      <c r="Z102" s="23">
        <f t="shared" ref="Z102:Z103" si="42">X102/($F102*$D102*$F$2)</f>
        <v>0</v>
      </c>
      <c r="AG102" s="14">
        <f t="shared" si="32"/>
        <v>0</v>
      </c>
      <c r="AH102" s="8">
        <f t="shared" si="32"/>
        <v>0</v>
      </c>
      <c r="AI102" s="8">
        <f t="shared" si="32"/>
        <v>0</v>
      </c>
      <c r="AJ102" s="10">
        <f t="shared" si="32"/>
        <v>0</v>
      </c>
      <c r="AK102" s="14">
        <f t="shared" si="32"/>
        <v>0</v>
      </c>
      <c r="AL102" s="14">
        <f t="shared" si="32"/>
        <v>0</v>
      </c>
      <c r="AM102" s="14">
        <f t="shared" si="32"/>
        <v>0</v>
      </c>
      <c r="AN102" s="10">
        <f t="shared" si="32"/>
        <v>0</v>
      </c>
      <c r="AO102" s="14">
        <f t="shared" si="32"/>
        <v>0</v>
      </c>
      <c r="AP102" s="10">
        <f t="shared" si="32"/>
        <v>0</v>
      </c>
    </row>
    <row r="103" spans="1:42" x14ac:dyDescent="0.25">
      <c r="A103" s="22">
        <f t="shared" si="31"/>
        <v>4</v>
      </c>
      <c r="B103" s="16" t="s">
        <v>14</v>
      </c>
      <c r="C103" s="16" t="s">
        <v>15</v>
      </c>
      <c r="D103" s="16">
        <v>1000</v>
      </c>
      <c r="E103" s="22">
        <v>3.9206972222222145</v>
      </c>
      <c r="F103" s="23">
        <v>92.223586111111089</v>
      </c>
      <c r="G103" s="22"/>
      <c r="H103" s="16"/>
      <c r="I103" s="16">
        <f t="shared" si="33"/>
        <v>0</v>
      </c>
      <c r="J103" s="23">
        <f t="shared" si="34"/>
        <v>0</v>
      </c>
      <c r="K103" s="22"/>
      <c r="L103" s="16"/>
      <c r="M103" s="16">
        <f t="shared" si="35"/>
        <v>0</v>
      </c>
      <c r="N103" s="23">
        <f t="shared" si="36"/>
        <v>0</v>
      </c>
      <c r="O103" s="22"/>
      <c r="P103" s="16"/>
      <c r="Q103" s="16">
        <f t="shared" si="37"/>
        <v>0</v>
      </c>
      <c r="R103" s="23">
        <f t="shared" si="38"/>
        <v>0</v>
      </c>
      <c r="S103" s="22"/>
      <c r="T103" s="16"/>
      <c r="U103" s="16">
        <f t="shared" si="39"/>
        <v>0</v>
      </c>
      <c r="V103" s="23">
        <f t="shared" si="40"/>
        <v>0</v>
      </c>
      <c r="W103" s="16"/>
      <c r="X103" s="17"/>
      <c r="Y103" s="16">
        <f t="shared" si="41"/>
        <v>0</v>
      </c>
      <c r="Z103" s="23">
        <f t="shared" si="42"/>
        <v>0</v>
      </c>
      <c r="AG103" s="14">
        <f t="shared" si="32"/>
        <v>0</v>
      </c>
      <c r="AH103" s="8">
        <f t="shared" si="32"/>
        <v>0</v>
      </c>
      <c r="AI103" s="8">
        <f t="shared" si="32"/>
        <v>0</v>
      </c>
      <c r="AJ103" s="10">
        <f t="shared" si="32"/>
        <v>0</v>
      </c>
      <c r="AK103" s="14">
        <f t="shared" si="32"/>
        <v>0</v>
      </c>
      <c r="AL103" s="14">
        <f t="shared" si="32"/>
        <v>0</v>
      </c>
      <c r="AM103" s="14">
        <f t="shared" si="32"/>
        <v>0</v>
      </c>
      <c r="AN103" s="10">
        <f t="shared" si="32"/>
        <v>0</v>
      </c>
      <c r="AO103" s="14">
        <f t="shared" si="32"/>
        <v>0</v>
      </c>
      <c r="AP103" s="10">
        <f t="shared" si="32"/>
        <v>0</v>
      </c>
    </row>
    <row r="104" spans="1:42" x14ac:dyDescent="0.25">
      <c r="A104" s="22">
        <f t="shared" si="31"/>
        <v>5</v>
      </c>
      <c r="B104" s="16" t="s">
        <v>14</v>
      </c>
      <c r="C104" s="16" t="s">
        <v>16</v>
      </c>
      <c r="D104" s="16">
        <v>1000</v>
      </c>
      <c r="E104" s="22">
        <v>4.2080472222222189</v>
      </c>
      <c r="F104" s="23">
        <v>99.019727777777774</v>
      </c>
      <c r="G104" s="22"/>
      <c r="H104" s="16"/>
      <c r="I104" s="16">
        <f>H104/($E104*$D104*$F$2)</f>
        <v>0</v>
      </c>
      <c r="J104" s="23">
        <f>H104/($F104*$D104*$F$2)</f>
        <v>0</v>
      </c>
      <c r="K104" s="22"/>
      <c r="L104" s="16"/>
      <c r="M104" s="16">
        <f>L104/($E104*$D104*$F$2)</f>
        <v>0</v>
      </c>
      <c r="N104" s="23">
        <f>L104/($F104*$D104*$F$2)</f>
        <v>0</v>
      </c>
      <c r="O104" s="22"/>
      <c r="P104" s="16"/>
      <c r="Q104" s="16">
        <f>P104/($E104*$D104*$F$2)</f>
        <v>0</v>
      </c>
      <c r="R104" s="23">
        <f>P104/($F104*$D104*$F$2)</f>
        <v>0</v>
      </c>
      <c r="S104" s="22"/>
      <c r="T104" s="16"/>
      <c r="U104" s="16">
        <f>T104/($E104*$D104*$F$2)</f>
        <v>0</v>
      </c>
      <c r="V104" s="23">
        <f>T104/($F104*$D104*$F$2)</f>
        <v>0</v>
      </c>
      <c r="W104" s="16"/>
      <c r="X104" s="17"/>
      <c r="Y104" s="16">
        <f>X104/($E104*$D104*$F$2)</f>
        <v>0</v>
      </c>
      <c r="Z104" s="23">
        <f>X104/($F104*$D104*$F$2)</f>
        <v>0</v>
      </c>
      <c r="AG104" s="14">
        <f t="shared" si="32"/>
        <v>0</v>
      </c>
      <c r="AH104" s="8">
        <f t="shared" si="32"/>
        <v>0</v>
      </c>
      <c r="AI104" s="8">
        <f t="shared" si="32"/>
        <v>0</v>
      </c>
      <c r="AJ104" s="10">
        <f t="shared" si="32"/>
        <v>0</v>
      </c>
      <c r="AK104" s="14">
        <f t="shared" si="32"/>
        <v>0</v>
      </c>
      <c r="AL104" s="14">
        <f t="shared" si="32"/>
        <v>0</v>
      </c>
      <c r="AM104" s="14">
        <f t="shared" si="32"/>
        <v>0</v>
      </c>
      <c r="AN104" s="10">
        <f t="shared" si="32"/>
        <v>0</v>
      </c>
      <c r="AO104" s="14">
        <f t="shared" si="32"/>
        <v>0</v>
      </c>
      <c r="AP104" s="10">
        <f t="shared" si="32"/>
        <v>0</v>
      </c>
    </row>
    <row r="105" spans="1:42" x14ac:dyDescent="0.25">
      <c r="A105" s="22">
        <f t="shared" si="31"/>
        <v>6</v>
      </c>
      <c r="B105" s="16" t="s">
        <v>14</v>
      </c>
      <c r="C105" s="16" t="s">
        <v>17</v>
      </c>
      <c r="D105" s="16">
        <v>1000</v>
      </c>
      <c r="E105" s="22">
        <v>3.8898972222222201</v>
      </c>
      <c r="F105" s="23">
        <v>96.78281666666669</v>
      </c>
      <c r="G105" s="22"/>
      <c r="H105" s="16"/>
      <c r="I105" s="16">
        <f t="shared" si="33"/>
        <v>0</v>
      </c>
      <c r="J105" s="23">
        <f t="shared" ref="J105:J113" si="43">H105/($F105*$D105*$F$2)</f>
        <v>0</v>
      </c>
      <c r="K105" s="22"/>
      <c r="L105" s="16"/>
      <c r="M105" s="16">
        <f t="shared" si="35"/>
        <v>0</v>
      </c>
      <c r="N105" s="23">
        <f t="shared" ref="N105:N113" si="44">L105/($F105*$D105*$F$2)</f>
        <v>0</v>
      </c>
      <c r="O105" s="22"/>
      <c r="P105" s="16"/>
      <c r="Q105" s="16">
        <f t="shared" si="37"/>
        <v>0</v>
      </c>
      <c r="R105" s="23">
        <f t="shared" ref="R105:R113" si="45">P105/($F105*$D105*$F$2)</f>
        <v>0</v>
      </c>
      <c r="S105" s="22"/>
      <c r="T105" s="16"/>
      <c r="U105" s="16">
        <f t="shared" si="39"/>
        <v>0</v>
      </c>
      <c r="V105" s="23">
        <f t="shared" ref="V105:V113" si="46">T105/($F105*$D105*$F$2)</f>
        <v>0</v>
      </c>
      <c r="W105" s="16"/>
      <c r="X105" s="17"/>
      <c r="Y105" s="16">
        <f t="shared" si="41"/>
        <v>0</v>
      </c>
      <c r="Z105" s="23">
        <f t="shared" ref="Z105:Z113" si="47">X105/($F105*$D105*$F$2)</f>
        <v>0</v>
      </c>
      <c r="AG105" s="14">
        <f t="shared" si="32"/>
        <v>0</v>
      </c>
      <c r="AH105" s="8">
        <f t="shared" si="32"/>
        <v>0</v>
      </c>
      <c r="AI105" s="8">
        <f t="shared" si="32"/>
        <v>0</v>
      </c>
      <c r="AJ105" s="10">
        <f t="shared" si="32"/>
        <v>0</v>
      </c>
      <c r="AK105" s="14">
        <f t="shared" si="32"/>
        <v>0</v>
      </c>
      <c r="AL105" s="14">
        <f t="shared" si="32"/>
        <v>0</v>
      </c>
      <c r="AM105" s="14">
        <f t="shared" si="32"/>
        <v>0</v>
      </c>
      <c r="AN105" s="10">
        <f t="shared" si="32"/>
        <v>0</v>
      </c>
      <c r="AO105" s="14">
        <f t="shared" si="32"/>
        <v>0</v>
      </c>
      <c r="AP105" s="10">
        <f t="shared" si="32"/>
        <v>0</v>
      </c>
    </row>
    <row r="106" spans="1:42" x14ac:dyDescent="0.25">
      <c r="A106" s="22">
        <f t="shared" si="31"/>
        <v>7</v>
      </c>
      <c r="B106" s="16" t="s">
        <v>14</v>
      </c>
      <c r="C106" s="16" t="s">
        <v>24</v>
      </c>
      <c r="D106" s="16">
        <v>1000</v>
      </c>
      <c r="E106" s="22">
        <v>4.7703972222222184</v>
      </c>
      <c r="F106" s="23">
        <v>110.17316944444444</v>
      </c>
      <c r="G106" s="22"/>
      <c r="H106" s="16"/>
      <c r="I106" s="16">
        <f t="shared" si="33"/>
        <v>0</v>
      </c>
      <c r="J106" s="23">
        <f t="shared" si="43"/>
        <v>0</v>
      </c>
      <c r="K106" s="22"/>
      <c r="L106" s="16"/>
      <c r="M106" s="16">
        <f t="shared" si="35"/>
        <v>0</v>
      </c>
      <c r="N106" s="23">
        <f t="shared" si="44"/>
        <v>0</v>
      </c>
      <c r="O106" s="22"/>
      <c r="P106" s="16"/>
      <c r="Q106" s="16">
        <f t="shared" si="37"/>
        <v>0</v>
      </c>
      <c r="R106" s="23">
        <f t="shared" si="45"/>
        <v>0</v>
      </c>
      <c r="S106" s="22"/>
      <c r="T106" s="16"/>
      <c r="U106" s="16">
        <f t="shared" si="39"/>
        <v>0</v>
      </c>
      <c r="V106" s="23">
        <f t="shared" si="46"/>
        <v>0</v>
      </c>
      <c r="W106" s="16"/>
      <c r="X106" s="17"/>
      <c r="Y106" s="16">
        <f t="shared" si="41"/>
        <v>0</v>
      </c>
      <c r="Z106" s="23">
        <f t="shared" si="47"/>
        <v>0</v>
      </c>
      <c r="AG106" s="14">
        <f t="shared" si="32"/>
        <v>0</v>
      </c>
      <c r="AH106" s="8">
        <f t="shared" si="32"/>
        <v>0</v>
      </c>
      <c r="AI106" s="8">
        <f t="shared" si="32"/>
        <v>0</v>
      </c>
      <c r="AJ106" s="10">
        <f t="shared" si="32"/>
        <v>0</v>
      </c>
      <c r="AK106" s="14">
        <f t="shared" si="32"/>
        <v>0</v>
      </c>
      <c r="AL106" s="14">
        <f t="shared" si="32"/>
        <v>0</v>
      </c>
      <c r="AM106" s="14">
        <f t="shared" si="32"/>
        <v>0</v>
      </c>
      <c r="AN106" s="10">
        <f t="shared" si="32"/>
        <v>0</v>
      </c>
      <c r="AO106" s="14">
        <f t="shared" si="32"/>
        <v>0</v>
      </c>
      <c r="AP106" s="10">
        <f t="shared" si="32"/>
        <v>0</v>
      </c>
    </row>
    <row r="107" spans="1:42" x14ac:dyDescent="0.25">
      <c r="A107" s="22">
        <f t="shared" si="31"/>
        <v>8</v>
      </c>
      <c r="B107" s="16" t="s">
        <v>14</v>
      </c>
      <c r="C107" s="16" t="s">
        <v>25</v>
      </c>
      <c r="D107" s="16">
        <v>1000</v>
      </c>
      <c r="E107" s="22">
        <v>4.1362861111111151</v>
      </c>
      <c r="F107" s="23">
        <v>144.77058055555551</v>
      </c>
      <c r="G107" s="22"/>
      <c r="H107" s="16"/>
      <c r="I107" s="16">
        <f t="shared" si="33"/>
        <v>0</v>
      </c>
      <c r="J107" s="23">
        <f t="shared" si="43"/>
        <v>0</v>
      </c>
      <c r="K107" s="22"/>
      <c r="L107" s="16"/>
      <c r="M107" s="16">
        <f t="shared" si="35"/>
        <v>0</v>
      </c>
      <c r="N107" s="23">
        <f t="shared" si="44"/>
        <v>0</v>
      </c>
      <c r="O107" s="22"/>
      <c r="P107" s="16"/>
      <c r="Q107" s="16">
        <f t="shared" si="37"/>
        <v>0</v>
      </c>
      <c r="R107" s="23">
        <f t="shared" si="45"/>
        <v>0</v>
      </c>
      <c r="S107" s="22"/>
      <c r="T107" s="16"/>
      <c r="U107" s="16">
        <f t="shared" si="39"/>
        <v>0</v>
      </c>
      <c r="V107" s="23">
        <f t="shared" si="46"/>
        <v>0</v>
      </c>
      <c r="W107" s="16"/>
      <c r="X107" s="17"/>
      <c r="Y107" s="16">
        <f t="shared" si="41"/>
        <v>0</v>
      </c>
      <c r="Z107" s="23">
        <f t="shared" si="47"/>
        <v>0</v>
      </c>
      <c r="AG107" s="14">
        <f t="shared" si="32"/>
        <v>0</v>
      </c>
      <c r="AH107" s="8">
        <f t="shared" si="32"/>
        <v>0</v>
      </c>
      <c r="AI107" s="8">
        <f t="shared" si="32"/>
        <v>0</v>
      </c>
      <c r="AJ107" s="10">
        <f t="shared" si="32"/>
        <v>0</v>
      </c>
      <c r="AK107" s="14">
        <f t="shared" si="32"/>
        <v>0</v>
      </c>
      <c r="AL107" s="14">
        <f t="shared" si="32"/>
        <v>0</v>
      </c>
      <c r="AM107" s="14">
        <f t="shared" si="32"/>
        <v>0</v>
      </c>
      <c r="AN107" s="10">
        <f t="shared" si="32"/>
        <v>0</v>
      </c>
      <c r="AO107" s="14">
        <f t="shared" si="32"/>
        <v>0</v>
      </c>
      <c r="AP107" s="10">
        <f t="shared" si="32"/>
        <v>0</v>
      </c>
    </row>
    <row r="108" spans="1:42" x14ac:dyDescent="0.25">
      <c r="A108" s="22">
        <f t="shared" si="31"/>
        <v>9</v>
      </c>
      <c r="B108" s="16" t="s">
        <v>14</v>
      </c>
      <c r="C108" s="16" t="s">
        <v>26</v>
      </c>
      <c r="D108" s="16">
        <v>1000</v>
      </c>
      <c r="E108" s="22">
        <v>3.7250944444444332</v>
      </c>
      <c r="F108" s="23">
        <v>124.7335083333333</v>
      </c>
      <c r="G108" s="22"/>
      <c r="H108" s="16"/>
      <c r="I108" s="16">
        <f t="shared" si="33"/>
        <v>0</v>
      </c>
      <c r="J108" s="23">
        <f t="shared" si="43"/>
        <v>0</v>
      </c>
      <c r="K108" s="22"/>
      <c r="L108" s="16"/>
      <c r="M108" s="16">
        <f t="shared" si="35"/>
        <v>0</v>
      </c>
      <c r="N108" s="23">
        <f t="shared" si="44"/>
        <v>0</v>
      </c>
      <c r="O108" s="22"/>
      <c r="P108" s="16"/>
      <c r="Q108" s="16">
        <f t="shared" si="37"/>
        <v>0</v>
      </c>
      <c r="R108" s="23">
        <f t="shared" si="45"/>
        <v>0</v>
      </c>
      <c r="S108" s="22"/>
      <c r="T108" s="16"/>
      <c r="U108" s="16">
        <f t="shared" si="39"/>
        <v>0</v>
      </c>
      <c r="V108" s="23">
        <f t="shared" si="46"/>
        <v>0</v>
      </c>
      <c r="W108" s="16"/>
      <c r="X108" s="17"/>
      <c r="Y108" s="16">
        <f t="shared" si="41"/>
        <v>0</v>
      </c>
      <c r="Z108" s="23">
        <f t="shared" si="47"/>
        <v>0</v>
      </c>
      <c r="AG108" s="14">
        <f t="shared" si="32"/>
        <v>0</v>
      </c>
      <c r="AH108" s="8">
        <f t="shared" si="32"/>
        <v>0</v>
      </c>
      <c r="AI108" s="8">
        <f t="shared" si="32"/>
        <v>0</v>
      </c>
      <c r="AJ108" s="10">
        <f t="shared" si="32"/>
        <v>0</v>
      </c>
      <c r="AK108" s="14">
        <f t="shared" si="32"/>
        <v>0</v>
      </c>
      <c r="AL108" s="14">
        <f t="shared" si="32"/>
        <v>0</v>
      </c>
      <c r="AM108" s="14">
        <f t="shared" si="32"/>
        <v>0</v>
      </c>
      <c r="AN108" s="10">
        <f t="shared" si="32"/>
        <v>0</v>
      </c>
      <c r="AO108" s="14">
        <f t="shared" si="32"/>
        <v>0</v>
      </c>
      <c r="AP108" s="10">
        <f t="shared" si="32"/>
        <v>0</v>
      </c>
    </row>
    <row r="109" spans="1:42" x14ac:dyDescent="0.25">
      <c r="A109" s="22">
        <f t="shared" si="31"/>
        <v>10</v>
      </c>
      <c r="B109" s="16" t="s">
        <v>14</v>
      </c>
      <c r="C109" s="16" t="s">
        <v>27</v>
      </c>
      <c r="D109" s="16">
        <v>1000</v>
      </c>
      <c r="E109" s="30">
        <v>3.8716305555555603</v>
      </c>
      <c r="F109" s="24">
        <v>155.05862777777779</v>
      </c>
      <c r="G109" s="30"/>
      <c r="H109" s="16"/>
      <c r="I109" s="16">
        <f t="shared" si="33"/>
        <v>0</v>
      </c>
      <c r="J109" s="23">
        <f t="shared" si="43"/>
        <v>0</v>
      </c>
      <c r="K109" s="22"/>
      <c r="L109" s="16"/>
      <c r="M109" s="16">
        <f t="shared" si="35"/>
        <v>0</v>
      </c>
      <c r="N109" s="23">
        <f t="shared" si="44"/>
        <v>0</v>
      </c>
      <c r="O109" s="22"/>
      <c r="P109" s="16"/>
      <c r="Q109" s="16">
        <f t="shared" si="37"/>
        <v>0</v>
      </c>
      <c r="R109" s="23">
        <f t="shared" si="45"/>
        <v>0</v>
      </c>
      <c r="S109" s="22"/>
      <c r="T109" s="16"/>
      <c r="U109" s="16">
        <f t="shared" si="39"/>
        <v>0</v>
      </c>
      <c r="V109" s="23">
        <f t="shared" si="46"/>
        <v>0</v>
      </c>
      <c r="W109" s="16"/>
      <c r="X109" s="17"/>
      <c r="Y109" s="16">
        <f t="shared" si="41"/>
        <v>0</v>
      </c>
      <c r="Z109" s="23">
        <f t="shared" si="47"/>
        <v>0</v>
      </c>
      <c r="AG109" s="14">
        <f t="shared" si="32"/>
        <v>0</v>
      </c>
      <c r="AH109" s="8">
        <f t="shared" si="32"/>
        <v>0</v>
      </c>
      <c r="AI109" s="8">
        <f t="shared" si="32"/>
        <v>0</v>
      </c>
      <c r="AJ109" s="10">
        <f t="shared" si="32"/>
        <v>0</v>
      </c>
      <c r="AK109" s="14">
        <f t="shared" si="32"/>
        <v>0</v>
      </c>
      <c r="AL109" s="14">
        <f t="shared" si="32"/>
        <v>0</v>
      </c>
      <c r="AM109" s="14">
        <f t="shared" si="32"/>
        <v>0</v>
      </c>
      <c r="AN109" s="10">
        <f t="shared" si="32"/>
        <v>0</v>
      </c>
      <c r="AO109" s="14">
        <f t="shared" si="32"/>
        <v>0</v>
      </c>
      <c r="AP109" s="10">
        <f t="shared" si="32"/>
        <v>0</v>
      </c>
    </row>
    <row r="110" spans="1:42" x14ac:dyDescent="0.25">
      <c r="A110" s="22">
        <f t="shared" si="31"/>
        <v>11</v>
      </c>
      <c r="B110" s="17" t="s">
        <v>14</v>
      </c>
      <c r="C110" s="17" t="s">
        <v>28</v>
      </c>
      <c r="D110" s="16">
        <v>1000</v>
      </c>
      <c r="E110" s="30">
        <v>4.4547250000000078</v>
      </c>
      <c r="F110" s="24">
        <v>99.95538055555555</v>
      </c>
      <c r="G110" s="30"/>
      <c r="H110" s="16"/>
      <c r="I110" s="16">
        <f t="shared" si="33"/>
        <v>0</v>
      </c>
      <c r="J110" s="23">
        <f t="shared" si="43"/>
        <v>0</v>
      </c>
      <c r="K110" s="22"/>
      <c r="L110" s="16"/>
      <c r="M110" s="16">
        <f t="shared" si="35"/>
        <v>0</v>
      </c>
      <c r="N110" s="23">
        <f t="shared" si="44"/>
        <v>0</v>
      </c>
      <c r="O110" s="22"/>
      <c r="P110" s="16"/>
      <c r="Q110" s="16">
        <f t="shared" si="37"/>
        <v>0</v>
      </c>
      <c r="R110" s="23">
        <f t="shared" si="45"/>
        <v>0</v>
      </c>
      <c r="S110" s="22"/>
      <c r="T110" s="16"/>
      <c r="U110" s="16">
        <f t="shared" si="39"/>
        <v>0</v>
      </c>
      <c r="V110" s="23">
        <f t="shared" si="46"/>
        <v>0</v>
      </c>
      <c r="W110" s="16"/>
      <c r="X110" s="17"/>
      <c r="Y110" s="16">
        <f t="shared" si="41"/>
        <v>0</v>
      </c>
      <c r="Z110" s="23">
        <f t="shared" si="47"/>
        <v>0</v>
      </c>
      <c r="AG110" s="14">
        <f t="shared" si="32"/>
        <v>0</v>
      </c>
      <c r="AH110" s="8">
        <f t="shared" si="32"/>
        <v>0</v>
      </c>
      <c r="AI110" s="8">
        <f t="shared" si="32"/>
        <v>0</v>
      </c>
      <c r="AJ110" s="10">
        <f t="shared" si="32"/>
        <v>0</v>
      </c>
      <c r="AK110" s="14">
        <f t="shared" si="32"/>
        <v>0</v>
      </c>
      <c r="AL110" s="14">
        <f t="shared" si="32"/>
        <v>0</v>
      </c>
      <c r="AM110" s="14">
        <f t="shared" si="32"/>
        <v>0</v>
      </c>
      <c r="AN110" s="10">
        <f t="shared" si="32"/>
        <v>0</v>
      </c>
      <c r="AO110" s="14">
        <f t="shared" si="32"/>
        <v>0</v>
      </c>
      <c r="AP110" s="10">
        <f t="shared" si="32"/>
        <v>0</v>
      </c>
    </row>
    <row r="111" spans="1:42" x14ac:dyDescent="0.25">
      <c r="A111" s="22">
        <f t="shared" si="31"/>
        <v>12</v>
      </c>
      <c r="B111" s="17" t="s">
        <v>14</v>
      </c>
      <c r="C111" s="17" t="s">
        <v>18</v>
      </c>
      <c r="D111" s="16">
        <v>1000</v>
      </c>
      <c r="E111" s="30">
        <v>4.026452777777763</v>
      </c>
      <c r="F111" s="24">
        <v>104.02222777777774</v>
      </c>
      <c r="G111" s="30"/>
      <c r="H111" s="16"/>
      <c r="I111" s="16">
        <f t="shared" si="33"/>
        <v>0</v>
      </c>
      <c r="J111" s="23">
        <f t="shared" si="43"/>
        <v>0</v>
      </c>
      <c r="K111" s="22"/>
      <c r="L111" s="16"/>
      <c r="M111" s="16">
        <f t="shared" si="35"/>
        <v>0</v>
      </c>
      <c r="N111" s="23">
        <f t="shared" si="44"/>
        <v>0</v>
      </c>
      <c r="O111" s="22"/>
      <c r="P111" s="16"/>
      <c r="Q111" s="16">
        <f t="shared" si="37"/>
        <v>0</v>
      </c>
      <c r="R111" s="23">
        <f t="shared" si="45"/>
        <v>0</v>
      </c>
      <c r="S111" s="22"/>
      <c r="T111" s="16"/>
      <c r="U111" s="16">
        <f t="shared" si="39"/>
        <v>0</v>
      </c>
      <c r="V111" s="23">
        <f t="shared" si="46"/>
        <v>0</v>
      </c>
      <c r="W111" s="16"/>
      <c r="X111" s="17"/>
      <c r="Y111" s="16">
        <f t="shared" si="41"/>
        <v>0</v>
      </c>
      <c r="Z111" s="23">
        <f t="shared" si="47"/>
        <v>0</v>
      </c>
      <c r="AG111" s="14">
        <f t="shared" si="32"/>
        <v>0</v>
      </c>
      <c r="AH111" s="8">
        <f t="shared" si="32"/>
        <v>0</v>
      </c>
      <c r="AI111" s="8">
        <f t="shared" si="32"/>
        <v>0</v>
      </c>
      <c r="AJ111" s="10">
        <f t="shared" si="32"/>
        <v>0</v>
      </c>
      <c r="AK111" s="14">
        <f t="shared" si="32"/>
        <v>0</v>
      </c>
      <c r="AL111" s="14">
        <f t="shared" si="32"/>
        <v>0</v>
      </c>
      <c r="AM111" s="14">
        <f t="shared" si="32"/>
        <v>0</v>
      </c>
      <c r="AN111" s="10">
        <f t="shared" si="32"/>
        <v>0</v>
      </c>
      <c r="AO111" s="14">
        <f t="shared" si="32"/>
        <v>0</v>
      </c>
      <c r="AP111" s="10">
        <f t="shared" si="32"/>
        <v>0</v>
      </c>
    </row>
    <row r="112" spans="1:42" x14ac:dyDescent="0.25">
      <c r="A112" s="22">
        <f t="shared" si="31"/>
        <v>13</v>
      </c>
      <c r="B112" s="17" t="s">
        <v>14</v>
      </c>
      <c r="C112" s="17" t="s">
        <v>19</v>
      </c>
      <c r="D112" s="16">
        <v>1000</v>
      </c>
      <c r="E112" s="30">
        <v>3.7903000000000051</v>
      </c>
      <c r="F112" s="24">
        <v>100.9529722222222</v>
      </c>
      <c r="G112" s="30"/>
      <c r="H112" s="16"/>
      <c r="I112" s="16">
        <f t="shared" si="33"/>
        <v>0</v>
      </c>
      <c r="J112" s="23">
        <f t="shared" si="43"/>
        <v>0</v>
      </c>
      <c r="K112" s="22"/>
      <c r="L112" s="16"/>
      <c r="M112" s="16">
        <f t="shared" si="35"/>
        <v>0</v>
      </c>
      <c r="N112" s="23">
        <f t="shared" si="44"/>
        <v>0</v>
      </c>
      <c r="O112" s="22"/>
      <c r="P112" s="16"/>
      <c r="Q112" s="16">
        <f t="shared" si="37"/>
        <v>0</v>
      </c>
      <c r="R112" s="23">
        <f t="shared" si="45"/>
        <v>0</v>
      </c>
      <c r="S112" s="22"/>
      <c r="T112" s="16"/>
      <c r="U112" s="16">
        <f t="shared" si="39"/>
        <v>0</v>
      </c>
      <c r="V112" s="23">
        <f t="shared" si="46"/>
        <v>0</v>
      </c>
      <c r="W112" s="16"/>
      <c r="X112" s="17"/>
      <c r="Y112" s="16">
        <f t="shared" si="41"/>
        <v>0</v>
      </c>
      <c r="Z112" s="23">
        <f t="shared" si="47"/>
        <v>0</v>
      </c>
      <c r="AG112" s="14">
        <f t="shared" si="32"/>
        <v>0</v>
      </c>
      <c r="AH112" s="8">
        <f t="shared" si="32"/>
        <v>0</v>
      </c>
      <c r="AI112" s="8">
        <f t="shared" si="32"/>
        <v>0</v>
      </c>
      <c r="AJ112" s="10">
        <f t="shared" si="32"/>
        <v>0</v>
      </c>
      <c r="AK112" s="14">
        <f t="shared" si="32"/>
        <v>0</v>
      </c>
      <c r="AL112" s="14">
        <f t="shared" si="32"/>
        <v>0</v>
      </c>
      <c r="AM112" s="14">
        <f t="shared" si="32"/>
        <v>0</v>
      </c>
      <c r="AN112" s="10">
        <f t="shared" si="32"/>
        <v>0</v>
      </c>
      <c r="AO112" s="14">
        <f t="shared" si="32"/>
        <v>0</v>
      </c>
      <c r="AP112" s="10">
        <f t="shared" si="32"/>
        <v>0</v>
      </c>
    </row>
    <row r="113" spans="1:42" x14ac:dyDescent="0.25">
      <c r="A113" s="22">
        <f t="shared" si="31"/>
        <v>14</v>
      </c>
      <c r="B113" s="17" t="s">
        <v>14</v>
      </c>
      <c r="C113" s="17" t="s">
        <v>20</v>
      </c>
      <c r="D113" s="16">
        <v>1000</v>
      </c>
      <c r="E113" s="30">
        <v>3.563747222222224</v>
      </c>
      <c r="F113" s="24">
        <v>94.844977777777757</v>
      </c>
      <c r="G113" s="30"/>
      <c r="H113" s="16"/>
      <c r="I113" s="16">
        <f>H113/($E113*$D113*$F$2)</f>
        <v>0</v>
      </c>
      <c r="J113" s="23">
        <f t="shared" si="43"/>
        <v>0</v>
      </c>
      <c r="K113" s="22"/>
      <c r="L113" s="16"/>
      <c r="M113" s="16">
        <f>L113/($E113*$D113*$F$2)</f>
        <v>0</v>
      </c>
      <c r="N113" s="23">
        <f t="shared" si="44"/>
        <v>0</v>
      </c>
      <c r="O113" s="22"/>
      <c r="P113" s="16"/>
      <c r="Q113" s="16">
        <f>P113/($E113*$D113*$F$2)</f>
        <v>0</v>
      </c>
      <c r="R113" s="23">
        <f t="shared" si="45"/>
        <v>0</v>
      </c>
      <c r="S113" s="22"/>
      <c r="T113" s="16"/>
      <c r="U113" s="16">
        <f>T113/($E113*$D113*$F$2)</f>
        <v>0</v>
      </c>
      <c r="V113" s="23">
        <f t="shared" si="46"/>
        <v>0</v>
      </c>
      <c r="W113" s="16"/>
      <c r="X113" s="17"/>
      <c r="Y113" s="16">
        <f>X113/($E113*$D113*$F$2)</f>
        <v>0</v>
      </c>
      <c r="Z113" s="23">
        <f t="shared" si="47"/>
        <v>0</v>
      </c>
      <c r="AG113" s="14">
        <f t="shared" si="32"/>
        <v>0</v>
      </c>
      <c r="AH113" s="8">
        <f t="shared" si="32"/>
        <v>0</v>
      </c>
      <c r="AI113" s="8">
        <f t="shared" si="32"/>
        <v>0</v>
      </c>
      <c r="AJ113" s="10">
        <f t="shared" si="32"/>
        <v>0</v>
      </c>
      <c r="AK113" s="14">
        <f t="shared" si="32"/>
        <v>0</v>
      </c>
      <c r="AL113" s="14">
        <f t="shared" si="32"/>
        <v>0</v>
      </c>
      <c r="AM113" s="14">
        <f t="shared" si="32"/>
        <v>0</v>
      </c>
      <c r="AN113" s="10">
        <f t="shared" si="32"/>
        <v>0</v>
      </c>
      <c r="AO113" s="14">
        <f t="shared" si="32"/>
        <v>0</v>
      </c>
      <c r="AP113" s="10">
        <f t="shared" si="32"/>
        <v>0</v>
      </c>
    </row>
    <row r="114" spans="1:42" x14ac:dyDescent="0.25">
      <c r="A114" s="25">
        <f t="shared" si="31"/>
        <v>15</v>
      </c>
      <c r="B114" s="26" t="s">
        <v>14</v>
      </c>
      <c r="C114" s="26" t="s">
        <v>29</v>
      </c>
      <c r="D114" s="27">
        <v>1000</v>
      </c>
      <c r="E114" s="31">
        <v>2.8784333333333372</v>
      </c>
      <c r="F114" s="28">
        <v>94.282513888888857</v>
      </c>
      <c r="G114" s="31"/>
      <c r="H114" s="27"/>
      <c r="I114" s="27">
        <f>H114/($E114*$D114*$F$2)</f>
        <v>0</v>
      </c>
      <c r="J114" s="32">
        <f>H114/($F114*$D114*$F$2)</f>
        <v>0</v>
      </c>
      <c r="K114" s="25"/>
      <c r="L114" s="27"/>
      <c r="M114" s="27">
        <f>L114/($E114*$D114*$F$2)</f>
        <v>0</v>
      </c>
      <c r="N114" s="32">
        <f>L114/($F114*$D114*$F$2)</f>
        <v>0</v>
      </c>
      <c r="O114" s="25"/>
      <c r="P114" s="27"/>
      <c r="Q114" s="27">
        <f>P114/($E114*$D114*$F$2)</f>
        <v>0</v>
      </c>
      <c r="R114" s="32">
        <f>P114/($F114*$D114*$F$2)</f>
        <v>0</v>
      </c>
      <c r="S114" s="25"/>
      <c r="T114" s="27"/>
      <c r="U114" s="27">
        <f>T114/($E114*$D114*$F$2)</f>
        <v>0</v>
      </c>
      <c r="V114" s="32">
        <f>T114/($F114*$D114*$F$2)</f>
        <v>0</v>
      </c>
      <c r="W114" s="27"/>
      <c r="X114" s="26"/>
      <c r="Y114" s="27">
        <f>X114/($E114*$D114*$F$2)</f>
        <v>0</v>
      </c>
      <c r="Z114" s="32">
        <f>X114/($F114*$D114*$F$2)</f>
        <v>0</v>
      </c>
      <c r="AG114" s="9">
        <f t="shared" si="32"/>
        <v>0</v>
      </c>
      <c r="AH114" s="37">
        <f t="shared" si="32"/>
        <v>0</v>
      </c>
      <c r="AI114" s="37">
        <f t="shared" si="32"/>
        <v>0</v>
      </c>
      <c r="AJ114" s="11">
        <f t="shared" si="32"/>
        <v>0</v>
      </c>
      <c r="AK114" s="9">
        <f t="shared" si="32"/>
        <v>0</v>
      </c>
      <c r="AL114" s="9">
        <f t="shared" si="32"/>
        <v>0</v>
      </c>
      <c r="AM114" s="9">
        <f t="shared" si="32"/>
        <v>0</v>
      </c>
      <c r="AN114" s="11">
        <f t="shared" si="32"/>
        <v>0</v>
      </c>
      <c r="AO114" s="9">
        <f t="shared" si="32"/>
        <v>0</v>
      </c>
      <c r="AP114" s="11">
        <f t="shared" si="32"/>
        <v>0</v>
      </c>
    </row>
    <row r="146" spans="1:42" s="35" customFormat="1" ht="15.75" thickBot="1" x14ac:dyDescent="0.3"/>
    <row r="147" spans="1:42" ht="15.75" thickTop="1" x14ac:dyDescent="0.25"/>
    <row r="148" spans="1:42" x14ac:dyDescent="0.25">
      <c r="A148" t="s">
        <v>35</v>
      </c>
    </row>
    <row r="151" spans="1:42" x14ac:dyDescent="0.25">
      <c r="A151" s="64" t="s">
        <v>0</v>
      </c>
      <c r="B151" s="64" t="s">
        <v>1</v>
      </c>
      <c r="C151" s="64" t="s">
        <v>2</v>
      </c>
      <c r="D151" s="64" t="s">
        <v>7</v>
      </c>
      <c r="E151" s="67" t="s">
        <v>13</v>
      </c>
      <c r="F151" s="72"/>
      <c r="G151" s="61" t="s">
        <v>36</v>
      </c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3"/>
      <c r="AG151" s="43" t="s">
        <v>5</v>
      </c>
      <c r="AH151" s="45"/>
      <c r="AI151" s="45"/>
      <c r="AJ151" s="45"/>
      <c r="AK151" s="45"/>
      <c r="AL151" s="45"/>
      <c r="AM151" s="45"/>
      <c r="AN151" s="45"/>
      <c r="AO151" s="45"/>
      <c r="AP151" s="44"/>
    </row>
    <row r="152" spans="1:42" x14ac:dyDescent="0.25">
      <c r="A152" s="65"/>
      <c r="B152" s="65"/>
      <c r="C152" s="65"/>
      <c r="D152" s="65"/>
      <c r="E152" s="69"/>
      <c r="F152" s="71"/>
      <c r="G152" s="61" t="s">
        <v>3</v>
      </c>
      <c r="H152" s="62"/>
      <c r="I152" s="62"/>
      <c r="J152" s="63"/>
      <c r="K152" s="61" t="s">
        <v>4</v>
      </c>
      <c r="L152" s="62"/>
      <c r="M152" s="62"/>
      <c r="N152" s="63"/>
      <c r="O152" s="61" t="s">
        <v>12</v>
      </c>
      <c r="P152" s="62"/>
      <c r="Q152" s="62"/>
      <c r="R152" s="63"/>
      <c r="S152" s="61" t="s">
        <v>30</v>
      </c>
      <c r="T152" s="62"/>
      <c r="U152" s="62"/>
      <c r="V152" s="63"/>
      <c r="W152" s="61" t="s">
        <v>33</v>
      </c>
      <c r="X152" s="62"/>
      <c r="Y152" s="62"/>
      <c r="Z152" s="63"/>
      <c r="AG152" s="43" t="str">
        <f>G152</f>
        <v>Without Layers</v>
      </c>
      <c r="AH152" s="44"/>
      <c r="AI152" s="43" t="str">
        <f>K152</f>
        <v>With Layers</v>
      </c>
      <c r="AJ152" s="44"/>
      <c r="AK152" s="43" t="str">
        <f>O152</f>
        <v>With buffer=5m</v>
      </c>
      <c r="AL152" s="44"/>
      <c r="AM152" s="43" t="str">
        <f>S152</f>
        <v>With buffer=10m</v>
      </c>
      <c r="AN152" s="44"/>
      <c r="AO152" s="43" t="str">
        <f>W152</f>
        <v>With buffer=20m</v>
      </c>
      <c r="AP152" s="44"/>
    </row>
    <row r="153" spans="1:42" x14ac:dyDescent="0.25">
      <c r="A153" s="66"/>
      <c r="B153" s="66"/>
      <c r="C153" s="66"/>
      <c r="D153" s="66"/>
      <c r="E153" s="1" t="s">
        <v>8</v>
      </c>
      <c r="F153" s="1" t="s">
        <v>9</v>
      </c>
      <c r="G153" s="1"/>
      <c r="H153" s="46" t="s">
        <v>10</v>
      </c>
      <c r="I153" s="46" t="s">
        <v>8</v>
      </c>
      <c r="J153" s="46" t="s">
        <v>9</v>
      </c>
      <c r="K153" s="1"/>
      <c r="L153" s="46" t="s">
        <v>10</v>
      </c>
      <c r="M153" s="46" t="s">
        <v>8</v>
      </c>
      <c r="N153" s="46" t="s">
        <v>9</v>
      </c>
      <c r="O153" s="1"/>
      <c r="P153" s="46" t="s">
        <v>10</v>
      </c>
      <c r="Q153" s="46" t="s">
        <v>8</v>
      </c>
      <c r="R153" s="46" t="s">
        <v>9</v>
      </c>
      <c r="S153" s="1"/>
      <c r="T153" s="46" t="s">
        <v>10</v>
      </c>
      <c r="U153" s="46" t="s">
        <v>8</v>
      </c>
      <c r="V153" s="46" t="s">
        <v>9</v>
      </c>
      <c r="W153" s="1"/>
      <c r="X153" s="46" t="s">
        <v>10</v>
      </c>
      <c r="Y153" s="46" t="s">
        <v>8</v>
      </c>
      <c r="Z153" s="46" t="s">
        <v>9</v>
      </c>
      <c r="AG153" s="7" t="s">
        <v>8</v>
      </c>
      <c r="AH153" s="7" t="s">
        <v>9</v>
      </c>
      <c r="AI153" s="7" t="s">
        <v>8</v>
      </c>
      <c r="AJ153" s="7" t="s">
        <v>9</v>
      </c>
      <c r="AK153" s="7" t="s">
        <v>8</v>
      </c>
      <c r="AL153" s="7" t="s">
        <v>9</v>
      </c>
      <c r="AM153" s="7" t="str">
        <f>U153</f>
        <v>air taxi</v>
      </c>
      <c r="AN153" s="7" t="str">
        <f>V153</f>
        <v>all</v>
      </c>
      <c r="AO153" s="7" t="str">
        <f>Y153</f>
        <v>air taxi</v>
      </c>
      <c r="AP153" s="7" t="str">
        <f>Z153</f>
        <v>all</v>
      </c>
    </row>
    <row r="154" spans="1:42" x14ac:dyDescent="0.25">
      <c r="A154" s="22">
        <v>1</v>
      </c>
      <c r="B154" s="16" t="s">
        <v>14</v>
      </c>
      <c r="C154" s="16" t="s">
        <v>21</v>
      </c>
      <c r="D154" s="16">
        <v>1000</v>
      </c>
      <c r="E154" s="20">
        <v>3.6726388888888879</v>
      </c>
      <c r="F154" s="21">
        <v>79.774569444444438</v>
      </c>
      <c r="G154" s="20"/>
      <c r="H154" s="15"/>
      <c r="I154" s="15">
        <f>H154/($E154*$D154*$F$2)</f>
        <v>0</v>
      </c>
      <c r="J154" s="21">
        <f>H154/($F154*$D154*$F$2)</f>
        <v>0</v>
      </c>
      <c r="K154" s="20"/>
      <c r="L154" s="15"/>
      <c r="M154" s="15">
        <f>L154/($E154*$D154*$F$2)</f>
        <v>0</v>
      </c>
      <c r="N154" s="21">
        <f>L154/($F154*$D154*$F$2)</f>
        <v>0</v>
      </c>
      <c r="O154" s="20"/>
      <c r="P154" s="15"/>
      <c r="Q154" s="15">
        <f>P154/($E154*$D154*$F$2)</f>
        <v>0</v>
      </c>
      <c r="R154" s="21">
        <f>P154/($F154*$D154*$F$2)</f>
        <v>0</v>
      </c>
      <c r="S154" s="20"/>
      <c r="T154" s="15"/>
      <c r="U154" s="15">
        <f>T154/($E154*$D154*$F$2)</f>
        <v>0</v>
      </c>
      <c r="V154" s="21">
        <f>T154/($F154*$D154*$F$2)</f>
        <v>0</v>
      </c>
      <c r="W154" s="15"/>
      <c r="X154" s="36"/>
      <c r="Y154" s="15">
        <f>X154/($E154*$D154*$F$2)</f>
        <v>0</v>
      </c>
      <c r="Z154" s="21">
        <f>X154/($F154*$D154*$F$2)</f>
        <v>0</v>
      </c>
      <c r="AG154" s="18">
        <f>AVERAGE($I$154:$I$168)</f>
        <v>0</v>
      </c>
      <c r="AH154" s="13">
        <f>AVERAGE($J$154:$J$168)</f>
        <v>0</v>
      </c>
      <c r="AI154" s="18">
        <f>AVERAGE($M$154:$M$168)</f>
        <v>0</v>
      </c>
      <c r="AJ154" s="13">
        <f>AVERAGE($N$154:$N$168)</f>
        <v>0</v>
      </c>
      <c r="AK154" s="18">
        <f>AVERAGE($Q$154:$Q$168)</f>
        <v>0</v>
      </c>
      <c r="AL154" s="13">
        <f>AVERAGE($R$154:$R$168)</f>
        <v>0</v>
      </c>
      <c r="AM154" s="18">
        <f>AVERAGE($U$154:$U$168)</f>
        <v>0</v>
      </c>
      <c r="AN154" s="13">
        <f>AVERAGE($V$154:$V$168)</f>
        <v>0</v>
      </c>
      <c r="AO154" s="18">
        <f>AVERAGE($Y$154:$Y$168)</f>
        <v>0</v>
      </c>
      <c r="AP154" s="13">
        <f>AVERAGE($Z$154:$Z$168)</f>
        <v>0</v>
      </c>
    </row>
    <row r="155" spans="1:42" x14ac:dyDescent="0.25">
      <c r="A155" s="22">
        <f t="shared" ref="A155:A168" si="48">A154+1</f>
        <v>2</v>
      </c>
      <c r="B155" s="16" t="s">
        <v>14</v>
      </c>
      <c r="C155" s="16" t="s">
        <v>22</v>
      </c>
      <c r="D155" s="16">
        <v>1000</v>
      </c>
      <c r="E155" s="22">
        <v>4.6576138888888874</v>
      </c>
      <c r="F155" s="23">
        <v>166.55976111111113</v>
      </c>
      <c r="G155" s="22"/>
      <c r="H155" s="16"/>
      <c r="I155" s="16">
        <f>H155/($E155*$D155*$F$2)</f>
        <v>0</v>
      </c>
      <c r="J155" s="23">
        <f>H155/($F155*$D155*$F$2)</f>
        <v>0</v>
      </c>
      <c r="K155" s="22"/>
      <c r="L155" s="16"/>
      <c r="M155" s="16">
        <f>L155/($E155*$D155*$F$2)</f>
        <v>0</v>
      </c>
      <c r="N155" s="23">
        <f>L155/($F155*$D155*$F$2)</f>
        <v>0</v>
      </c>
      <c r="O155" s="22"/>
      <c r="P155" s="16"/>
      <c r="Q155" s="16">
        <f>P155/($E155*$D155*$F$2)</f>
        <v>0</v>
      </c>
      <c r="R155" s="23">
        <f>P155/($F155*$D155*$F$2)</f>
        <v>0</v>
      </c>
      <c r="S155" s="22"/>
      <c r="T155" s="16"/>
      <c r="U155" s="16">
        <f>T155/($E155*$D155*$F$2)</f>
        <v>0</v>
      </c>
      <c r="V155" s="23">
        <f>T155/($F155*$D155*$F$2)</f>
        <v>0</v>
      </c>
      <c r="W155" s="16"/>
      <c r="X155" s="17"/>
      <c r="Y155" s="16">
        <f>X155/($E155*$D155*$F$2)</f>
        <v>0</v>
      </c>
      <c r="Z155" s="23">
        <f>X155/($F155*$D155*$F$2)</f>
        <v>0</v>
      </c>
      <c r="AG155" s="14">
        <f>$AG$154</f>
        <v>0</v>
      </c>
      <c r="AH155" s="10">
        <f>$AH$154</f>
        <v>0</v>
      </c>
      <c r="AI155" s="14">
        <f>$AI$154</f>
        <v>0</v>
      </c>
      <c r="AJ155" s="10">
        <f>$AJ$154</f>
        <v>0</v>
      </c>
      <c r="AK155" s="14">
        <f t="shared" ref="AK155:AK168" si="49">$AK$154</f>
        <v>0</v>
      </c>
      <c r="AL155" s="10">
        <f t="shared" ref="AL155:AL168" si="50">$AL$154</f>
        <v>0</v>
      </c>
      <c r="AM155" s="14">
        <f>$AM$154</f>
        <v>0</v>
      </c>
      <c r="AN155" s="10">
        <f>$AN$154</f>
        <v>0</v>
      </c>
      <c r="AO155" s="14">
        <f>$AO$154</f>
        <v>0</v>
      </c>
      <c r="AP155" s="10">
        <f>$AP$154</f>
        <v>0</v>
      </c>
    </row>
    <row r="156" spans="1:42" x14ac:dyDescent="0.25">
      <c r="A156" s="22">
        <f t="shared" si="48"/>
        <v>3</v>
      </c>
      <c r="B156" s="16" t="s">
        <v>14</v>
      </c>
      <c r="C156" s="16" t="s">
        <v>23</v>
      </c>
      <c r="D156" s="16">
        <v>1000</v>
      </c>
      <c r="E156" s="22">
        <v>4.8418388888888959</v>
      </c>
      <c r="F156" s="23">
        <v>115.00931944444446</v>
      </c>
      <c r="G156" s="22"/>
      <c r="H156" s="16"/>
      <c r="I156" s="16">
        <f t="shared" ref="I156:I166" si="51">H156/($E156*$D156*$F$2)</f>
        <v>0</v>
      </c>
      <c r="J156" s="23">
        <f t="shared" ref="J156:J157" si="52">H156/($F156*$D156*$F$2)</f>
        <v>0</v>
      </c>
      <c r="K156" s="22"/>
      <c r="L156" s="16"/>
      <c r="M156" s="16">
        <f t="shared" ref="M156:M166" si="53">L156/($E156*$D156*$F$2)</f>
        <v>0</v>
      </c>
      <c r="N156" s="23">
        <f t="shared" ref="N156:N157" si="54">L156/($F156*$D156*$F$2)</f>
        <v>0</v>
      </c>
      <c r="O156" s="22"/>
      <c r="P156" s="16"/>
      <c r="Q156" s="16">
        <f t="shared" ref="Q156:Q166" si="55">P156/($E156*$D156*$F$2)</f>
        <v>0</v>
      </c>
      <c r="R156" s="23">
        <f t="shared" ref="R156:R157" si="56">P156/($F156*$D156*$F$2)</f>
        <v>0</v>
      </c>
      <c r="S156" s="22"/>
      <c r="T156" s="16"/>
      <c r="U156" s="16">
        <f t="shared" ref="U156:U166" si="57">T156/($E156*$D156*$F$2)</f>
        <v>0</v>
      </c>
      <c r="V156" s="23">
        <f t="shared" ref="V156:V157" si="58">T156/($F156*$D156*$F$2)</f>
        <v>0</v>
      </c>
      <c r="W156" s="16"/>
      <c r="X156" s="17"/>
      <c r="Y156" s="16">
        <f t="shared" ref="Y156:Y166" si="59">X156/($E156*$D156*$F$2)</f>
        <v>0</v>
      </c>
      <c r="Z156" s="23">
        <f t="shared" ref="Z156:Z157" si="60">X156/($F156*$D156*$F$2)</f>
        <v>0</v>
      </c>
      <c r="AG156" s="14">
        <f t="shared" ref="AG156:AJ168" si="61">AG$154</f>
        <v>0</v>
      </c>
      <c r="AH156" s="10">
        <f t="shared" si="61"/>
        <v>0</v>
      </c>
      <c r="AI156" s="14">
        <f t="shared" si="61"/>
        <v>0</v>
      </c>
      <c r="AJ156" s="10">
        <f t="shared" si="61"/>
        <v>0</v>
      </c>
      <c r="AK156" s="14">
        <f t="shared" si="49"/>
        <v>0</v>
      </c>
      <c r="AL156" s="10">
        <f t="shared" si="50"/>
        <v>0</v>
      </c>
      <c r="AM156" s="14">
        <f t="shared" ref="AM156:AP168" si="62">AM$154</f>
        <v>0</v>
      </c>
      <c r="AN156" s="10">
        <f t="shared" si="62"/>
        <v>0</v>
      </c>
      <c r="AO156" s="14">
        <f t="shared" si="62"/>
        <v>0</v>
      </c>
      <c r="AP156" s="10">
        <f t="shared" si="62"/>
        <v>0</v>
      </c>
    </row>
    <row r="157" spans="1:42" x14ac:dyDescent="0.25">
      <c r="A157" s="22">
        <f t="shared" si="48"/>
        <v>4</v>
      </c>
      <c r="B157" s="16" t="s">
        <v>14</v>
      </c>
      <c r="C157" s="16" t="s">
        <v>15</v>
      </c>
      <c r="D157" s="16">
        <v>1000</v>
      </c>
      <c r="E157" s="22">
        <v>3.9206972222222145</v>
      </c>
      <c r="F157" s="23">
        <v>92.223586111111089</v>
      </c>
      <c r="G157" s="22"/>
      <c r="H157" s="16"/>
      <c r="I157" s="16">
        <f t="shared" si="51"/>
        <v>0</v>
      </c>
      <c r="J157" s="23">
        <f t="shared" si="52"/>
        <v>0</v>
      </c>
      <c r="K157" s="22"/>
      <c r="L157" s="16"/>
      <c r="M157" s="16">
        <f t="shared" si="53"/>
        <v>0</v>
      </c>
      <c r="N157" s="23">
        <f t="shared" si="54"/>
        <v>0</v>
      </c>
      <c r="O157" s="22"/>
      <c r="P157" s="16"/>
      <c r="Q157" s="16">
        <f t="shared" si="55"/>
        <v>0</v>
      </c>
      <c r="R157" s="23">
        <f t="shared" si="56"/>
        <v>0</v>
      </c>
      <c r="S157" s="22"/>
      <c r="T157" s="16"/>
      <c r="U157" s="16">
        <f t="shared" si="57"/>
        <v>0</v>
      </c>
      <c r="V157" s="23">
        <f t="shared" si="58"/>
        <v>0</v>
      </c>
      <c r="W157" s="16"/>
      <c r="X157" s="17"/>
      <c r="Y157" s="16">
        <f t="shared" si="59"/>
        <v>0</v>
      </c>
      <c r="Z157" s="23">
        <f t="shared" si="60"/>
        <v>0</v>
      </c>
      <c r="AG157" s="14">
        <f t="shared" si="61"/>
        <v>0</v>
      </c>
      <c r="AH157" s="10">
        <f t="shared" si="61"/>
        <v>0</v>
      </c>
      <c r="AI157" s="14">
        <f t="shared" si="61"/>
        <v>0</v>
      </c>
      <c r="AJ157" s="10">
        <f t="shared" si="61"/>
        <v>0</v>
      </c>
      <c r="AK157" s="14">
        <f t="shared" si="49"/>
        <v>0</v>
      </c>
      <c r="AL157" s="10">
        <f t="shared" si="50"/>
        <v>0</v>
      </c>
      <c r="AM157" s="14">
        <f t="shared" si="62"/>
        <v>0</v>
      </c>
      <c r="AN157" s="10">
        <f t="shared" si="62"/>
        <v>0</v>
      </c>
      <c r="AO157" s="14">
        <f t="shared" si="62"/>
        <v>0</v>
      </c>
      <c r="AP157" s="10">
        <f t="shared" si="62"/>
        <v>0</v>
      </c>
    </row>
    <row r="158" spans="1:42" x14ac:dyDescent="0.25">
      <c r="A158" s="22">
        <f t="shared" si="48"/>
        <v>5</v>
      </c>
      <c r="B158" s="16" t="s">
        <v>14</v>
      </c>
      <c r="C158" s="16" t="s">
        <v>16</v>
      </c>
      <c r="D158" s="16">
        <v>1000</v>
      </c>
      <c r="E158" s="22">
        <v>4.2080472222222189</v>
      </c>
      <c r="F158" s="23">
        <v>99.019727777777774</v>
      </c>
      <c r="G158" s="22"/>
      <c r="H158" s="16"/>
      <c r="I158" s="16">
        <f>H158/($E158*$D158*$F$2)</f>
        <v>0</v>
      </c>
      <c r="J158" s="23">
        <f>H158/($F158*$D158*$F$2)</f>
        <v>0</v>
      </c>
      <c r="K158" s="22"/>
      <c r="L158" s="16"/>
      <c r="M158" s="16">
        <f>L158/($E158*$D158*$F$2)</f>
        <v>0</v>
      </c>
      <c r="N158" s="23">
        <f>L158/($F158*$D158*$F$2)</f>
        <v>0</v>
      </c>
      <c r="O158" s="22"/>
      <c r="P158" s="16"/>
      <c r="Q158" s="16">
        <f>P158/($E158*$D158*$F$2)</f>
        <v>0</v>
      </c>
      <c r="R158" s="23">
        <f>P158/($F158*$D158*$F$2)</f>
        <v>0</v>
      </c>
      <c r="S158" s="22"/>
      <c r="T158" s="16"/>
      <c r="U158" s="16">
        <f>T158/($E158*$D158*$F$2)</f>
        <v>0</v>
      </c>
      <c r="V158" s="23">
        <f>T158/($F158*$D158*$F$2)</f>
        <v>0</v>
      </c>
      <c r="W158" s="16"/>
      <c r="X158" s="17"/>
      <c r="Y158" s="16">
        <f>X158/($E158*$D158*$F$2)</f>
        <v>0</v>
      </c>
      <c r="Z158" s="23">
        <f>X158/($F158*$D158*$F$2)</f>
        <v>0</v>
      </c>
      <c r="AG158" s="14">
        <f t="shared" si="61"/>
        <v>0</v>
      </c>
      <c r="AH158" s="10">
        <f t="shared" si="61"/>
        <v>0</v>
      </c>
      <c r="AI158" s="14">
        <f t="shared" si="61"/>
        <v>0</v>
      </c>
      <c r="AJ158" s="10">
        <f t="shared" si="61"/>
        <v>0</v>
      </c>
      <c r="AK158" s="14">
        <f t="shared" si="49"/>
        <v>0</v>
      </c>
      <c r="AL158" s="10">
        <f t="shared" si="50"/>
        <v>0</v>
      </c>
      <c r="AM158" s="14">
        <f t="shared" si="62"/>
        <v>0</v>
      </c>
      <c r="AN158" s="10">
        <f t="shared" si="62"/>
        <v>0</v>
      </c>
      <c r="AO158" s="14">
        <f t="shared" si="62"/>
        <v>0</v>
      </c>
      <c r="AP158" s="10">
        <f t="shared" si="62"/>
        <v>0</v>
      </c>
    </row>
    <row r="159" spans="1:42" x14ac:dyDescent="0.25">
      <c r="A159" s="22">
        <f t="shared" si="48"/>
        <v>6</v>
      </c>
      <c r="B159" s="16" t="s">
        <v>14</v>
      </c>
      <c r="C159" s="16" t="s">
        <v>17</v>
      </c>
      <c r="D159" s="16">
        <v>1000</v>
      </c>
      <c r="E159" s="22">
        <v>3.8898972222222201</v>
      </c>
      <c r="F159" s="23">
        <v>96.78281666666669</v>
      </c>
      <c r="G159" s="22"/>
      <c r="H159" s="16"/>
      <c r="I159" s="16">
        <f t="shared" si="51"/>
        <v>0</v>
      </c>
      <c r="J159" s="23">
        <f t="shared" ref="J159:J167" si="63">H159/($F159*$D159*$F$2)</f>
        <v>0</v>
      </c>
      <c r="K159" s="22"/>
      <c r="L159" s="16"/>
      <c r="M159" s="16">
        <f t="shared" si="53"/>
        <v>0</v>
      </c>
      <c r="N159" s="23">
        <f t="shared" ref="N159:N167" si="64">L159/($F159*$D159*$F$2)</f>
        <v>0</v>
      </c>
      <c r="O159" s="22"/>
      <c r="P159" s="16"/>
      <c r="Q159" s="16">
        <f t="shared" si="55"/>
        <v>0</v>
      </c>
      <c r="R159" s="23">
        <f t="shared" ref="R159:R167" si="65">P159/($F159*$D159*$F$2)</f>
        <v>0</v>
      </c>
      <c r="S159" s="22"/>
      <c r="T159" s="16"/>
      <c r="U159" s="16">
        <f t="shared" si="57"/>
        <v>0</v>
      </c>
      <c r="V159" s="23">
        <f t="shared" ref="V159:V167" si="66">T159/($F159*$D159*$F$2)</f>
        <v>0</v>
      </c>
      <c r="W159" s="16"/>
      <c r="X159" s="17"/>
      <c r="Y159" s="16">
        <f t="shared" si="59"/>
        <v>0</v>
      </c>
      <c r="Z159" s="23">
        <f t="shared" ref="Z159:Z167" si="67">X159/($F159*$D159*$F$2)</f>
        <v>0</v>
      </c>
      <c r="AG159" s="14">
        <f t="shared" si="61"/>
        <v>0</v>
      </c>
      <c r="AH159" s="10">
        <f t="shared" si="61"/>
        <v>0</v>
      </c>
      <c r="AI159" s="14">
        <f t="shared" si="61"/>
        <v>0</v>
      </c>
      <c r="AJ159" s="10">
        <f t="shared" si="61"/>
        <v>0</v>
      </c>
      <c r="AK159" s="14">
        <f t="shared" si="49"/>
        <v>0</v>
      </c>
      <c r="AL159" s="10">
        <f t="shared" si="50"/>
        <v>0</v>
      </c>
      <c r="AM159" s="14">
        <f t="shared" si="62"/>
        <v>0</v>
      </c>
      <c r="AN159" s="10">
        <f t="shared" si="62"/>
        <v>0</v>
      </c>
      <c r="AO159" s="14">
        <f t="shared" si="62"/>
        <v>0</v>
      </c>
      <c r="AP159" s="10">
        <f t="shared" si="62"/>
        <v>0</v>
      </c>
    </row>
    <row r="160" spans="1:42" x14ac:dyDescent="0.25">
      <c r="A160" s="22">
        <f t="shared" si="48"/>
        <v>7</v>
      </c>
      <c r="B160" s="16" t="s">
        <v>14</v>
      </c>
      <c r="C160" s="16" t="s">
        <v>24</v>
      </c>
      <c r="D160" s="16">
        <v>1000</v>
      </c>
      <c r="E160" s="22">
        <v>4.7703972222222184</v>
      </c>
      <c r="F160" s="23">
        <v>110.17316944444444</v>
      </c>
      <c r="G160" s="22"/>
      <c r="H160" s="16"/>
      <c r="I160" s="16">
        <f t="shared" si="51"/>
        <v>0</v>
      </c>
      <c r="J160" s="23">
        <f t="shared" si="63"/>
        <v>0</v>
      </c>
      <c r="K160" s="22"/>
      <c r="L160" s="16"/>
      <c r="M160" s="16">
        <f t="shared" si="53"/>
        <v>0</v>
      </c>
      <c r="N160" s="23">
        <f t="shared" si="64"/>
        <v>0</v>
      </c>
      <c r="O160" s="22"/>
      <c r="P160" s="16"/>
      <c r="Q160" s="16">
        <f t="shared" si="55"/>
        <v>0</v>
      </c>
      <c r="R160" s="23">
        <f t="shared" si="65"/>
        <v>0</v>
      </c>
      <c r="S160" s="22"/>
      <c r="T160" s="16"/>
      <c r="U160" s="16">
        <f t="shared" si="57"/>
        <v>0</v>
      </c>
      <c r="V160" s="23">
        <f t="shared" si="66"/>
        <v>0</v>
      </c>
      <c r="W160" s="16"/>
      <c r="X160" s="17"/>
      <c r="Y160" s="16">
        <f t="shared" si="59"/>
        <v>0</v>
      </c>
      <c r="Z160" s="23">
        <f t="shared" si="67"/>
        <v>0</v>
      </c>
      <c r="AG160" s="14">
        <f t="shared" si="61"/>
        <v>0</v>
      </c>
      <c r="AH160" s="10">
        <f t="shared" si="61"/>
        <v>0</v>
      </c>
      <c r="AI160" s="14">
        <f t="shared" si="61"/>
        <v>0</v>
      </c>
      <c r="AJ160" s="10">
        <f t="shared" si="61"/>
        <v>0</v>
      </c>
      <c r="AK160" s="14">
        <f t="shared" si="49"/>
        <v>0</v>
      </c>
      <c r="AL160" s="10">
        <f t="shared" si="50"/>
        <v>0</v>
      </c>
      <c r="AM160" s="14">
        <f t="shared" si="62"/>
        <v>0</v>
      </c>
      <c r="AN160" s="10">
        <f t="shared" si="62"/>
        <v>0</v>
      </c>
      <c r="AO160" s="14">
        <f t="shared" si="62"/>
        <v>0</v>
      </c>
      <c r="AP160" s="10">
        <f t="shared" si="62"/>
        <v>0</v>
      </c>
    </row>
    <row r="161" spans="1:42" x14ac:dyDescent="0.25">
      <c r="A161" s="22">
        <f t="shared" si="48"/>
        <v>8</v>
      </c>
      <c r="B161" s="16" t="s">
        <v>14</v>
      </c>
      <c r="C161" s="16" t="s">
        <v>25</v>
      </c>
      <c r="D161" s="16">
        <v>1000</v>
      </c>
      <c r="E161" s="22">
        <v>4.1362861111111151</v>
      </c>
      <c r="F161" s="23">
        <v>144.77058055555551</v>
      </c>
      <c r="G161" s="22"/>
      <c r="H161" s="16"/>
      <c r="I161" s="16">
        <f t="shared" si="51"/>
        <v>0</v>
      </c>
      <c r="J161" s="23">
        <f t="shared" si="63"/>
        <v>0</v>
      </c>
      <c r="K161" s="22"/>
      <c r="L161" s="16"/>
      <c r="M161" s="16">
        <f t="shared" si="53"/>
        <v>0</v>
      </c>
      <c r="N161" s="23">
        <f t="shared" si="64"/>
        <v>0</v>
      </c>
      <c r="O161" s="22"/>
      <c r="P161" s="16"/>
      <c r="Q161" s="16">
        <f t="shared" si="55"/>
        <v>0</v>
      </c>
      <c r="R161" s="23">
        <f t="shared" si="65"/>
        <v>0</v>
      </c>
      <c r="S161" s="22"/>
      <c r="T161" s="16"/>
      <c r="U161" s="16">
        <f t="shared" si="57"/>
        <v>0</v>
      </c>
      <c r="V161" s="23">
        <f t="shared" si="66"/>
        <v>0</v>
      </c>
      <c r="W161" s="16"/>
      <c r="X161" s="17"/>
      <c r="Y161" s="16">
        <f t="shared" si="59"/>
        <v>0</v>
      </c>
      <c r="Z161" s="23">
        <f t="shared" si="67"/>
        <v>0</v>
      </c>
      <c r="AG161" s="14">
        <f t="shared" si="61"/>
        <v>0</v>
      </c>
      <c r="AH161" s="10">
        <f t="shared" si="61"/>
        <v>0</v>
      </c>
      <c r="AI161" s="14">
        <f t="shared" si="61"/>
        <v>0</v>
      </c>
      <c r="AJ161" s="10">
        <f t="shared" si="61"/>
        <v>0</v>
      </c>
      <c r="AK161" s="14">
        <f t="shared" si="49"/>
        <v>0</v>
      </c>
      <c r="AL161" s="10">
        <f t="shared" si="50"/>
        <v>0</v>
      </c>
      <c r="AM161" s="14">
        <f t="shared" si="62"/>
        <v>0</v>
      </c>
      <c r="AN161" s="10">
        <f t="shared" si="62"/>
        <v>0</v>
      </c>
      <c r="AO161" s="14">
        <f t="shared" si="62"/>
        <v>0</v>
      </c>
      <c r="AP161" s="10">
        <f t="shared" si="62"/>
        <v>0</v>
      </c>
    </row>
    <row r="162" spans="1:42" x14ac:dyDescent="0.25">
      <c r="A162" s="22">
        <f t="shared" si="48"/>
        <v>9</v>
      </c>
      <c r="B162" s="16" t="s">
        <v>14</v>
      </c>
      <c r="C162" s="16" t="s">
        <v>26</v>
      </c>
      <c r="D162" s="16">
        <v>1000</v>
      </c>
      <c r="E162" s="22">
        <v>3.7250944444444332</v>
      </c>
      <c r="F162" s="23">
        <v>124.7335083333333</v>
      </c>
      <c r="G162" s="22"/>
      <c r="H162" s="16"/>
      <c r="I162" s="16">
        <f t="shared" si="51"/>
        <v>0</v>
      </c>
      <c r="J162" s="23">
        <f t="shared" si="63"/>
        <v>0</v>
      </c>
      <c r="K162" s="22"/>
      <c r="L162" s="16"/>
      <c r="M162" s="16">
        <f t="shared" si="53"/>
        <v>0</v>
      </c>
      <c r="N162" s="23">
        <f t="shared" si="64"/>
        <v>0</v>
      </c>
      <c r="O162" s="22"/>
      <c r="P162" s="16"/>
      <c r="Q162" s="16">
        <f t="shared" si="55"/>
        <v>0</v>
      </c>
      <c r="R162" s="23">
        <f t="shared" si="65"/>
        <v>0</v>
      </c>
      <c r="S162" s="22"/>
      <c r="T162" s="16"/>
      <c r="U162" s="16">
        <f t="shared" si="57"/>
        <v>0</v>
      </c>
      <c r="V162" s="23">
        <f t="shared" si="66"/>
        <v>0</v>
      </c>
      <c r="W162" s="16"/>
      <c r="X162" s="17"/>
      <c r="Y162" s="16">
        <f t="shared" si="59"/>
        <v>0</v>
      </c>
      <c r="Z162" s="23">
        <f t="shared" si="67"/>
        <v>0</v>
      </c>
      <c r="AG162" s="14">
        <f t="shared" si="61"/>
        <v>0</v>
      </c>
      <c r="AH162" s="10">
        <f t="shared" si="61"/>
        <v>0</v>
      </c>
      <c r="AI162" s="14">
        <f t="shared" si="61"/>
        <v>0</v>
      </c>
      <c r="AJ162" s="10">
        <f t="shared" si="61"/>
        <v>0</v>
      </c>
      <c r="AK162" s="14">
        <f t="shared" si="49"/>
        <v>0</v>
      </c>
      <c r="AL162" s="10">
        <f t="shared" si="50"/>
        <v>0</v>
      </c>
      <c r="AM162" s="14">
        <f t="shared" si="62"/>
        <v>0</v>
      </c>
      <c r="AN162" s="10">
        <f t="shared" si="62"/>
        <v>0</v>
      </c>
      <c r="AO162" s="14">
        <f t="shared" si="62"/>
        <v>0</v>
      </c>
      <c r="AP162" s="10">
        <f t="shared" si="62"/>
        <v>0</v>
      </c>
    </row>
    <row r="163" spans="1:42" x14ac:dyDescent="0.25">
      <c r="A163" s="22">
        <f t="shared" si="48"/>
        <v>10</v>
      </c>
      <c r="B163" s="16" t="s">
        <v>14</v>
      </c>
      <c r="C163" s="16" t="s">
        <v>27</v>
      </c>
      <c r="D163" s="16">
        <v>1000</v>
      </c>
      <c r="E163" s="30">
        <v>3.8716305555555603</v>
      </c>
      <c r="F163" s="24">
        <v>155.05862777777779</v>
      </c>
      <c r="G163" s="30"/>
      <c r="H163" s="16"/>
      <c r="I163" s="16">
        <f t="shared" si="51"/>
        <v>0</v>
      </c>
      <c r="J163" s="23">
        <f t="shared" si="63"/>
        <v>0</v>
      </c>
      <c r="K163" s="22"/>
      <c r="L163" s="16"/>
      <c r="M163" s="16">
        <f t="shared" si="53"/>
        <v>0</v>
      </c>
      <c r="N163" s="23">
        <f t="shared" si="64"/>
        <v>0</v>
      </c>
      <c r="O163" s="22"/>
      <c r="P163" s="16"/>
      <c r="Q163" s="16">
        <f t="shared" si="55"/>
        <v>0</v>
      </c>
      <c r="R163" s="23">
        <f t="shared" si="65"/>
        <v>0</v>
      </c>
      <c r="S163" s="22"/>
      <c r="T163" s="16"/>
      <c r="U163" s="16">
        <f t="shared" si="57"/>
        <v>0</v>
      </c>
      <c r="V163" s="23">
        <f t="shared" si="66"/>
        <v>0</v>
      </c>
      <c r="W163" s="16"/>
      <c r="X163" s="17"/>
      <c r="Y163" s="16">
        <f t="shared" si="59"/>
        <v>0</v>
      </c>
      <c r="Z163" s="23">
        <f t="shared" si="67"/>
        <v>0</v>
      </c>
      <c r="AG163" s="14">
        <f t="shared" si="61"/>
        <v>0</v>
      </c>
      <c r="AH163" s="10">
        <f t="shared" si="61"/>
        <v>0</v>
      </c>
      <c r="AI163" s="14">
        <f t="shared" si="61"/>
        <v>0</v>
      </c>
      <c r="AJ163" s="10">
        <f t="shared" si="61"/>
        <v>0</v>
      </c>
      <c r="AK163" s="14">
        <f t="shared" si="49"/>
        <v>0</v>
      </c>
      <c r="AL163" s="10">
        <f t="shared" si="50"/>
        <v>0</v>
      </c>
      <c r="AM163" s="14">
        <f t="shared" si="62"/>
        <v>0</v>
      </c>
      <c r="AN163" s="10">
        <f t="shared" si="62"/>
        <v>0</v>
      </c>
      <c r="AO163" s="14">
        <f t="shared" si="62"/>
        <v>0</v>
      </c>
      <c r="AP163" s="10">
        <f t="shared" si="62"/>
        <v>0</v>
      </c>
    </row>
    <row r="164" spans="1:42" x14ac:dyDescent="0.25">
      <c r="A164" s="22">
        <f t="shared" si="48"/>
        <v>11</v>
      </c>
      <c r="B164" s="17" t="s">
        <v>14</v>
      </c>
      <c r="C164" s="17" t="s">
        <v>28</v>
      </c>
      <c r="D164" s="16">
        <v>1000</v>
      </c>
      <c r="E164" s="30">
        <v>4.4547250000000078</v>
      </c>
      <c r="F164" s="24">
        <v>99.95538055555555</v>
      </c>
      <c r="G164" s="30"/>
      <c r="H164" s="16"/>
      <c r="I164" s="16">
        <f t="shared" si="51"/>
        <v>0</v>
      </c>
      <c r="J164" s="23">
        <f t="shared" si="63"/>
        <v>0</v>
      </c>
      <c r="K164" s="22"/>
      <c r="L164" s="16"/>
      <c r="M164" s="16">
        <f t="shared" si="53"/>
        <v>0</v>
      </c>
      <c r="N164" s="23">
        <f t="shared" si="64"/>
        <v>0</v>
      </c>
      <c r="O164" s="22"/>
      <c r="P164" s="16"/>
      <c r="Q164" s="16">
        <f t="shared" si="55"/>
        <v>0</v>
      </c>
      <c r="R164" s="23">
        <f t="shared" si="65"/>
        <v>0</v>
      </c>
      <c r="S164" s="22"/>
      <c r="T164" s="16"/>
      <c r="U164" s="16">
        <f t="shared" si="57"/>
        <v>0</v>
      </c>
      <c r="V164" s="23">
        <f t="shared" si="66"/>
        <v>0</v>
      </c>
      <c r="W164" s="16"/>
      <c r="X164" s="17"/>
      <c r="Y164" s="16">
        <f t="shared" si="59"/>
        <v>0</v>
      </c>
      <c r="Z164" s="23">
        <f t="shared" si="67"/>
        <v>0</v>
      </c>
      <c r="AG164" s="14">
        <f t="shared" si="61"/>
        <v>0</v>
      </c>
      <c r="AH164" s="10">
        <f t="shared" si="61"/>
        <v>0</v>
      </c>
      <c r="AI164" s="14">
        <f t="shared" si="61"/>
        <v>0</v>
      </c>
      <c r="AJ164" s="10">
        <f t="shared" si="61"/>
        <v>0</v>
      </c>
      <c r="AK164" s="14">
        <f t="shared" si="49"/>
        <v>0</v>
      </c>
      <c r="AL164" s="10">
        <f t="shared" si="50"/>
        <v>0</v>
      </c>
      <c r="AM164" s="14">
        <f t="shared" si="62"/>
        <v>0</v>
      </c>
      <c r="AN164" s="10">
        <f t="shared" si="62"/>
        <v>0</v>
      </c>
      <c r="AO164" s="14">
        <f t="shared" si="62"/>
        <v>0</v>
      </c>
      <c r="AP164" s="10">
        <f t="shared" si="62"/>
        <v>0</v>
      </c>
    </row>
    <row r="165" spans="1:42" x14ac:dyDescent="0.25">
      <c r="A165" s="22">
        <f t="shared" si="48"/>
        <v>12</v>
      </c>
      <c r="B165" s="17" t="s">
        <v>14</v>
      </c>
      <c r="C165" s="17" t="s">
        <v>18</v>
      </c>
      <c r="D165" s="16">
        <v>1000</v>
      </c>
      <c r="E165" s="30">
        <v>4.026452777777763</v>
      </c>
      <c r="F165" s="24">
        <v>104.02222777777774</v>
      </c>
      <c r="G165" s="30"/>
      <c r="H165" s="16"/>
      <c r="I165" s="16">
        <f t="shared" si="51"/>
        <v>0</v>
      </c>
      <c r="J165" s="23">
        <f t="shared" si="63"/>
        <v>0</v>
      </c>
      <c r="K165" s="22"/>
      <c r="L165" s="16"/>
      <c r="M165" s="16">
        <f t="shared" si="53"/>
        <v>0</v>
      </c>
      <c r="N165" s="23">
        <f t="shared" si="64"/>
        <v>0</v>
      </c>
      <c r="O165" s="22"/>
      <c r="P165" s="16"/>
      <c r="Q165" s="16">
        <f t="shared" si="55"/>
        <v>0</v>
      </c>
      <c r="R165" s="23">
        <f t="shared" si="65"/>
        <v>0</v>
      </c>
      <c r="S165" s="22"/>
      <c r="T165" s="16"/>
      <c r="U165" s="16">
        <f t="shared" si="57"/>
        <v>0</v>
      </c>
      <c r="V165" s="23">
        <f t="shared" si="66"/>
        <v>0</v>
      </c>
      <c r="W165" s="16"/>
      <c r="X165" s="17"/>
      <c r="Y165" s="16">
        <f t="shared" si="59"/>
        <v>0</v>
      </c>
      <c r="Z165" s="23">
        <f t="shared" si="67"/>
        <v>0</v>
      </c>
      <c r="AG165" s="14">
        <f t="shared" si="61"/>
        <v>0</v>
      </c>
      <c r="AH165" s="10">
        <f t="shared" si="61"/>
        <v>0</v>
      </c>
      <c r="AI165" s="14">
        <f t="shared" si="61"/>
        <v>0</v>
      </c>
      <c r="AJ165" s="10">
        <f t="shared" si="61"/>
        <v>0</v>
      </c>
      <c r="AK165" s="14">
        <f t="shared" si="49"/>
        <v>0</v>
      </c>
      <c r="AL165" s="10">
        <f t="shared" si="50"/>
        <v>0</v>
      </c>
      <c r="AM165" s="14">
        <f t="shared" si="62"/>
        <v>0</v>
      </c>
      <c r="AN165" s="10">
        <f t="shared" si="62"/>
        <v>0</v>
      </c>
      <c r="AO165" s="14">
        <f t="shared" si="62"/>
        <v>0</v>
      </c>
      <c r="AP165" s="10">
        <f t="shared" si="62"/>
        <v>0</v>
      </c>
    </row>
    <row r="166" spans="1:42" x14ac:dyDescent="0.25">
      <c r="A166" s="22">
        <f t="shared" si="48"/>
        <v>13</v>
      </c>
      <c r="B166" s="17" t="s">
        <v>14</v>
      </c>
      <c r="C166" s="17" t="s">
        <v>19</v>
      </c>
      <c r="D166" s="16">
        <v>1000</v>
      </c>
      <c r="E166" s="30">
        <v>3.7903000000000051</v>
      </c>
      <c r="F166" s="24">
        <v>100.9529722222222</v>
      </c>
      <c r="G166" s="30"/>
      <c r="H166" s="16"/>
      <c r="I166" s="16">
        <f t="shared" si="51"/>
        <v>0</v>
      </c>
      <c r="J166" s="23">
        <f t="shared" si="63"/>
        <v>0</v>
      </c>
      <c r="K166" s="22"/>
      <c r="L166" s="16"/>
      <c r="M166" s="16">
        <f t="shared" si="53"/>
        <v>0</v>
      </c>
      <c r="N166" s="23">
        <f t="shared" si="64"/>
        <v>0</v>
      </c>
      <c r="O166" s="22"/>
      <c r="P166" s="16"/>
      <c r="Q166" s="16">
        <f t="shared" si="55"/>
        <v>0</v>
      </c>
      <c r="R166" s="23">
        <f t="shared" si="65"/>
        <v>0</v>
      </c>
      <c r="S166" s="22"/>
      <c r="T166" s="16"/>
      <c r="U166" s="16">
        <f t="shared" si="57"/>
        <v>0</v>
      </c>
      <c r="V166" s="23">
        <f t="shared" si="66"/>
        <v>0</v>
      </c>
      <c r="W166" s="16"/>
      <c r="X166" s="17"/>
      <c r="Y166" s="16">
        <f t="shared" si="59"/>
        <v>0</v>
      </c>
      <c r="Z166" s="23">
        <f t="shared" si="67"/>
        <v>0</v>
      </c>
      <c r="AG166" s="14">
        <f t="shared" si="61"/>
        <v>0</v>
      </c>
      <c r="AH166" s="10">
        <f t="shared" si="61"/>
        <v>0</v>
      </c>
      <c r="AI166" s="14">
        <f t="shared" si="61"/>
        <v>0</v>
      </c>
      <c r="AJ166" s="10">
        <f t="shared" si="61"/>
        <v>0</v>
      </c>
      <c r="AK166" s="14">
        <f t="shared" si="49"/>
        <v>0</v>
      </c>
      <c r="AL166" s="10">
        <f t="shared" si="50"/>
        <v>0</v>
      </c>
      <c r="AM166" s="14">
        <f t="shared" si="62"/>
        <v>0</v>
      </c>
      <c r="AN166" s="10">
        <f t="shared" si="62"/>
        <v>0</v>
      </c>
      <c r="AO166" s="14">
        <f t="shared" si="62"/>
        <v>0</v>
      </c>
      <c r="AP166" s="10">
        <f t="shared" si="62"/>
        <v>0</v>
      </c>
    </row>
    <row r="167" spans="1:42" x14ac:dyDescent="0.25">
      <c r="A167" s="22">
        <f t="shared" si="48"/>
        <v>14</v>
      </c>
      <c r="B167" s="17" t="s">
        <v>14</v>
      </c>
      <c r="C167" s="17" t="s">
        <v>20</v>
      </c>
      <c r="D167" s="16">
        <v>1000</v>
      </c>
      <c r="E167" s="30">
        <v>3.563747222222224</v>
      </c>
      <c r="F167" s="24">
        <v>94.844977777777757</v>
      </c>
      <c r="G167" s="30"/>
      <c r="H167" s="16"/>
      <c r="I167" s="16">
        <f>H167/($E167*$D167*$F$2)</f>
        <v>0</v>
      </c>
      <c r="J167" s="23">
        <f t="shared" si="63"/>
        <v>0</v>
      </c>
      <c r="K167" s="22"/>
      <c r="L167" s="16"/>
      <c r="M167" s="16">
        <f>L167/($E167*$D167*$F$2)</f>
        <v>0</v>
      </c>
      <c r="N167" s="23">
        <f t="shared" si="64"/>
        <v>0</v>
      </c>
      <c r="O167" s="22"/>
      <c r="P167" s="16"/>
      <c r="Q167" s="16">
        <f>P167/($E167*$D167*$F$2)</f>
        <v>0</v>
      </c>
      <c r="R167" s="23">
        <f t="shared" si="65"/>
        <v>0</v>
      </c>
      <c r="S167" s="22"/>
      <c r="T167" s="16"/>
      <c r="U167" s="16">
        <f>T167/($E167*$D167*$F$2)</f>
        <v>0</v>
      </c>
      <c r="V167" s="23">
        <f t="shared" si="66"/>
        <v>0</v>
      </c>
      <c r="W167" s="16"/>
      <c r="X167" s="17"/>
      <c r="Y167" s="16">
        <f>X167/($E167*$D167*$F$2)</f>
        <v>0</v>
      </c>
      <c r="Z167" s="23">
        <f t="shared" si="67"/>
        <v>0</v>
      </c>
      <c r="AG167" s="14">
        <f t="shared" si="61"/>
        <v>0</v>
      </c>
      <c r="AH167" s="10">
        <f t="shared" si="61"/>
        <v>0</v>
      </c>
      <c r="AI167" s="14">
        <f t="shared" si="61"/>
        <v>0</v>
      </c>
      <c r="AJ167" s="10">
        <f t="shared" si="61"/>
        <v>0</v>
      </c>
      <c r="AK167" s="14">
        <f t="shared" si="49"/>
        <v>0</v>
      </c>
      <c r="AL167" s="10">
        <f t="shared" si="50"/>
        <v>0</v>
      </c>
      <c r="AM167" s="14">
        <f t="shared" si="62"/>
        <v>0</v>
      </c>
      <c r="AN167" s="10">
        <f t="shared" si="62"/>
        <v>0</v>
      </c>
      <c r="AO167" s="14">
        <f t="shared" si="62"/>
        <v>0</v>
      </c>
      <c r="AP167" s="10">
        <f t="shared" si="62"/>
        <v>0</v>
      </c>
    </row>
    <row r="168" spans="1:42" x14ac:dyDescent="0.25">
      <c r="A168" s="25">
        <f t="shared" si="48"/>
        <v>15</v>
      </c>
      <c r="B168" s="26" t="s">
        <v>14</v>
      </c>
      <c r="C168" s="26" t="s">
        <v>29</v>
      </c>
      <c r="D168" s="27">
        <v>1000</v>
      </c>
      <c r="E168" s="31">
        <v>2.8784333333333372</v>
      </c>
      <c r="F168" s="28">
        <v>94.282513888888857</v>
      </c>
      <c r="G168" s="31"/>
      <c r="H168" s="27"/>
      <c r="I168" s="27">
        <f>H168/($E168*$D168*$F$2)</f>
        <v>0</v>
      </c>
      <c r="J168" s="32">
        <f>H168/($F168*$D168*$F$2)</f>
        <v>0</v>
      </c>
      <c r="K168" s="25"/>
      <c r="L168" s="27"/>
      <c r="M168" s="27">
        <f>L168/($E168*$D168*$F$2)</f>
        <v>0</v>
      </c>
      <c r="N168" s="32">
        <f>L168/($F168*$D168*$F$2)</f>
        <v>0</v>
      </c>
      <c r="O168" s="25"/>
      <c r="P168" s="27"/>
      <c r="Q168" s="27">
        <f>P168/($E168*$D168*$F$2)</f>
        <v>0</v>
      </c>
      <c r="R168" s="32">
        <f>P168/($F168*$D168*$F$2)</f>
        <v>0</v>
      </c>
      <c r="S168" s="25"/>
      <c r="T168" s="27"/>
      <c r="U168" s="27">
        <f>T168/($E168*$D168*$F$2)</f>
        <v>0</v>
      </c>
      <c r="V168" s="32">
        <f>T168/($F168*$D168*$F$2)</f>
        <v>0</v>
      </c>
      <c r="W168" s="27"/>
      <c r="X168" s="26"/>
      <c r="Y168" s="27">
        <f>X168/($E168*$D168*$F$2)</f>
        <v>0</v>
      </c>
      <c r="Z168" s="32">
        <f>X168/($F168*$D168*$F$2)</f>
        <v>0</v>
      </c>
      <c r="AG168" s="9">
        <f t="shared" si="61"/>
        <v>0</v>
      </c>
      <c r="AH168" s="11">
        <f t="shared" si="61"/>
        <v>0</v>
      </c>
      <c r="AI168" s="9">
        <f t="shared" si="61"/>
        <v>0</v>
      </c>
      <c r="AJ168" s="11">
        <f t="shared" si="61"/>
        <v>0</v>
      </c>
      <c r="AK168" s="9">
        <f t="shared" si="49"/>
        <v>0</v>
      </c>
      <c r="AL168" s="11">
        <f t="shared" si="50"/>
        <v>0</v>
      </c>
      <c r="AM168" s="9">
        <f t="shared" si="62"/>
        <v>0</v>
      </c>
      <c r="AN168" s="11">
        <f t="shared" si="62"/>
        <v>0</v>
      </c>
      <c r="AO168" s="9">
        <f t="shared" si="62"/>
        <v>0</v>
      </c>
      <c r="AP168" s="11">
        <f t="shared" si="62"/>
        <v>0</v>
      </c>
    </row>
  </sheetData>
  <mergeCells count="50">
    <mergeCell ref="G97:Z97"/>
    <mergeCell ref="W98:Z98"/>
    <mergeCell ref="S98:V98"/>
    <mergeCell ref="B71:B73"/>
    <mergeCell ref="C71:C73"/>
    <mergeCell ref="D71:D73"/>
    <mergeCell ref="E71:F72"/>
    <mergeCell ref="G71:Z71"/>
    <mergeCell ref="G72:J72"/>
    <mergeCell ref="K72:N72"/>
    <mergeCell ref="O72:R72"/>
    <mergeCell ref="S72:V72"/>
    <mergeCell ref="W72:Z72"/>
    <mergeCell ref="AF5:AG5"/>
    <mergeCell ref="A151:A153"/>
    <mergeCell ref="B151:B153"/>
    <mergeCell ref="C151:C153"/>
    <mergeCell ref="D151:D153"/>
    <mergeCell ref="E151:F152"/>
    <mergeCell ref="O98:R98"/>
    <mergeCell ref="K98:N98"/>
    <mergeCell ref="G98:J98"/>
    <mergeCell ref="G151:Z151"/>
    <mergeCell ref="W152:Z152"/>
    <mergeCell ref="S152:V152"/>
    <mergeCell ref="O152:R152"/>
    <mergeCell ref="K152:N152"/>
    <mergeCell ref="G152:J152"/>
    <mergeCell ref="A71:A73"/>
    <mergeCell ref="E4:F5"/>
    <mergeCell ref="M5:O5"/>
    <mergeCell ref="P5:R5"/>
    <mergeCell ref="AB5:AC5"/>
    <mergeCell ref="AD5:AE5"/>
    <mergeCell ref="AJ5:AK5"/>
    <mergeCell ref="AB4:AK4"/>
    <mergeCell ref="G5:I5"/>
    <mergeCell ref="J5:L5"/>
    <mergeCell ref="A97:A99"/>
    <mergeCell ref="B97:B99"/>
    <mergeCell ref="C97:C99"/>
    <mergeCell ref="D97:D99"/>
    <mergeCell ref="E97:F98"/>
    <mergeCell ref="AH5:AI5"/>
    <mergeCell ref="S5:U5"/>
    <mergeCell ref="G4:U4"/>
    <mergeCell ref="A4:A6"/>
    <mergeCell ref="B4:B6"/>
    <mergeCell ref="C4:C6"/>
    <mergeCell ref="D4:D6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D3BDB-58A6-463A-88E0-19D9B2B7337D}">
  <dimension ref="A1:AK89"/>
  <sheetViews>
    <sheetView zoomScale="55" zoomScaleNormal="55" workbookViewId="0">
      <selection activeCell="E75" sqref="E75:F89"/>
    </sheetView>
  </sheetViews>
  <sheetFormatPr baseColWidth="10" defaultColWidth="9.140625" defaultRowHeight="15" x14ac:dyDescent="0.25"/>
  <cols>
    <col min="1" max="1" width="9.140625" bestFit="1" customWidth="1"/>
    <col min="2" max="2" width="11.5703125" bestFit="1" customWidth="1"/>
    <col min="3" max="3" width="18" bestFit="1" customWidth="1"/>
    <col min="4" max="6" width="9.140625" bestFit="1" customWidth="1"/>
    <col min="7" max="7" width="19.5703125" bestFit="1" customWidth="1"/>
    <col min="8" max="9" width="14.85546875" bestFit="1" customWidth="1"/>
    <col min="10" max="10" width="9.140625" bestFit="1" customWidth="1"/>
    <col min="11" max="12" width="14.85546875" bestFit="1" customWidth="1"/>
    <col min="13" max="13" width="9.140625" bestFit="1" customWidth="1"/>
    <col min="14" max="15" width="14.85546875" bestFit="1" customWidth="1"/>
    <col min="16" max="16" width="9.140625" bestFit="1" customWidth="1"/>
    <col min="17" max="18" width="14.85546875" bestFit="1" customWidth="1"/>
    <col min="20" max="27" width="14.85546875" bestFit="1" customWidth="1"/>
  </cols>
  <sheetData>
    <row r="1" spans="1:37" x14ac:dyDescent="0.25">
      <c r="A1" t="s">
        <v>11</v>
      </c>
    </row>
    <row r="2" spans="1:37" x14ac:dyDescent="0.25">
      <c r="A2" t="s">
        <v>50</v>
      </c>
      <c r="B2">
        <v>60</v>
      </c>
      <c r="C2" t="s">
        <v>51</v>
      </c>
      <c r="D2">
        <v>3600</v>
      </c>
      <c r="E2" t="s">
        <v>52</v>
      </c>
      <c r="F2">
        <f>D2/B2</f>
        <v>60</v>
      </c>
    </row>
    <row r="4" spans="1:37" x14ac:dyDescent="0.25">
      <c r="A4" s="64" t="s">
        <v>0</v>
      </c>
      <c r="B4" s="64" t="s">
        <v>1</v>
      </c>
      <c r="C4" s="64" t="s">
        <v>2</v>
      </c>
      <c r="D4" s="64" t="s">
        <v>7</v>
      </c>
      <c r="E4" s="67" t="s">
        <v>13</v>
      </c>
      <c r="F4" s="68"/>
      <c r="G4" s="61" t="s">
        <v>6</v>
      </c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3"/>
      <c r="AB4" s="58" t="s">
        <v>5</v>
      </c>
      <c r="AC4" s="60"/>
      <c r="AD4" s="60"/>
      <c r="AE4" s="60"/>
      <c r="AF4" s="60"/>
      <c r="AG4" s="60"/>
      <c r="AH4" s="60"/>
      <c r="AI4" s="60"/>
      <c r="AJ4" s="60"/>
      <c r="AK4" s="59"/>
    </row>
    <row r="5" spans="1:37" x14ac:dyDescent="0.25">
      <c r="A5" s="65"/>
      <c r="B5" s="65"/>
      <c r="C5" s="65"/>
      <c r="D5" s="65"/>
      <c r="E5" s="69"/>
      <c r="F5" s="70"/>
      <c r="G5" s="61" t="s">
        <v>3</v>
      </c>
      <c r="H5" s="62"/>
      <c r="I5" s="63"/>
      <c r="J5" s="61" t="s">
        <v>4</v>
      </c>
      <c r="K5" s="62"/>
      <c r="L5" s="63"/>
      <c r="M5" s="61" t="s">
        <v>12</v>
      </c>
      <c r="N5" s="62"/>
      <c r="O5" s="63"/>
      <c r="P5" s="61" t="s">
        <v>30</v>
      </c>
      <c r="Q5" s="62"/>
      <c r="R5" s="63"/>
      <c r="S5" s="61" t="s">
        <v>33</v>
      </c>
      <c r="T5" s="62"/>
      <c r="U5" s="63"/>
      <c r="AB5" s="58" t="str">
        <f>G5</f>
        <v>Without Layers</v>
      </c>
      <c r="AC5" s="59"/>
      <c r="AD5" s="58" t="str">
        <f>J5</f>
        <v>With Layers</v>
      </c>
      <c r="AE5" s="59"/>
      <c r="AF5" s="58" t="str">
        <f>M5</f>
        <v>With buffer=5m</v>
      </c>
      <c r="AG5" s="59"/>
      <c r="AH5" s="58" t="str">
        <f>P5</f>
        <v>With buffer=10m</v>
      </c>
      <c r="AI5" s="59"/>
      <c r="AJ5" s="58" t="str">
        <f>S5</f>
        <v>With buffer=20m</v>
      </c>
      <c r="AK5" s="59"/>
    </row>
    <row r="6" spans="1:37" x14ac:dyDescent="0.25">
      <c r="A6" s="66"/>
      <c r="B6" s="66"/>
      <c r="C6" s="66"/>
      <c r="D6" s="66"/>
      <c r="E6" s="1" t="s">
        <v>8</v>
      </c>
      <c r="F6" s="1" t="s">
        <v>9</v>
      </c>
      <c r="G6" s="29" t="s">
        <v>10</v>
      </c>
      <c r="H6" s="29" t="s">
        <v>8</v>
      </c>
      <c r="I6" s="29" t="s">
        <v>9</v>
      </c>
      <c r="J6" s="29" t="s">
        <v>10</v>
      </c>
      <c r="K6" s="29" t="s">
        <v>8</v>
      </c>
      <c r="L6" s="29" t="s">
        <v>9</v>
      </c>
      <c r="M6" s="29" t="s">
        <v>10</v>
      </c>
      <c r="N6" s="29" t="s">
        <v>8</v>
      </c>
      <c r="O6" s="29" t="s">
        <v>9</v>
      </c>
      <c r="P6" s="29" t="s">
        <v>10</v>
      </c>
      <c r="Q6" s="29" t="s">
        <v>8</v>
      </c>
      <c r="R6" s="29" t="s">
        <v>9</v>
      </c>
      <c r="S6" s="29" t="s">
        <v>10</v>
      </c>
      <c r="T6" s="29" t="s">
        <v>8</v>
      </c>
      <c r="U6" s="29" t="s">
        <v>9</v>
      </c>
      <c r="AB6" s="7" t="str">
        <f>H6</f>
        <v>air taxi</v>
      </c>
      <c r="AC6" s="7" t="str">
        <f>I6</f>
        <v>all</v>
      </c>
      <c r="AD6" s="7" t="str">
        <f>K6</f>
        <v>air taxi</v>
      </c>
      <c r="AE6" s="7" t="str">
        <f>L6</f>
        <v>all</v>
      </c>
      <c r="AF6" s="7" t="str">
        <f>N6</f>
        <v>air taxi</v>
      </c>
      <c r="AG6" s="7" t="str">
        <f>O6</f>
        <v>all</v>
      </c>
      <c r="AH6" s="7" t="str">
        <f>Q6</f>
        <v>air taxi</v>
      </c>
      <c r="AI6" s="7" t="str">
        <f>R6</f>
        <v>all</v>
      </c>
      <c r="AJ6" s="7" t="str">
        <f>T6</f>
        <v>air taxi</v>
      </c>
      <c r="AK6" s="7" t="str">
        <f>U6</f>
        <v>all</v>
      </c>
    </row>
    <row r="7" spans="1:37" x14ac:dyDescent="0.25">
      <c r="A7" s="22">
        <v>1</v>
      </c>
      <c r="B7" s="16" t="s">
        <v>14</v>
      </c>
      <c r="C7" s="16" t="s">
        <v>21</v>
      </c>
      <c r="D7" s="16">
        <v>1000</v>
      </c>
      <c r="E7" s="20">
        <v>3.6726388888888879</v>
      </c>
      <c r="F7" s="21">
        <v>79.774569444444438</v>
      </c>
      <c r="G7" s="20"/>
      <c r="H7" s="15">
        <f>G7/($E7*$D7*$F$2)</f>
        <v>0</v>
      </c>
      <c r="I7" s="21">
        <f>G7/($F7*$D7*$F$2)</f>
        <v>0</v>
      </c>
      <c r="J7" s="20"/>
      <c r="K7" s="15">
        <f>J7/($E7*$D7*$F$2)</f>
        <v>0</v>
      </c>
      <c r="L7" s="21">
        <f>J7/($F7*$D7*$F$2)</f>
        <v>0</v>
      </c>
      <c r="M7" s="20"/>
      <c r="N7" s="15">
        <f>M7/($E7*$D7*$F$2)</f>
        <v>0</v>
      </c>
      <c r="O7" s="21">
        <f>M7/($F7*$D7*$F$2)</f>
        <v>0</v>
      </c>
      <c r="P7" s="20"/>
      <c r="Q7" s="15">
        <f>P7/($E7*$D7*$F$2)</f>
        <v>0</v>
      </c>
      <c r="R7" s="21">
        <f>P7/($F7*$D7*$F$2)</f>
        <v>0</v>
      </c>
      <c r="S7" s="34"/>
      <c r="T7" s="15">
        <f>S7/($E7*$D7*$F$2)</f>
        <v>0</v>
      </c>
      <c r="U7" s="21">
        <f>S7/($F7*$D7*$F$2)</f>
        <v>0</v>
      </c>
      <c r="AB7" s="18">
        <f>AVERAGE($H$7:$H$21)</f>
        <v>0</v>
      </c>
      <c r="AC7" s="19">
        <f>AVERAGE($I$7:$I$21)</f>
        <v>0</v>
      </c>
      <c r="AD7" s="19">
        <f>AVERAGE($K$7:$K$21)</f>
        <v>0</v>
      </c>
      <c r="AE7" s="13">
        <f>AVERAGE($L$7:$L$21)</f>
        <v>0</v>
      </c>
      <c r="AF7" s="18">
        <f>AVERAGE($N$7:$N$21)</f>
        <v>0</v>
      </c>
      <c r="AG7" s="13">
        <f>AVERAGE($O$7:$O$21)</f>
        <v>0</v>
      </c>
      <c r="AH7" s="18">
        <f>AVERAGE($Q$7:$Q$21)</f>
        <v>0</v>
      </c>
      <c r="AI7" s="13">
        <f>AVERAGE($R$7:$R$21)</f>
        <v>0</v>
      </c>
      <c r="AJ7" s="18">
        <f>AVERAGE($T$7:$T$21)</f>
        <v>0</v>
      </c>
      <c r="AK7" s="13">
        <f>AVERAGE($U$7:$U$21)</f>
        <v>0</v>
      </c>
    </row>
    <row r="8" spans="1:37" x14ac:dyDescent="0.25">
      <c r="A8" s="22">
        <f t="shared" ref="A8:A21" si="0">A7+1</f>
        <v>2</v>
      </c>
      <c r="B8" s="16" t="s">
        <v>14</v>
      </c>
      <c r="C8" s="16" t="s">
        <v>22</v>
      </c>
      <c r="D8" s="16">
        <v>1000</v>
      </c>
      <c r="E8" s="22">
        <v>4.6576138888888874</v>
      </c>
      <c r="F8" s="23">
        <v>166.55976111111113</v>
      </c>
      <c r="G8" s="22"/>
      <c r="H8" s="16">
        <f>G8/($E8*$D8*$F$2)</f>
        <v>0</v>
      </c>
      <c r="I8" s="23">
        <f>G8/($F8*$D8*$F$2)</f>
        <v>0</v>
      </c>
      <c r="J8" s="22"/>
      <c r="K8" s="16">
        <f>J8/($E8*$D8*$F$2)</f>
        <v>0</v>
      </c>
      <c r="L8" s="23">
        <f>J8/($F8*$D8*$F$2)</f>
        <v>0</v>
      </c>
      <c r="M8" s="22"/>
      <c r="N8" s="16">
        <f>M8/($E8*$D8*$F$2)</f>
        <v>0</v>
      </c>
      <c r="O8" s="23">
        <f>M8/($F8*$D8*$F$2)</f>
        <v>0</v>
      </c>
      <c r="P8" s="22"/>
      <c r="Q8" s="16">
        <f>P8/($E8*$D8*$F$2)</f>
        <v>0</v>
      </c>
      <c r="R8" s="23">
        <f>P8/($F8*$D8*$F$2)</f>
        <v>0</v>
      </c>
      <c r="S8" s="30"/>
      <c r="T8" s="16">
        <f>S8/($E8*$D8*$F$2)</f>
        <v>0</v>
      </c>
      <c r="U8" s="23">
        <f>S8/($F8*$D8*$F$2)</f>
        <v>0</v>
      </c>
      <c r="AB8" s="14">
        <f t="shared" ref="AB8:AK21" si="1">AB$7</f>
        <v>0</v>
      </c>
      <c r="AC8" s="8">
        <f t="shared" si="1"/>
        <v>0</v>
      </c>
      <c r="AD8" s="8">
        <f t="shared" si="1"/>
        <v>0</v>
      </c>
      <c r="AE8" s="10">
        <f t="shared" si="1"/>
        <v>0</v>
      </c>
      <c r="AF8" s="14">
        <f t="shared" si="1"/>
        <v>0</v>
      </c>
      <c r="AG8" s="10">
        <f t="shared" si="1"/>
        <v>0</v>
      </c>
      <c r="AH8" s="14">
        <f t="shared" si="1"/>
        <v>0</v>
      </c>
      <c r="AI8" s="10">
        <f t="shared" si="1"/>
        <v>0</v>
      </c>
      <c r="AJ8" s="14">
        <f t="shared" si="1"/>
        <v>0</v>
      </c>
      <c r="AK8" s="10">
        <f t="shared" si="1"/>
        <v>0</v>
      </c>
    </row>
    <row r="9" spans="1:37" x14ac:dyDescent="0.25">
      <c r="A9" s="22">
        <f t="shared" si="0"/>
        <v>3</v>
      </c>
      <c r="B9" s="16" t="s">
        <v>14</v>
      </c>
      <c r="C9" s="16" t="s">
        <v>23</v>
      </c>
      <c r="D9" s="16">
        <v>1000</v>
      </c>
      <c r="E9" s="22">
        <v>4.8418388888888959</v>
      </c>
      <c r="F9" s="23">
        <v>115.00931944444446</v>
      </c>
      <c r="G9" s="22"/>
      <c r="H9" s="16">
        <f t="shared" ref="H9:H19" si="2">G9/($E9*$D9*$F$2)</f>
        <v>0</v>
      </c>
      <c r="I9" s="23">
        <f t="shared" ref="I9:I20" si="3">G9/($F9*$D9*$F$2)</f>
        <v>0</v>
      </c>
      <c r="J9" s="22"/>
      <c r="K9" s="16">
        <f t="shared" ref="K9:K19" si="4">J9/($E9*$D9*$F$2)</f>
        <v>0</v>
      </c>
      <c r="L9" s="23">
        <f>J9/($F9*$D9*$F$2)</f>
        <v>0</v>
      </c>
      <c r="M9" s="22"/>
      <c r="N9" s="16">
        <f t="shared" ref="N9:N19" si="5">M9/($E9*$D9*$F$2)</f>
        <v>0</v>
      </c>
      <c r="O9" s="23">
        <f t="shared" ref="O9:O20" si="6">M9/($F9*$D9*$F$2)</f>
        <v>0</v>
      </c>
      <c r="P9" s="22"/>
      <c r="Q9" s="16">
        <f t="shared" ref="Q9:Q19" si="7">P9/($E9*$D9*$F$2)</f>
        <v>0</v>
      </c>
      <c r="R9" s="23">
        <f t="shared" ref="R9:R10" si="8">P9/($F9*$D9*$F$2)</f>
        <v>0</v>
      </c>
      <c r="S9" s="30"/>
      <c r="T9" s="16">
        <f t="shared" ref="T9:T19" si="9">S9/($E9*$D9*$F$2)</f>
        <v>0</v>
      </c>
      <c r="U9" s="23">
        <f t="shared" ref="U9:U10" si="10">S9/($F9*$D9*$F$2)</f>
        <v>0</v>
      </c>
      <c r="AB9" s="14">
        <f t="shared" si="1"/>
        <v>0</v>
      </c>
      <c r="AC9" s="8">
        <f t="shared" si="1"/>
        <v>0</v>
      </c>
      <c r="AD9" s="8">
        <f t="shared" si="1"/>
        <v>0</v>
      </c>
      <c r="AE9" s="10">
        <f t="shared" si="1"/>
        <v>0</v>
      </c>
      <c r="AF9" s="14">
        <f t="shared" si="1"/>
        <v>0</v>
      </c>
      <c r="AG9" s="10">
        <f t="shared" si="1"/>
        <v>0</v>
      </c>
      <c r="AH9" s="14">
        <f t="shared" si="1"/>
        <v>0</v>
      </c>
      <c r="AI9" s="10">
        <f t="shared" si="1"/>
        <v>0</v>
      </c>
      <c r="AJ9" s="14">
        <f t="shared" si="1"/>
        <v>0</v>
      </c>
      <c r="AK9" s="10">
        <f t="shared" si="1"/>
        <v>0</v>
      </c>
    </row>
    <row r="10" spans="1:37" x14ac:dyDescent="0.25">
      <c r="A10" s="22">
        <f t="shared" si="0"/>
        <v>4</v>
      </c>
      <c r="B10" s="16" t="s">
        <v>14</v>
      </c>
      <c r="C10" s="16" t="s">
        <v>15</v>
      </c>
      <c r="D10" s="16">
        <v>1000</v>
      </c>
      <c r="E10" s="22">
        <v>3.9206972222222145</v>
      </c>
      <c r="F10" s="23">
        <v>92.223586111111089</v>
      </c>
      <c r="G10" s="22"/>
      <c r="H10" s="16">
        <f t="shared" si="2"/>
        <v>0</v>
      </c>
      <c r="I10" s="23">
        <f t="shared" si="3"/>
        <v>0</v>
      </c>
      <c r="J10" s="22"/>
      <c r="K10" s="16">
        <f t="shared" si="4"/>
        <v>0</v>
      </c>
      <c r="L10" s="23">
        <f t="shared" ref="L10:L20" si="11">J10/($F10*$D10*$F$2)</f>
        <v>0</v>
      </c>
      <c r="M10" s="22"/>
      <c r="N10" s="16">
        <f t="shared" si="5"/>
        <v>0</v>
      </c>
      <c r="O10" s="23">
        <f t="shared" si="6"/>
        <v>0</v>
      </c>
      <c r="P10" s="22"/>
      <c r="Q10" s="16">
        <f t="shared" si="7"/>
        <v>0</v>
      </c>
      <c r="R10" s="23">
        <f t="shared" si="8"/>
        <v>0</v>
      </c>
      <c r="S10" s="30"/>
      <c r="T10" s="16">
        <f t="shared" si="9"/>
        <v>0</v>
      </c>
      <c r="U10" s="23">
        <f t="shared" si="10"/>
        <v>0</v>
      </c>
      <c r="AB10" s="14">
        <f t="shared" si="1"/>
        <v>0</v>
      </c>
      <c r="AC10" s="8">
        <f t="shared" si="1"/>
        <v>0</v>
      </c>
      <c r="AD10" s="8">
        <f t="shared" si="1"/>
        <v>0</v>
      </c>
      <c r="AE10" s="10">
        <f t="shared" si="1"/>
        <v>0</v>
      </c>
      <c r="AF10" s="14">
        <f t="shared" si="1"/>
        <v>0</v>
      </c>
      <c r="AG10" s="10">
        <f t="shared" si="1"/>
        <v>0</v>
      </c>
      <c r="AH10" s="14">
        <f t="shared" si="1"/>
        <v>0</v>
      </c>
      <c r="AI10" s="10">
        <f t="shared" si="1"/>
        <v>0</v>
      </c>
      <c r="AJ10" s="14">
        <f t="shared" si="1"/>
        <v>0</v>
      </c>
      <c r="AK10" s="10">
        <f t="shared" si="1"/>
        <v>0</v>
      </c>
    </row>
    <row r="11" spans="1:37" x14ac:dyDescent="0.25">
      <c r="A11" s="22">
        <f t="shared" si="0"/>
        <v>5</v>
      </c>
      <c r="B11" s="16" t="s">
        <v>14</v>
      </c>
      <c r="C11" s="16" t="s">
        <v>16</v>
      </c>
      <c r="D11" s="16">
        <v>1000</v>
      </c>
      <c r="E11" s="22">
        <v>4.2080472222222189</v>
      </c>
      <c r="F11" s="23">
        <v>99.019727777777774</v>
      </c>
      <c r="G11" s="22"/>
      <c r="H11" s="16">
        <f t="shared" si="2"/>
        <v>0</v>
      </c>
      <c r="I11" s="23">
        <f t="shared" si="3"/>
        <v>0</v>
      </c>
      <c r="J11" s="22"/>
      <c r="K11" s="16">
        <f t="shared" si="4"/>
        <v>0</v>
      </c>
      <c r="L11" s="23">
        <f t="shared" si="11"/>
        <v>0</v>
      </c>
      <c r="M11" s="22"/>
      <c r="N11" s="16">
        <f>M11/($E11*$D11*$F$2)</f>
        <v>0</v>
      </c>
      <c r="O11" s="23">
        <f>M11/($F11*$D11*$F$2)</f>
        <v>0</v>
      </c>
      <c r="P11" s="22"/>
      <c r="Q11" s="16">
        <f>P11/($E11*$D11*$F$2)</f>
        <v>0</v>
      </c>
      <c r="R11" s="23">
        <f>P11/($F11*$D11*$F$2)</f>
        <v>0</v>
      </c>
      <c r="S11" s="30"/>
      <c r="T11" s="16">
        <f>S11/($E11*$D11*$F$2)</f>
        <v>0</v>
      </c>
      <c r="U11" s="23">
        <f>S11/($F11*$D11*$F$2)</f>
        <v>0</v>
      </c>
      <c r="AB11" s="14">
        <f t="shared" si="1"/>
        <v>0</v>
      </c>
      <c r="AC11" s="8">
        <f t="shared" si="1"/>
        <v>0</v>
      </c>
      <c r="AD11" s="8">
        <f t="shared" si="1"/>
        <v>0</v>
      </c>
      <c r="AE11" s="10">
        <f t="shared" si="1"/>
        <v>0</v>
      </c>
      <c r="AF11" s="14">
        <f t="shared" si="1"/>
        <v>0</v>
      </c>
      <c r="AG11" s="10">
        <f t="shared" si="1"/>
        <v>0</v>
      </c>
      <c r="AH11" s="14">
        <f t="shared" si="1"/>
        <v>0</v>
      </c>
      <c r="AI11" s="10">
        <f t="shared" si="1"/>
        <v>0</v>
      </c>
      <c r="AJ11" s="14">
        <f t="shared" si="1"/>
        <v>0</v>
      </c>
      <c r="AK11" s="10">
        <f t="shared" si="1"/>
        <v>0</v>
      </c>
    </row>
    <row r="12" spans="1:37" x14ac:dyDescent="0.25">
      <c r="A12" s="22">
        <f t="shared" si="0"/>
        <v>6</v>
      </c>
      <c r="B12" s="16" t="s">
        <v>14</v>
      </c>
      <c r="C12" s="16" t="s">
        <v>17</v>
      </c>
      <c r="D12" s="16">
        <v>1000</v>
      </c>
      <c r="E12" s="22">
        <v>3.8898972222222201</v>
      </c>
      <c r="F12" s="23">
        <v>96.78281666666669</v>
      </c>
      <c r="G12" s="22"/>
      <c r="H12" s="16">
        <f t="shared" si="2"/>
        <v>0</v>
      </c>
      <c r="I12" s="23">
        <f t="shared" si="3"/>
        <v>0</v>
      </c>
      <c r="J12" s="22"/>
      <c r="K12" s="16">
        <f t="shared" si="4"/>
        <v>0</v>
      </c>
      <c r="L12" s="23">
        <f t="shared" si="11"/>
        <v>0</v>
      </c>
      <c r="M12" s="22"/>
      <c r="N12" s="16">
        <f t="shared" si="5"/>
        <v>0</v>
      </c>
      <c r="O12" s="23">
        <f t="shared" si="6"/>
        <v>0</v>
      </c>
      <c r="P12" s="30"/>
      <c r="Q12" s="16">
        <f t="shared" si="7"/>
        <v>0</v>
      </c>
      <c r="R12" s="23">
        <f t="shared" ref="R12:R20" si="12">P12/($F12*$D12*$F$2)</f>
        <v>0</v>
      </c>
      <c r="S12" s="30"/>
      <c r="T12" s="16">
        <f t="shared" si="9"/>
        <v>0</v>
      </c>
      <c r="U12" s="23">
        <f t="shared" ref="U12:U20" si="13">S12/($F12*$D12*$F$2)</f>
        <v>0</v>
      </c>
      <c r="AB12" s="2">
        <f t="shared" si="1"/>
        <v>0</v>
      </c>
      <c r="AC12" s="3">
        <f t="shared" si="1"/>
        <v>0</v>
      </c>
      <c r="AD12" s="3">
        <f t="shared" si="1"/>
        <v>0</v>
      </c>
      <c r="AE12" s="4">
        <f t="shared" si="1"/>
        <v>0</v>
      </c>
      <c r="AF12" s="14">
        <f t="shared" si="1"/>
        <v>0</v>
      </c>
      <c r="AG12" s="10">
        <f t="shared" si="1"/>
        <v>0</v>
      </c>
      <c r="AH12" s="14">
        <f t="shared" si="1"/>
        <v>0</v>
      </c>
      <c r="AI12" s="10">
        <f t="shared" si="1"/>
        <v>0</v>
      </c>
      <c r="AJ12" s="14">
        <f t="shared" si="1"/>
        <v>0</v>
      </c>
      <c r="AK12" s="10">
        <f t="shared" si="1"/>
        <v>0</v>
      </c>
    </row>
    <row r="13" spans="1:37" s="12" customFormat="1" x14ac:dyDescent="0.25">
      <c r="A13" s="22">
        <f t="shared" si="0"/>
        <v>7</v>
      </c>
      <c r="B13" s="16" t="s">
        <v>14</v>
      </c>
      <c r="C13" s="16" t="s">
        <v>24</v>
      </c>
      <c r="D13" s="16">
        <v>1000</v>
      </c>
      <c r="E13" s="22">
        <v>4.7703972222222184</v>
      </c>
      <c r="F13" s="23">
        <v>110.17316944444444</v>
      </c>
      <c r="G13" s="22"/>
      <c r="H13" s="16">
        <f t="shared" si="2"/>
        <v>0</v>
      </c>
      <c r="I13" s="23">
        <f t="shared" si="3"/>
        <v>0</v>
      </c>
      <c r="J13" s="22"/>
      <c r="K13" s="16">
        <f t="shared" si="4"/>
        <v>0</v>
      </c>
      <c r="L13" s="23">
        <f t="shared" si="11"/>
        <v>0</v>
      </c>
      <c r="M13" s="22"/>
      <c r="N13" s="16">
        <f t="shared" si="5"/>
        <v>0</v>
      </c>
      <c r="O13" s="23">
        <f t="shared" si="6"/>
        <v>0</v>
      </c>
      <c r="P13" s="22"/>
      <c r="Q13" s="16">
        <f t="shared" si="7"/>
        <v>0</v>
      </c>
      <c r="R13" s="23">
        <f t="shared" si="12"/>
        <v>0</v>
      </c>
      <c r="S13" s="30"/>
      <c r="T13" s="16">
        <f t="shared" si="9"/>
        <v>0</v>
      </c>
      <c r="U13" s="23">
        <f t="shared" si="13"/>
        <v>0</v>
      </c>
      <c r="AB13" s="14">
        <f t="shared" si="1"/>
        <v>0</v>
      </c>
      <c r="AC13" s="8">
        <f t="shared" si="1"/>
        <v>0</v>
      </c>
      <c r="AD13" s="8">
        <f t="shared" si="1"/>
        <v>0</v>
      </c>
      <c r="AE13" s="10">
        <f t="shared" si="1"/>
        <v>0</v>
      </c>
      <c r="AF13" s="14">
        <f t="shared" si="1"/>
        <v>0</v>
      </c>
      <c r="AG13" s="10">
        <f t="shared" si="1"/>
        <v>0</v>
      </c>
      <c r="AH13" s="14">
        <f t="shared" si="1"/>
        <v>0</v>
      </c>
      <c r="AI13" s="10">
        <f t="shared" si="1"/>
        <v>0</v>
      </c>
      <c r="AJ13" s="14">
        <f t="shared" si="1"/>
        <v>0</v>
      </c>
      <c r="AK13" s="10">
        <f t="shared" si="1"/>
        <v>0</v>
      </c>
    </row>
    <row r="14" spans="1:37" x14ac:dyDescent="0.25">
      <c r="A14" s="22">
        <f t="shared" si="0"/>
        <v>8</v>
      </c>
      <c r="B14" s="16" t="s">
        <v>14</v>
      </c>
      <c r="C14" s="16" t="s">
        <v>25</v>
      </c>
      <c r="D14" s="16">
        <v>1000</v>
      </c>
      <c r="E14" s="22">
        <v>4.1362861111111151</v>
      </c>
      <c r="F14" s="23">
        <v>144.77058055555551</v>
      </c>
      <c r="G14" s="22"/>
      <c r="H14" s="16">
        <f t="shared" si="2"/>
        <v>0</v>
      </c>
      <c r="I14" s="23">
        <f t="shared" si="3"/>
        <v>0</v>
      </c>
      <c r="J14" s="22"/>
      <c r="K14" s="16">
        <f t="shared" si="4"/>
        <v>0</v>
      </c>
      <c r="L14" s="23">
        <f t="shared" si="11"/>
        <v>0</v>
      </c>
      <c r="M14" s="22"/>
      <c r="N14" s="16">
        <f t="shared" si="5"/>
        <v>0</v>
      </c>
      <c r="O14" s="23">
        <f t="shared" si="6"/>
        <v>0</v>
      </c>
      <c r="P14" s="30"/>
      <c r="Q14" s="16">
        <f t="shared" si="7"/>
        <v>0</v>
      </c>
      <c r="R14" s="23">
        <f t="shared" si="12"/>
        <v>0</v>
      </c>
      <c r="S14" s="30"/>
      <c r="T14" s="16">
        <f t="shared" si="9"/>
        <v>0</v>
      </c>
      <c r="U14" s="23">
        <f t="shared" si="13"/>
        <v>0</v>
      </c>
      <c r="AB14" s="2">
        <f t="shared" si="1"/>
        <v>0</v>
      </c>
      <c r="AC14" s="3">
        <f t="shared" si="1"/>
        <v>0</v>
      </c>
      <c r="AD14" s="3">
        <f t="shared" si="1"/>
        <v>0</v>
      </c>
      <c r="AE14" s="4">
        <f t="shared" si="1"/>
        <v>0</v>
      </c>
      <c r="AF14" s="14">
        <f t="shared" si="1"/>
        <v>0</v>
      </c>
      <c r="AG14" s="10">
        <f t="shared" si="1"/>
        <v>0</v>
      </c>
      <c r="AH14" s="14">
        <f t="shared" si="1"/>
        <v>0</v>
      </c>
      <c r="AI14" s="10">
        <f t="shared" si="1"/>
        <v>0</v>
      </c>
      <c r="AJ14" s="14">
        <f t="shared" si="1"/>
        <v>0</v>
      </c>
      <c r="AK14" s="10">
        <f t="shared" si="1"/>
        <v>0</v>
      </c>
    </row>
    <row r="15" spans="1:37" x14ac:dyDescent="0.25">
      <c r="A15" s="22">
        <f t="shared" si="0"/>
        <v>9</v>
      </c>
      <c r="B15" s="16" t="s">
        <v>14</v>
      </c>
      <c r="C15" s="16" t="s">
        <v>26</v>
      </c>
      <c r="D15" s="16">
        <v>1000</v>
      </c>
      <c r="E15" s="22">
        <v>3.7250944444444332</v>
      </c>
      <c r="F15" s="23">
        <v>124.7335083333333</v>
      </c>
      <c r="G15" s="22"/>
      <c r="H15" s="16">
        <f t="shared" si="2"/>
        <v>0</v>
      </c>
      <c r="I15" s="23">
        <f t="shared" si="3"/>
        <v>0</v>
      </c>
      <c r="J15" s="22"/>
      <c r="K15" s="16">
        <f t="shared" si="4"/>
        <v>0</v>
      </c>
      <c r="L15" s="23">
        <f t="shared" si="11"/>
        <v>0</v>
      </c>
      <c r="M15" s="22"/>
      <c r="N15" s="16">
        <f t="shared" si="5"/>
        <v>0</v>
      </c>
      <c r="O15" s="23">
        <f t="shared" si="6"/>
        <v>0</v>
      </c>
      <c r="P15" s="30"/>
      <c r="Q15" s="16">
        <f t="shared" si="7"/>
        <v>0</v>
      </c>
      <c r="R15" s="23">
        <f t="shared" si="12"/>
        <v>0</v>
      </c>
      <c r="S15" s="30"/>
      <c r="T15" s="16">
        <f t="shared" si="9"/>
        <v>0</v>
      </c>
      <c r="U15" s="23">
        <f t="shared" si="13"/>
        <v>0</v>
      </c>
      <c r="AB15" s="2">
        <f t="shared" si="1"/>
        <v>0</v>
      </c>
      <c r="AC15" s="3">
        <f t="shared" si="1"/>
        <v>0</v>
      </c>
      <c r="AD15" s="3">
        <f t="shared" si="1"/>
        <v>0</v>
      </c>
      <c r="AE15" s="4">
        <f t="shared" si="1"/>
        <v>0</v>
      </c>
      <c r="AF15" s="14">
        <f t="shared" si="1"/>
        <v>0</v>
      </c>
      <c r="AG15" s="10">
        <f t="shared" si="1"/>
        <v>0</v>
      </c>
      <c r="AH15" s="14">
        <f t="shared" si="1"/>
        <v>0</v>
      </c>
      <c r="AI15" s="10">
        <f t="shared" si="1"/>
        <v>0</v>
      </c>
      <c r="AJ15" s="14">
        <f t="shared" si="1"/>
        <v>0</v>
      </c>
      <c r="AK15" s="10">
        <f t="shared" si="1"/>
        <v>0</v>
      </c>
    </row>
    <row r="16" spans="1:37" x14ac:dyDescent="0.25">
      <c r="A16" s="22">
        <f t="shared" si="0"/>
        <v>10</v>
      </c>
      <c r="B16" s="17" t="s">
        <v>14</v>
      </c>
      <c r="C16" s="17" t="s">
        <v>27</v>
      </c>
      <c r="D16" s="16">
        <v>1000</v>
      </c>
      <c r="E16" s="30">
        <v>3.8716305555555603</v>
      </c>
      <c r="F16" s="24">
        <v>155.05862777777779</v>
      </c>
      <c r="G16" s="30"/>
      <c r="H16" s="16">
        <f t="shared" si="2"/>
        <v>0</v>
      </c>
      <c r="I16" s="23">
        <f t="shared" si="3"/>
        <v>0</v>
      </c>
      <c r="J16" s="30"/>
      <c r="K16" s="16">
        <f t="shared" si="4"/>
        <v>0</v>
      </c>
      <c r="L16" s="23">
        <f t="shared" si="11"/>
        <v>0</v>
      </c>
      <c r="M16" s="30"/>
      <c r="N16" s="16">
        <f t="shared" si="5"/>
        <v>0</v>
      </c>
      <c r="O16" s="23">
        <f t="shared" si="6"/>
        <v>0</v>
      </c>
      <c r="P16" s="30"/>
      <c r="Q16" s="16">
        <f t="shared" si="7"/>
        <v>0</v>
      </c>
      <c r="R16" s="23">
        <f t="shared" si="12"/>
        <v>0</v>
      </c>
      <c r="S16" s="30"/>
      <c r="T16" s="16">
        <f t="shared" si="9"/>
        <v>0</v>
      </c>
      <c r="U16" s="23">
        <f t="shared" si="13"/>
        <v>0</v>
      </c>
      <c r="AB16" s="2">
        <f t="shared" si="1"/>
        <v>0</v>
      </c>
      <c r="AC16" s="3">
        <f t="shared" si="1"/>
        <v>0</v>
      </c>
      <c r="AD16" s="3">
        <f t="shared" si="1"/>
        <v>0</v>
      </c>
      <c r="AE16" s="4">
        <f t="shared" si="1"/>
        <v>0</v>
      </c>
      <c r="AF16" s="14">
        <f t="shared" si="1"/>
        <v>0</v>
      </c>
      <c r="AG16" s="10">
        <f t="shared" si="1"/>
        <v>0</v>
      </c>
      <c r="AH16" s="14">
        <f t="shared" si="1"/>
        <v>0</v>
      </c>
      <c r="AI16" s="10">
        <f t="shared" si="1"/>
        <v>0</v>
      </c>
      <c r="AJ16" s="14">
        <f t="shared" si="1"/>
        <v>0</v>
      </c>
      <c r="AK16" s="10">
        <f t="shared" si="1"/>
        <v>0</v>
      </c>
    </row>
    <row r="17" spans="1:37" x14ac:dyDescent="0.25">
      <c r="A17" s="22">
        <f t="shared" si="0"/>
        <v>11</v>
      </c>
      <c r="B17" s="17" t="s">
        <v>14</v>
      </c>
      <c r="C17" s="17" t="s">
        <v>28</v>
      </c>
      <c r="D17" s="16">
        <v>1000</v>
      </c>
      <c r="E17" s="30">
        <v>4.4547250000000078</v>
      </c>
      <c r="F17" s="24">
        <v>99.95538055555555</v>
      </c>
      <c r="G17" s="30"/>
      <c r="H17" s="16">
        <f t="shared" si="2"/>
        <v>0</v>
      </c>
      <c r="I17" s="23">
        <f t="shared" si="3"/>
        <v>0</v>
      </c>
      <c r="J17" s="30"/>
      <c r="K17" s="16">
        <f t="shared" si="4"/>
        <v>0</v>
      </c>
      <c r="L17" s="23">
        <f t="shared" si="11"/>
        <v>0</v>
      </c>
      <c r="M17" s="30"/>
      <c r="N17" s="16">
        <f t="shared" si="5"/>
        <v>0</v>
      </c>
      <c r="O17" s="23">
        <f t="shared" si="6"/>
        <v>0</v>
      </c>
      <c r="P17" s="30"/>
      <c r="Q17" s="16">
        <f t="shared" si="7"/>
        <v>0</v>
      </c>
      <c r="R17" s="23">
        <f t="shared" si="12"/>
        <v>0</v>
      </c>
      <c r="S17" s="30"/>
      <c r="T17" s="16">
        <f t="shared" si="9"/>
        <v>0</v>
      </c>
      <c r="U17" s="23">
        <f t="shared" si="13"/>
        <v>0</v>
      </c>
      <c r="AB17" s="2">
        <f t="shared" si="1"/>
        <v>0</v>
      </c>
      <c r="AC17" s="3">
        <f t="shared" si="1"/>
        <v>0</v>
      </c>
      <c r="AD17" s="3">
        <f t="shared" si="1"/>
        <v>0</v>
      </c>
      <c r="AE17" s="4">
        <f t="shared" si="1"/>
        <v>0</v>
      </c>
      <c r="AF17" s="14">
        <f t="shared" si="1"/>
        <v>0</v>
      </c>
      <c r="AG17" s="10">
        <f t="shared" si="1"/>
        <v>0</v>
      </c>
      <c r="AH17" s="14">
        <f t="shared" si="1"/>
        <v>0</v>
      </c>
      <c r="AI17" s="10">
        <f t="shared" si="1"/>
        <v>0</v>
      </c>
      <c r="AJ17" s="14">
        <f t="shared" si="1"/>
        <v>0</v>
      </c>
      <c r="AK17" s="10">
        <f t="shared" si="1"/>
        <v>0</v>
      </c>
    </row>
    <row r="18" spans="1:37" x14ac:dyDescent="0.25">
      <c r="A18" s="22">
        <f t="shared" si="0"/>
        <v>12</v>
      </c>
      <c r="B18" s="17" t="s">
        <v>14</v>
      </c>
      <c r="C18" s="17" t="s">
        <v>18</v>
      </c>
      <c r="D18" s="16">
        <v>1000</v>
      </c>
      <c r="E18" s="30">
        <v>4.026452777777763</v>
      </c>
      <c r="F18" s="24">
        <v>104.02222777777774</v>
      </c>
      <c r="G18" s="30"/>
      <c r="H18" s="16">
        <f t="shared" si="2"/>
        <v>0</v>
      </c>
      <c r="I18" s="23">
        <f t="shared" si="3"/>
        <v>0</v>
      </c>
      <c r="J18" s="30"/>
      <c r="K18" s="16">
        <f t="shared" si="4"/>
        <v>0</v>
      </c>
      <c r="L18" s="23">
        <f t="shared" si="11"/>
        <v>0</v>
      </c>
      <c r="M18" s="30"/>
      <c r="N18" s="16">
        <f t="shared" si="5"/>
        <v>0</v>
      </c>
      <c r="O18" s="23">
        <f t="shared" si="6"/>
        <v>0</v>
      </c>
      <c r="P18" s="30"/>
      <c r="Q18" s="16">
        <f t="shared" si="7"/>
        <v>0</v>
      </c>
      <c r="R18" s="23">
        <f t="shared" si="12"/>
        <v>0</v>
      </c>
      <c r="S18" s="30"/>
      <c r="T18" s="16">
        <f t="shared" si="9"/>
        <v>0</v>
      </c>
      <c r="U18" s="23">
        <f t="shared" si="13"/>
        <v>0</v>
      </c>
      <c r="AB18" s="2">
        <f t="shared" si="1"/>
        <v>0</v>
      </c>
      <c r="AC18" s="3">
        <f t="shared" si="1"/>
        <v>0</v>
      </c>
      <c r="AD18" s="3">
        <f t="shared" si="1"/>
        <v>0</v>
      </c>
      <c r="AE18" s="4">
        <f t="shared" si="1"/>
        <v>0</v>
      </c>
      <c r="AF18" s="14">
        <f t="shared" si="1"/>
        <v>0</v>
      </c>
      <c r="AG18" s="10">
        <f t="shared" si="1"/>
        <v>0</v>
      </c>
      <c r="AH18" s="14">
        <f t="shared" si="1"/>
        <v>0</v>
      </c>
      <c r="AI18" s="10">
        <f t="shared" si="1"/>
        <v>0</v>
      </c>
      <c r="AJ18" s="14">
        <f t="shared" si="1"/>
        <v>0</v>
      </c>
      <c r="AK18" s="10">
        <f t="shared" si="1"/>
        <v>0</v>
      </c>
    </row>
    <row r="19" spans="1:37" x14ac:dyDescent="0.25">
      <c r="A19" s="22">
        <f t="shared" si="0"/>
        <v>13</v>
      </c>
      <c r="B19" s="17" t="s">
        <v>14</v>
      </c>
      <c r="C19" s="17" t="s">
        <v>19</v>
      </c>
      <c r="D19" s="16">
        <v>1000</v>
      </c>
      <c r="E19" s="30">
        <v>3.7903000000000051</v>
      </c>
      <c r="F19" s="24">
        <v>100.9529722222222</v>
      </c>
      <c r="G19" s="30"/>
      <c r="H19" s="16">
        <f t="shared" si="2"/>
        <v>0</v>
      </c>
      <c r="I19" s="23">
        <f t="shared" si="3"/>
        <v>0</v>
      </c>
      <c r="J19" s="30"/>
      <c r="K19" s="16">
        <f t="shared" si="4"/>
        <v>0</v>
      </c>
      <c r="L19" s="23">
        <f t="shared" si="11"/>
        <v>0</v>
      </c>
      <c r="M19" s="30"/>
      <c r="N19" s="16">
        <f t="shared" si="5"/>
        <v>0</v>
      </c>
      <c r="O19" s="23">
        <f t="shared" si="6"/>
        <v>0</v>
      </c>
      <c r="P19" s="30"/>
      <c r="Q19" s="16">
        <f t="shared" si="7"/>
        <v>0</v>
      </c>
      <c r="R19" s="23">
        <f t="shared" si="12"/>
        <v>0</v>
      </c>
      <c r="S19" s="30"/>
      <c r="T19" s="16">
        <f t="shared" si="9"/>
        <v>0</v>
      </c>
      <c r="U19" s="23">
        <f t="shared" si="13"/>
        <v>0</v>
      </c>
      <c r="AB19" s="2">
        <f t="shared" si="1"/>
        <v>0</v>
      </c>
      <c r="AC19" s="3">
        <f t="shared" si="1"/>
        <v>0</v>
      </c>
      <c r="AD19" s="3">
        <f t="shared" si="1"/>
        <v>0</v>
      </c>
      <c r="AE19" s="4">
        <f t="shared" si="1"/>
        <v>0</v>
      </c>
      <c r="AF19" s="14">
        <f t="shared" si="1"/>
        <v>0</v>
      </c>
      <c r="AG19" s="10">
        <f t="shared" si="1"/>
        <v>0</v>
      </c>
      <c r="AH19" s="14">
        <f t="shared" si="1"/>
        <v>0</v>
      </c>
      <c r="AI19" s="10">
        <f t="shared" si="1"/>
        <v>0</v>
      </c>
      <c r="AJ19" s="14">
        <f t="shared" si="1"/>
        <v>0</v>
      </c>
      <c r="AK19" s="10">
        <f t="shared" si="1"/>
        <v>0</v>
      </c>
    </row>
    <row r="20" spans="1:37" x14ac:dyDescent="0.25">
      <c r="A20" s="22">
        <f t="shared" si="0"/>
        <v>14</v>
      </c>
      <c r="B20" s="17" t="s">
        <v>14</v>
      </c>
      <c r="C20" s="17" t="s">
        <v>20</v>
      </c>
      <c r="D20" s="16">
        <v>1000</v>
      </c>
      <c r="E20" s="30">
        <v>3.563747222222224</v>
      </c>
      <c r="F20" s="24">
        <v>94.844977777777757</v>
      </c>
      <c r="G20" s="30"/>
      <c r="H20" s="16">
        <f>G20/($E20*$D20*$F$2)</f>
        <v>0</v>
      </c>
      <c r="I20" s="23">
        <f t="shared" si="3"/>
        <v>0</v>
      </c>
      <c r="J20" s="30"/>
      <c r="K20" s="16">
        <f>J20/($E20*$D20*$F$2)</f>
        <v>0</v>
      </c>
      <c r="L20" s="23">
        <f t="shared" si="11"/>
        <v>0</v>
      </c>
      <c r="M20" s="30"/>
      <c r="N20" s="16">
        <f>M20/($E20*$D20*$F$2)</f>
        <v>0</v>
      </c>
      <c r="O20" s="23">
        <f t="shared" si="6"/>
        <v>0</v>
      </c>
      <c r="P20" s="30"/>
      <c r="Q20" s="16">
        <f>P20/($E20*$D20*$F$2)</f>
        <v>0</v>
      </c>
      <c r="R20" s="23">
        <f t="shared" si="12"/>
        <v>0</v>
      </c>
      <c r="S20" s="30"/>
      <c r="T20" s="16">
        <f>S20/($E20*$D20*$F$2)</f>
        <v>0</v>
      </c>
      <c r="U20" s="23">
        <f t="shared" si="13"/>
        <v>0</v>
      </c>
      <c r="AB20" s="2">
        <f t="shared" si="1"/>
        <v>0</v>
      </c>
      <c r="AC20" s="3">
        <f t="shared" si="1"/>
        <v>0</v>
      </c>
      <c r="AD20" s="3">
        <f t="shared" si="1"/>
        <v>0</v>
      </c>
      <c r="AE20" s="4">
        <f t="shared" si="1"/>
        <v>0</v>
      </c>
      <c r="AF20" s="14">
        <f t="shared" si="1"/>
        <v>0</v>
      </c>
      <c r="AG20" s="10">
        <f t="shared" si="1"/>
        <v>0</v>
      </c>
      <c r="AH20" s="14">
        <f t="shared" si="1"/>
        <v>0</v>
      </c>
      <c r="AI20" s="10">
        <f t="shared" si="1"/>
        <v>0</v>
      </c>
      <c r="AJ20" s="14">
        <f t="shared" si="1"/>
        <v>0</v>
      </c>
      <c r="AK20" s="10">
        <f t="shared" si="1"/>
        <v>0</v>
      </c>
    </row>
    <row r="21" spans="1:37" x14ac:dyDescent="0.25">
      <c r="A21" s="25">
        <f t="shared" si="0"/>
        <v>15</v>
      </c>
      <c r="B21" s="26" t="s">
        <v>14</v>
      </c>
      <c r="C21" s="26" t="s">
        <v>29</v>
      </c>
      <c r="D21" s="27">
        <v>1000</v>
      </c>
      <c r="E21" s="31">
        <v>2.8784333333333372</v>
      </c>
      <c r="F21" s="28">
        <v>94.282513888888857</v>
      </c>
      <c r="G21" s="31"/>
      <c r="H21" s="27">
        <f>G21/($E21*$D21*$F$2)</f>
        <v>0</v>
      </c>
      <c r="I21" s="32">
        <f>G21/($F21*$D21*$F$2)</f>
        <v>0</v>
      </c>
      <c r="J21" s="31"/>
      <c r="K21" s="27">
        <f>J21/($E21*$D21*$F$2)</f>
        <v>0</v>
      </c>
      <c r="L21" s="32">
        <f>J21/($F21*$D21*$F$2)</f>
        <v>0</v>
      </c>
      <c r="M21" s="31"/>
      <c r="N21" s="27">
        <f>M21/($E21*$D21*$F$2)</f>
        <v>0</v>
      </c>
      <c r="O21" s="32">
        <f>M21/($F21*$D21*$F$2)</f>
        <v>0</v>
      </c>
      <c r="P21" s="31"/>
      <c r="Q21" s="27">
        <f>P21/($E21*$D21*$F$2)</f>
        <v>0</v>
      </c>
      <c r="R21" s="32">
        <f>P21/($F21*$D21*$F$2)</f>
        <v>0</v>
      </c>
      <c r="S21" s="31"/>
      <c r="T21" s="27">
        <f>S21/($E21*$D21*$F$2)</f>
        <v>0</v>
      </c>
      <c r="U21" s="32">
        <f>S21/($F21*$D21*$F$2)</f>
        <v>0</v>
      </c>
      <c r="AB21" s="5">
        <f t="shared" si="1"/>
        <v>0</v>
      </c>
      <c r="AC21" s="6">
        <f t="shared" si="1"/>
        <v>0</v>
      </c>
      <c r="AD21" s="6">
        <f t="shared" si="1"/>
        <v>0</v>
      </c>
      <c r="AE21" s="33">
        <f t="shared" si="1"/>
        <v>0</v>
      </c>
      <c r="AF21" s="9">
        <f t="shared" si="1"/>
        <v>0</v>
      </c>
      <c r="AG21" s="11">
        <f t="shared" si="1"/>
        <v>0</v>
      </c>
      <c r="AH21" s="9">
        <f t="shared" si="1"/>
        <v>0</v>
      </c>
      <c r="AI21" s="11">
        <f t="shared" si="1"/>
        <v>0</v>
      </c>
      <c r="AJ21" s="9">
        <f t="shared" si="1"/>
        <v>0</v>
      </c>
      <c r="AK21" s="11">
        <f t="shared" si="1"/>
        <v>0</v>
      </c>
    </row>
    <row r="67" spans="1:37" s="35" customFormat="1" ht="15.75" thickBot="1" x14ac:dyDescent="0.3"/>
    <row r="68" spans="1:37" ht="15.75" thickTop="1" x14ac:dyDescent="0.25"/>
    <row r="69" spans="1:37" x14ac:dyDescent="0.25">
      <c r="A69" t="s">
        <v>31</v>
      </c>
    </row>
    <row r="72" spans="1:37" x14ac:dyDescent="0.25">
      <c r="A72" s="64" t="s">
        <v>0</v>
      </c>
      <c r="B72" s="64" t="s">
        <v>1</v>
      </c>
      <c r="C72" s="64" t="s">
        <v>2</v>
      </c>
      <c r="D72" s="64" t="s">
        <v>7</v>
      </c>
      <c r="E72" s="67" t="s">
        <v>13</v>
      </c>
      <c r="F72" s="68"/>
      <c r="G72" s="61" t="s">
        <v>32</v>
      </c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3"/>
      <c r="AB72" s="58" t="s">
        <v>5</v>
      </c>
      <c r="AC72" s="60"/>
      <c r="AD72" s="60"/>
      <c r="AE72" s="60"/>
      <c r="AF72" s="60"/>
      <c r="AG72" s="60"/>
      <c r="AH72" s="60"/>
      <c r="AI72" s="60"/>
      <c r="AJ72" s="60"/>
      <c r="AK72" s="59"/>
    </row>
    <row r="73" spans="1:37" x14ac:dyDescent="0.25">
      <c r="A73" s="65"/>
      <c r="B73" s="65"/>
      <c r="C73" s="65"/>
      <c r="D73" s="65"/>
      <c r="E73" s="69"/>
      <c r="F73" s="70"/>
      <c r="G73" s="61" t="s">
        <v>3</v>
      </c>
      <c r="H73" s="62"/>
      <c r="I73" s="63"/>
      <c r="J73" s="61" t="s">
        <v>4</v>
      </c>
      <c r="K73" s="62"/>
      <c r="L73" s="63"/>
      <c r="M73" s="61" t="s">
        <v>12</v>
      </c>
      <c r="N73" s="62"/>
      <c r="O73" s="63"/>
      <c r="P73" s="61" t="s">
        <v>30</v>
      </c>
      <c r="Q73" s="62"/>
      <c r="R73" s="63"/>
      <c r="S73" s="61" t="s">
        <v>33</v>
      </c>
      <c r="T73" s="62"/>
      <c r="U73" s="63"/>
      <c r="AB73" s="58" t="str">
        <f>G73</f>
        <v>Without Layers</v>
      </c>
      <c r="AC73" s="59"/>
      <c r="AD73" s="58" t="str">
        <f>J73</f>
        <v>With Layers</v>
      </c>
      <c r="AE73" s="59"/>
      <c r="AF73" s="58" t="str">
        <f>M73</f>
        <v>With buffer=5m</v>
      </c>
      <c r="AG73" s="59"/>
      <c r="AH73" s="58" t="str">
        <f>P73</f>
        <v>With buffer=10m</v>
      </c>
      <c r="AI73" s="59"/>
      <c r="AJ73" s="58" t="str">
        <f>S73</f>
        <v>With buffer=20m</v>
      </c>
      <c r="AK73" s="59"/>
    </row>
    <row r="74" spans="1:37" x14ac:dyDescent="0.25">
      <c r="A74" s="66"/>
      <c r="B74" s="66"/>
      <c r="C74" s="66"/>
      <c r="D74" s="66"/>
      <c r="E74" s="1" t="s">
        <v>8</v>
      </c>
      <c r="F74" s="1" t="s">
        <v>9</v>
      </c>
      <c r="G74" s="29" t="s">
        <v>10</v>
      </c>
      <c r="H74" s="29" t="s">
        <v>8</v>
      </c>
      <c r="I74" s="29" t="s">
        <v>9</v>
      </c>
      <c r="J74" s="29" t="s">
        <v>10</v>
      </c>
      <c r="K74" s="29" t="s">
        <v>8</v>
      </c>
      <c r="L74" s="29" t="s">
        <v>9</v>
      </c>
      <c r="M74" s="29" t="s">
        <v>10</v>
      </c>
      <c r="N74" s="29" t="s">
        <v>8</v>
      </c>
      <c r="O74" s="29" t="s">
        <v>9</v>
      </c>
      <c r="P74" s="29" t="s">
        <v>10</v>
      </c>
      <c r="Q74" s="29" t="s">
        <v>8</v>
      </c>
      <c r="R74" s="29" t="s">
        <v>9</v>
      </c>
      <c r="S74" s="29" t="s">
        <v>10</v>
      </c>
      <c r="T74" s="29" t="s">
        <v>8</v>
      </c>
      <c r="U74" s="29" t="s">
        <v>9</v>
      </c>
      <c r="AB74" s="7" t="str">
        <f>H74</f>
        <v>air taxi</v>
      </c>
      <c r="AC74" s="7" t="str">
        <f>I74</f>
        <v>all</v>
      </c>
      <c r="AD74" s="7" t="str">
        <f>K74</f>
        <v>air taxi</v>
      </c>
      <c r="AE74" s="7" t="str">
        <f>L74</f>
        <v>all</v>
      </c>
      <c r="AF74" s="7" t="str">
        <f>N74</f>
        <v>air taxi</v>
      </c>
      <c r="AG74" s="7" t="str">
        <f>O74</f>
        <v>all</v>
      </c>
      <c r="AH74" s="7" t="str">
        <f>Q74</f>
        <v>air taxi</v>
      </c>
      <c r="AI74" s="7" t="str">
        <f>R74</f>
        <v>all</v>
      </c>
      <c r="AJ74" s="7" t="str">
        <f>T74</f>
        <v>air taxi</v>
      </c>
      <c r="AK74" s="7" t="str">
        <f>U74</f>
        <v>all</v>
      </c>
    </row>
    <row r="75" spans="1:37" x14ac:dyDescent="0.25">
      <c r="A75" s="22">
        <v>1</v>
      </c>
      <c r="B75" s="16" t="s">
        <v>14</v>
      </c>
      <c r="C75" s="16" t="s">
        <v>21</v>
      </c>
      <c r="D75" s="16">
        <v>1000</v>
      </c>
      <c r="E75" s="20">
        <v>3.6726388888888879</v>
      </c>
      <c r="F75" s="21">
        <v>79.774569444444438</v>
      </c>
      <c r="G75" s="20"/>
      <c r="H75" s="15">
        <f>G75/($E75*$D75*$F$2)</f>
        <v>0</v>
      </c>
      <c r="I75" s="21">
        <f>G75/($F75*$D75*$F$2)</f>
        <v>0</v>
      </c>
      <c r="J75" s="20"/>
      <c r="K75" s="15">
        <f>J75/($E75*$D75*$F$2)</f>
        <v>0</v>
      </c>
      <c r="L75" s="21">
        <f>J75/($F75*$D75*$F$2)</f>
        <v>0</v>
      </c>
      <c r="M75" s="20"/>
      <c r="N75" s="15">
        <f>M75/($E75*$D75*$F$2)</f>
        <v>0</v>
      </c>
      <c r="O75" s="21">
        <f>M75/($F75*$D75*$F$2)</f>
        <v>0</v>
      </c>
      <c r="P75" s="20"/>
      <c r="Q75" s="15">
        <f>P75/($E75*$D75*$F$2)</f>
        <v>0</v>
      </c>
      <c r="R75" s="21">
        <f>P75/($F75*$D75*$F$2)</f>
        <v>0</v>
      </c>
      <c r="S75" s="34"/>
      <c r="T75" s="15">
        <f>S75/($E75*$D75*$F$2)</f>
        <v>0</v>
      </c>
      <c r="U75" s="21">
        <f>S75/($F75*$D75*$F$2)</f>
        <v>0</v>
      </c>
      <c r="AB75" s="18">
        <f>AVERAGE($H$75:$H$89)</f>
        <v>0</v>
      </c>
      <c r="AC75" s="19">
        <f>AVERAGE($I$75:$I$89)</f>
        <v>0</v>
      </c>
      <c r="AD75" s="19">
        <f>AVERAGE($K$75:$K$89)</f>
        <v>0</v>
      </c>
      <c r="AE75" s="13">
        <f>AVERAGE($L$75:$L$89)</f>
        <v>0</v>
      </c>
      <c r="AF75" s="18">
        <f>AVERAGE($N$75:$N$89)</f>
        <v>0</v>
      </c>
      <c r="AG75" s="13">
        <f>AVERAGE($O$75:$O$89)</f>
        <v>0</v>
      </c>
      <c r="AH75" s="18">
        <f>AVERAGE($Q$75:$Q$89)</f>
        <v>0</v>
      </c>
      <c r="AI75" s="13">
        <f>AVERAGE($R$75:$R$89)</f>
        <v>0</v>
      </c>
      <c r="AJ75" s="18">
        <f>AVERAGE($T$75:$T$89)</f>
        <v>0</v>
      </c>
      <c r="AK75" s="13">
        <f>AVERAGE($U$75:$U$89)</f>
        <v>0</v>
      </c>
    </row>
    <row r="76" spans="1:37" x14ac:dyDescent="0.25">
      <c r="A76" s="22">
        <f t="shared" ref="A76:A89" si="14">A75+1</f>
        <v>2</v>
      </c>
      <c r="B76" s="16" t="s">
        <v>14</v>
      </c>
      <c r="C76" s="16" t="s">
        <v>22</v>
      </c>
      <c r="D76" s="16">
        <v>1000</v>
      </c>
      <c r="E76" s="22">
        <v>4.6576138888888874</v>
      </c>
      <c r="F76" s="23">
        <v>166.55976111111113</v>
      </c>
      <c r="G76" s="22"/>
      <c r="H76" s="16">
        <f>G76/($E76*$D76*$F$2)</f>
        <v>0</v>
      </c>
      <c r="I76" s="23">
        <f>G76/($F76*$D76*$F$2)</f>
        <v>0</v>
      </c>
      <c r="J76" s="22"/>
      <c r="K76" s="16">
        <f>J76/($E76*$D76*$F$2)</f>
        <v>0</v>
      </c>
      <c r="L76" s="23">
        <f>J76/($F76*$D76*$F$2)</f>
        <v>0</v>
      </c>
      <c r="M76" s="22"/>
      <c r="N76" s="16">
        <f>M76/($E76*$D76*$F$2)</f>
        <v>0</v>
      </c>
      <c r="O76" s="23">
        <f>M76/($F76*$D76*$F$2)</f>
        <v>0</v>
      </c>
      <c r="P76" s="22"/>
      <c r="Q76" s="16">
        <f>P76/($E76*$D76*$F$2)</f>
        <v>0</v>
      </c>
      <c r="R76" s="23">
        <f>P76/($F76*$D76*$F$2)</f>
        <v>0</v>
      </c>
      <c r="S76" s="30"/>
      <c r="T76" s="16">
        <f>S76/($E76*$D76*$F$2)</f>
        <v>0</v>
      </c>
      <c r="U76" s="23">
        <f>S76/($F76*$D76*$F$2)</f>
        <v>0</v>
      </c>
      <c r="AB76" s="14">
        <f t="shared" ref="AB76:AK89" si="15">AB$75</f>
        <v>0</v>
      </c>
      <c r="AC76" s="8">
        <f t="shared" si="15"/>
        <v>0</v>
      </c>
      <c r="AD76" s="8">
        <f t="shared" si="15"/>
        <v>0</v>
      </c>
      <c r="AE76" s="10">
        <f t="shared" si="15"/>
        <v>0</v>
      </c>
      <c r="AF76" s="14">
        <f t="shared" si="15"/>
        <v>0</v>
      </c>
      <c r="AG76" s="14">
        <f t="shared" si="15"/>
        <v>0</v>
      </c>
      <c r="AH76" s="14">
        <f t="shared" si="15"/>
        <v>0</v>
      </c>
      <c r="AI76" s="10">
        <f t="shared" si="15"/>
        <v>0</v>
      </c>
      <c r="AJ76" s="14">
        <f t="shared" si="15"/>
        <v>0</v>
      </c>
      <c r="AK76" s="10">
        <f t="shared" si="15"/>
        <v>0</v>
      </c>
    </row>
    <row r="77" spans="1:37" x14ac:dyDescent="0.25">
      <c r="A77" s="22">
        <f t="shared" si="14"/>
        <v>3</v>
      </c>
      <c r="B77" s="16" t="s">
        <v>14</v>
      </c>
      <c r="C77" s="17" t="s">
        <v>23</v>
      </c>
      <c r="D77" s="16">
        <v>1000</v>
      </c>
      <c r="E77" s="22">
        <v>4.8418388888888959</v>
      </c>
      <c r="F77" s="23">
        <v>115.00931944444446</v>
      </c>
      <c r="G77" s="22"/>
      <c r="H77" s="16">
        <f t="shared" ref="H77:H87" si="16">G77/($E77*$D77*$F$2)</f>
        <v>0</v>
      </c>
      <c r="I77" s="23">
        <f t="shared" ref="I77:I88" si="17">G77/($F77*$D77*$F$2)</f>
        <v>0</v>
      </c>
      <c r="J77" s="22"/>
      <c r="K77" s="16">
        <f t="shared" ref="K77:K87" si="18">J77/($E77*$D77*$F$2)</f>
        <v>0</v>
      </c>
      <c r="L77" s="23">
        <f>J77/($F77*$D77*$F$2)</f>
        <v>0</v>
      </c>
      <c r="M77" s="22"/>
      <c r="N77" s="16">
        <f t="shared" ref="N77:N87" si="19">M77/($E77*$D77*$F$2)</f>
        <v>0</v>
      </c>
      <c r="O77" s="23">
        <f t="shared" ref="O77:O88" si="20">M77/($F77*$D77*$F$2)</f>
        <v>0</v>
      </c>
      <c r="P77" s="22"/>
      <c r="Q77" s="16">
        <f t="shared" ref="Q77:Q87" si="21">P77/($E77*$D77*$F$2)</f>
        <v>0</v>
      </c>
      <c r="R77" s="23">
        <f t="shared" ref="R77:R78" si="22">P77/($F77*$D77*$F$2)</f>
        <v>0</v>
      </c>
      <c r="S77" s="30"/>
      <c r="T77" s="16">
        <f t="shared" ref="T77:T87" si="23">S77/($E77*$D77*$F$2)</f>
        <v>0</v>
      </c>
      <c r="U77" s="23">
        <f t="shared" ref="U77:U78" si="24">S77/($F77*$D77*$F$2)</f>
        <v>0</v>
      </c>
      <c r="AB77" s="14">
        <f t="shared" si="15"/>
        <v>0</v>
      </c>
      <c r="AC77" s="8">
        <f t="shared" si="15"/>
        <v>0</v>
      </c>
      <c r="AD77" s="8">
        <f t="shared" si="15"/>
        <v>0</v>
      </c>
      <c r="AE77" s="10">
        <f t="shared" si="15"/>
        <v>0</v>
      </c>
      <c r="AF77" s="14">
        <f t="shared" si="15"/>
        <v>0</v>
      </c>
      <c r="AG77" s="14">
        <f t="shared" si="15"/>
        <v>0</v>
      </c>
      <c r="AH77" s="14">
        <f t="shared" si="15"/>
        <v>0</v>
      </c>
      <c r="AI77" s="10">
        <f t="shared" si="15"/>
        <v>0</v>
      </c>
      <c r="AJ77" s="14">
        <f t="shared" si="15"/>
        <v>0</v>
      </c>
      <c r="AK77" s="10">
        <f t="shared" si="15"/>
        <v>0</v>
      </c>
    </row>
    <row r="78" spans="1:37" x14ac:dyDescent="0.25">
      <c r="A78" s="22">
        <f t="shared" si="14"/>
        <v>4</v>
      </c>
      <c r="B78" s="16" t="s">
        <v>14</v>
      </c>
      <c r="C78" s="16" t="s">
        <v>15</v>
      </c>
      <c r="D78" s="16">
        <v>1000</v>
      </c>
      <c r="E78" s="22">
        <v>3.9206972222222145</v>
      </c>
      <c r="F78" s="23">
        <v>92.223586111111089</v>
      </c>
      <c r="G78" s="22"/>
      <c r="H78" s="16">
        <f t="shared" si="16"/>
        <v>0</v>
      </c>
      <c r="I78" s="23">
        <f t="shared" si="17"/>
        <v>0</v>
      </c>
      <c r="J78" s="22"/>
      <c r="K78" s="16">
        <f t="shared" si="18"/>
        <v>0</v>
      </c>
      <c r="L78" s="23">
        <f t="shared" ref="L78:L88" si="25">J78/($F78*$D78*$F$2)</f>
        <v>0</v>
      </c>
      <c r="M78" s="22"/>
      <c r="N78" s="16">
        <f t="shared" si="19"/>
        <v>0</v>
      </c>
      <c r="O78" s="23">
        <f t="shared" si="20"/>
        <v>0</v>
      </c>
      <c r="P78" s="22"/>
      <c r="Q78" s="16">
        <f t="shared" si="21"/>
        <v>0</v>
      </c>
      <c r="R78" s="23">
        <f t="shared" si="22"/>
        <v>0</v>
      </c>
      <c r="S78" s="30"/>
      <c r="T78" s="16">
        <f t="shared" si="23"/>
        <v>0</v>
      </c>
      <c r="U78" s="23">
        <f t="shared" si="24"/>
        <v>0</v>
      </c>
      <c r="AB78" s="14">
        <f t="shared" si="15"/>
        <v>0</v>
      </c>
      <c r="AC78" s="8">
        <f t="shared" si="15"/>
        <v>0</v>
      </c>
      <c r="AD78" s="8">
        <f t="shared" si="15"/>
        <v>0</v>
      </c>
      <c r="AE78" s="10">
        <f t="shared" si="15"/>
        <v>0</v>
      </c>
      <c r="AF78" s="14">
        <f t="shared" si="15"/>
        <v>0</v>
      </c>
      <c r="AG78" s="14">
        <f t="shared" si="15"/>
        <v>0</v>
      </c>
      <c r="AH78" s="14">
        <f t="shared" si="15"/>
        <v>0</v>
      </c>
      <c r="AI78" s="10">
        <f t="shared" si="15"/>
        <v>0</v>
      </c>
      <c r="AJ78" s="14">
        <f t="shared" si="15"/>
        <v>0</v>
      </c>
      <c r="AK78" s="10">
        <f t="shared" si="15"/>
        <v>0</v>
      </c>
    </row>
    <row r="79" spans="1:37" x14ac:dyDescent="0.25">
      <c r="A79" s="22">
        <f t="shared" si="14"/>
        <v>5</v>
      </c>
      <c r="B79" s="16" t="s">
        <v>14</v>
      </c>
      <c r="C79" s="16" t="s">
        <v>16</v>
      </c>
      <c r="D79" s="16">
        <v>1000</v>
      </c>
      <c r="E79" s="22">
        <v>4.2080472222222189</v>
      </c>
      <c r="F79" s="23">
        <v>99.019727777777774</v>
      </c>
      <c r="G79" s="22"/>
      <c r="H79" s="16">
        <f t="shared" si="16"/>
        <v>0</v>
      </c>
      <c r="I79" s="23">
        <f t="shared" si="17"/>
        <v>0</v>
      </c>
      <c r="J79" s="22"/>
      <c r="K79" s="16">
        <f t="shared" si="18"/>
        <v>0</v>
      </c>
      <c r="L79" s="23">
        <f t="shared" si="25"/>
        <v>0</v>
      </c>
      <c r="M79" s="22"/>
      <c r="N79" s="16">
        <f>M79/($E79*$D79*$F$2)</f>
        <v>0</v>
      </c>
      <c r="O79" s="23">
        <f>M79/($F79*$D79*$F$2)</f>
        <v>0</v>
      </c>
      <c r="P79" s="22"/>
      <c r="Q79" s="16">
        <f>P79/($E79*$D79*$F$2)</f>
        <v>0</v>
      </c>
      <c r="R79" s="23">
        <f>P79/($F79*$D79*$F$2)</f>
        <v>0</v>
      </c>
      <c r="S79" s="30"/>
      <c r="T79" s="16">
        <f>S79/($E79*$D79*$F$2)</f>
        <v>0</v>
      </c>
      <c r="U79" s="23">
        <f>S79/($F79*$D79*$F$2)</f>
        <v>0</v>
      </c>
      <c r="AB79" s="14">
        <f t="shared" si="15"/>
        <v>0</v>
      </c>
      <c r="AC79" s="8">
        <f t="shared" si="15"/>
        <v>0</v>
      </c>
      <c r="AD79" s="8">
        <f t="shared" si="15"/>
        <v>0</v>
      </c>
      <c r="AE79" s="10">
        <f t="shared" si="15"/>
        <v>0</v>
      </c>
      <c r="AF79" s="14">
        <f t="shared" si="15"/>
        <v>0</v>
      </c>
      <c r="AG79" s="14">
        <f t="shared" si="15"/>
        <v>0</v>
      </c>
      <c r="AH79" s="14">
        <f t="shared" si="15"/>
        <v>0</v>
      </c>
      <c r="AI79" s="10">
        <f t="shared" si="15"/>
        <v>0</v>
      </c>
      <c r="AJ79" s="14">
        <f t="shared" si="15"/>
        <v>0</v>
      </c>
      <c r="AK79" s="10">
        <f t="shared" si="15"/>
        <v>0</v>
      </c>
    </row>
    <row r="80" spans="1:37" x14ac:dyDescent="0.25">
      <c r="A80" s="22">
        <f t="shared" si="14"/>
        <v>6</v>
      </c>
      <c r="B80" s="16" t="s">
        <v>14</v>
      </c>
      <c r="C80" s="16" t="s">
        <v>17</v>
      </c>
      <c r="D80" s="16">
        <v>1000</v>
      </c>
      <c r="E80" s="22">
        <v>3.8898972222222201</v>
      </c>
      <c r="F80" s="23">
        <v>96.78281666666669</v>
      </c>
      <c r="G80" s="22"/>
      <c r="H80" s="16">
        <f t="shared" si="16"/>
        <v>0</v>
      </c>
      <c r="I80" s="23">
        <f t="shared" si="17"/>
        <v>0</v>
      </c>
      <c r="J80" s="22"/>
      <c r="K80" s="16">
        <f t="shared" si="18"/>
        <v>0</v>
      </c>
      <c r="L80" s="23">
        <f t="shared" si="25"/>
        <v>0</v>
      </c>
      <c r="M80" s="22"/>
      <c r="N80" s="16">
        <f t="shared" si="19"/>
        <v>0</v>
      </c>
      <c r="O80" s="23">
        <f t="shared" si="20"/>
        <v>0</v>
      </c>
      <c r="P80" s="30"/>
      <c r="Q80" s="16">
        <f t="shared" si="21"/>
        <v>0</v>
      </c>
      <c r="R80" s="23">
        <f t="shared" ref="R80:R88" si="26">P80/($F80*$D80*$F$2)</f>
        <v>0</v>
      </c>
      <c r="S80" s="30"/>
      <c r="T80" s="16">
        <f t="shared" si="23"/>
        <v>0</v>
      </c>
      <c r="U80" s="23">
        <f t="shared" ref="U80:U88" si="27">S80/($F80*$D80*$F$2)</f>
        <v>0</v>
      </c>
      <c r="AB80" s="14">
        <f t="shared" si="15"/>
        <v>0</v>
      </c>
      <c r="AC80" s="8">
        <f t="shared" si="15"/>
        <v>0</v>
      </c>
      <c r="AD80" s="8">
        <f t="shared" si="15"/>
        <v>0</v>
      </c>
      <c r="AE80" s="10">
        <f t="shared" si="15"/>
        <v>0</v>
      </c>
      <c r="AF80" s="14">
        <f t="shared" si="15"/>
        <v>0</v>
      </c>
      <c r="AG80" s="14">
        <f t="shared" si="15"/>
        <v>0</v>
      </c>
      <c r="AH80" s="14">
        <f t="shared" si="15"/>
        <v>0</v>
      </c>
      <c r="AI80" s="10">
        <f t="shared" si="15"/>
        <v>0</v>
      </c>
      <c r="AJ80" s="14">
        <f t="shared" si="15"/>
        <v>0</v>
      </c>
      <c r="AK80" s="10">
        <f t="shared" si="15"/>
        <v>0</v>
      </c>
    </row>
    <row r="81" spans="1:37" x14ac:dyDescent="0.25">
      <c r="A81" s="22">
        <f t="shared" si="14"/>
        <v>7</v>
      </c>
      <c r="B81" s="16" t="s">
        <v>14</v>
      </c>
      <c r="C81" s="16" t="s">
        <v>24</v>
      </c>
      <c r="D81" s="16">
        <v>1000</v>
      </c>
      <c r="E81" s="22">
        <v>4.7703972222222184</v>
      </c>
      <c r="F81" s="23">
        <v>110.17316944444444</v>
      </c>
      <c r="G81" s="22"/>
      <c r="H81" s="16">
        <f t="shared" si="16"/>
        <v>0</v>
      </c>
      <c r="I81" s="23">
        <f t="shared" si="17"/>
        <v>0</v>
      </c>
      <c r="J81" s="22"/>
      <c r="K81" s="16">
        <f t="shared" si="18"/>
        <v>0</v>
      </c>
      <c r="L81" s="23">
        <f t="shared" si="25"/>
        <v>0</v>
      </c>
      <c r="M81" s="22"/>
      <c r="N81" s="16">
        <f t="shared" si="19"/>
        <v>0</v>
      </c>
      <c r="O81" s="23">
        <f t="shared" si="20"/>
        <v>0</v>
      </c>
      <c r="P81" s="22"/>
      <c r="Q81" s="16">
        <f t="shared" si="21"/>
        <v>0</v>
      </c>
      <c r="R81" s="23">
        <f t="shared" si="26"/>
        <v>0</v>
      </c>
      <c r="S81" s="30"/>
      <c r="T81" s="16">
        <f t="shared" si="23"/>
        <v>0</v>
      </c>
      <c r="U81" s="23">
        <f t="shared" si="27"/>
        <v>0</v>
      </c>
      <c r="AB81" s="14">
        <f t="shared" si="15"/>
        <v>0</v>
      </c>
      <c r="AC81" s="8">
        <f t="shared" si="15"/>
        <v>0</v>
      </c>
      <c r="AD81" s="8">
        <f t="shared" si="15"/>
        <v>0</v>
      </c>
      <c r="AE81" s="10">
        <f t="shared" si="15"/>
        <v>0</v>
      </c>
      <c r="AF81" s="14">
        <f t="shared" si="15"/>
        <v>0</v>
      </c>
      <c r="AG81" s="14">
        <f t="shared" si="15"/>
        <v>0</v>
      </c>
      <c r="AH81" s="14">
        <f t="shared" si="15"/>
        <v>0</v>
      </c>
      <c r="AI81" s="10">
        <f t="shared" si="15"/>
        <v>0</v>
      </c>
      <c r="AJ81" s="14">
        <f t="shared" si="15"/>
        <v>0</v>
      </c>
      <c r="AK81" s="10">
        <f t="shared" si="15"/>
        <v>0</v>
      </c>
    </row>
    <row r="82" spans="1:37" x14ac:dyDescent="0.25">
      <c r="A82" s="22">
        <f t="shared" si="14"/>
        <v>8</v>
      </c>
      <c r="B82" s="16" t="s">
        <v>14</v>
      </c>
      <c r="C82" s="16" t="s">
        <v>25</v>
      </c>
      <c r="D82" s="16">
        <v>1000</v>
      </c>
      <c r="E82" s="22">
        <v>4.1362861111111151</v>
      </c>
      <c r="F82" s="23">
        <v>144.77058055555551</v>
      </c>
      <c r="G82" s="22"/>
      <c r="H82" s="16">
        <f t="shared" si="16"/>
        <v>0</v>
      </c>
      <c r="I82" s="23">
        <f t="shared" si="17"/>
        <v>0</v>
      </c>
      <c r="J82" s="22"/>
      <c r="K82" s="16">
        <f t="shared" si="18"/>
        <v>0</v>
      </c>
      <c r="L82" s="23">
        <f t="shared" si="25"/>
        <v>0</v>
      </c>
      <c r="M82" s="22"/>
      <c r="N82" s="16">
        <f t="shared" si="19"/>
        <v>0</v>
      </c>
      <c r="O82" s="23">
        <f t="shared" si="20"/>
        <v>0</v>
      </c>
      <c r="P82" s="30"/>
      <c r="Q82" s="16">
        <f t="shared" si="21"/>
        <v>0</v>
      </c>
      <c r="R82" s="23">
        <f t="shared" si="26"/>
        <v>0</v>
      </c>
      <c r="S82" s="30"/>
      <c r="T82" s="16">
        <f t="shared" si="23"/>
        <v>0</v>
      </c>
      <c r="U82" s="23">
        <f t="shared" si="27"/>
        <v>0</v>
      </c>
      <c r="AB82" s="14">
        <f t="shared" si="15"/>
        <v>0</v>
      </c>
      <c r="AC82" s="8">
        <f t="shared" si="15"/>
        <v>0</v>
      </c>
      <c r="AD82" s="8">
        <f t="shared" si="15"/>
        <v>0</v>
      </c>
      <c r="AE82" s="10">
        <f t="shared" si="15"/>
        <v>0</v>
      </c>
      <c r="AF82" s="14">
        <f t="shared" si="15"/>
        <v>0</v>
      </c>
      <c r="AG82" s="14">
        <f t="shared" si="15"/>
        <v>0</v>
      </c>
      <c r="AH82" s="14">
        <f t="shared" si="15"/>
        <v>0</v>
      </c>
      <c r="AI82" s="10">
        <f t="shared" si="15"/>
        <v>0</v>
      </c>
      <c r="AJ82" s="14">
        <f t="shared" si="15"/>
        <v>0</v>
      </c>
      <c r="AK82" s="10">
        <f t="shared" si="15"/>
        <v>0</v>
      </c>
    </row>
    <row r="83" spans="1:37" x14ac:dyDescent="0.25">
      <c r="A83" s="22">
        <f t="shared" si="14"/>
        <v>9</v>
      </c>
      <c r="B83" s="16" t="s">
        <v>14</v>
      </c>
      <c r="C83" s="16" t="s">
        <v>26</v>
      </c>
      <c r="D83" s="16">
        <v>1000</v>
      </c>
      <c r="E83" s="22">
        <v>3.7250944444444332</v>
      </c>
      <c r="F83" s="23">
        <v>124.7335083333333</v>
      </c>
      <c r="G83" s="22"/>
      <c r="H83" s="16">
        <f t="shared" si="16"/>
        <v>0</v>
      </c>
      <c r="I83" s="23">
        <f t="shared" si="17"/>
        <v>0</v>
      </c>
      <c r="J83" s="22"/>
      <c r="K83" s="16">
        <f t="shared" si="18"/>
        <v>0</v>
      </c>
      <c r="L83" s="23">
        <f t="shared" si="25"/>
        <v>0</v>
      </c>
      <c r="M83" s="22"/>
      <c r="N83" s="16">
        <f t="shared" si="19"/>
        <v>0</v>
      </c>
      <c r="O83" s="23">
        <f t="shared" si="20"/>
        <v>0</v>
      </c>
      <c r="P83" s="30"/>
      <c r="Q83" s="16">
        <f t="shared" si="21"/>
        <v>0</v>
      </c>
      <c r="R83" s="23">
        <f t="shared" si="26"/>
        <v>0</v>
      </c>
      <c r="S83" s="30"/>
      <c r="T83" s="16">
        <f t="shared" si="23"/>
        <v>0</v>
      </c>
      <c r="U83" s="23">
        <f t="shared" si="27"/>
        <v>0</v>
      </c>
      <c r="AB83" s="14">
        <f t="shared" si="15"/>
        <v>0</v>
      </c>
      <c r="AC83" s="8">
        <f t="shared" si="15"/>
        <v>0</v>
      </c>
      <c r="AD83" s="8">
        <f t="shared" si="15"/>
        <v>0</v>
      </c>
      <c r="AE83" s="10">
        <f t="shared" si="15"/>
        <v>0</v>
      </c>
      <c r="AF83" s="14">
        <f t="shared" si="15"/>
        <v>0</v>
      </c>
      <c r="AG83" s="14">
        <f t="shared" si="15"/>
        <v>0</v>
      </c>
      <c r="AH83" s="14">
        <f t="shared" si="15"/>
        <v>0</v>
      </c>
      <c r="AI83" s="10">
        <f t="shared" si="15"/>
        <v>0</v>
      </c>
      <c r="AJ83" s="14">
        <f t="shared" si="15"/>
        <v>0</v>
      </c>
      <c r="AK83" s="10">
        <f t="shared" si="15"/>
        <v>0</v>
      </c>
    </row>
    <row r="84" spans="1:37" x14ac:dyDescent="0.25">
      <c r="A84" s="22">
        <f t="shared" si="14"/>
        <v>10</v>
      </c>
      <c r="B84" s="16" t="s">
        <v>14</v>
      </c>
      <c r="C84" s="16" t="s">
        <v>27</v>
      </c>
      <c r="D84" s="16">
        <v>1000</v>
      </c>
      <c r="E84" s="30">
        <v>3.8716305555555603</v>
      </c>
      <c r="F84" s="24">
        <v>155.05862777777779</v>
      </c>
      <c r="G84" s="22"/>
      <c r="H84" s="16">
        <f t="shared" si="16"/>
        <v>0</v>
      </c>
      <c r="I84" s="23">
        <f t="shared" si="17"/>
        <v>0</v>
      </c>
      <c r="J84" s="30"/>
      <c r="K84" s="16">
        <f t="shared" si="18"/>
        <v>0</v>
      </c>
      <c r="L84" s="23">
        <f t="shared" si="25"/>
        <v>0</v>
      </c>
      <c r="M84" s="30"/>
      <c r="N84" s="16">
        <f t="shared" si="19"/>
        <v>0</v>
      </c>
      <c r="O84" s="23">
        <f t="shared" si="20"/>
        <v>0</v>
      </c>
      <c r="P84" s="30"/>
      <c r="Q84" s="16">
        <f t="shared" si="21"/>
        <v>0</v>
      </c>
      <c r="R84" s="23">
        <f t="shared" si="26"/>
        <v>0</v>
      </c>
      <c r="S84" s="30"/>
      <c r="T84" s="16">
        <f t="shared" si="23"/>
        <v>0</v>
      </c>
      <c r="U84" s="23">
        <f t="shared" si="27"/>
        <v>0</v>
      </c>
      <c r="AB84" s="14">
        <f t="shared" si="15"/>
        <v>0</v>
      </c>
      <c r="AC84" s="8">
        <f t="shared" si="15"/>
        <v>0</v>
      </c>
      <c r="AD84" s="8">
        <f t="shared" si="15"/>
        <v>0</v>
      </c>
      <c r="AE84" s="10">
        <f t="shared" si="15"/>
        <v>0</v>
      </c>
      <c r="AF84" s="14">
        <f t="shared" si="15"/>
        <v>0</v>
      </c>
      <c r="AG84" s="14">
        <f t="shared" si="15"/>
        <v>0</v>
      </c>
      <c r="AH84" s="14">
        <f t="shared" si="15"/>
        <v>0</v>
      </c>
      <c r="AI84" s="10">
        <f t="shared" si="15"/>
        <v>0</v>
      </c>
      <c r="AJ84" s="14">
        <f t="shared" si="15"/>
        <v>0</v>
      </c>
      <c r="AK84" s="10">
        <f t="shared" si="15"/>
        <v>0</v>
      </c>
    </row>
    <row r="85" spans="1:37" x14ac:dyDescent="0.25">
      <c r="A85" s="22">
        <f t="shared" si="14"/>
        <v>11</v>
      </c>
      <c r="B85" s="17" t="s">
        <v>14</v>
      </c>
      <c r="C85" s="17" t="s">
        <v>28</v>
      </c>
      <c r="D85" s="16">
        <v>1000</v>
      </c>
      <c r="E85" s="30">
        <v>4.4547250000000078</v>
      </c>
      <c r="F85" s="24">
        <v>99.95538055555555</v>
      </c>
      <c r="G85" s="22"/>
      <c r="H85" s="16">
        <f t="shared" si="16"/>
        <v>0</v>
      </c>
      <c r="I85" s="23">
        <f t="shared" si="17"/>
        <v>0</v>
      </c>
      <c r="J85" s="30"/>
      <c r="K85" s="16">
        <f t="shared" si="18"/>
        <v>0</v>
      </c>
      <c r="L85" s="23">
        <f t="shared" si="25"/>
        <v>0</v>
      </c>
      <c r="M85" s="30"/>
      <c r="N85" s="16">
        <f t="shared" si="19"/>
        <v>0</v>
      </c>
      <c r="O85" s="23">
        <f t="shared" si="20"/>
        <v>0</v>
      </c>
      <c r="P85" s="30"/>
      <c r="Q85" s="16">
        <f t="shared" si="21"/>
        <v>0</v>
      </c>
      <c r="R85" s="23">
        <f t="shared" si="26"/>
        <v>0</v>
      </c>
      <c r="S85" s="30"/>
      <c r="T85" s="16">
        <f t="shared" si="23"/>
        <v>0</v>
      </c>
      <c r="U85" s="23">
        <f t="shared" si="27"/>
        <v>0</v>
      </c>
      <c r="AB85" s="14">
        <f t="shared" si="15"/>
        <v>0</v>
      </c>
      <c r="AC85" s="8">
        <f t="shared" si="15"/>
        <v>0</v>
      </c>
      <c r="AD85" s="8">
        <f t="shared" si="15"/>
        <v>0</v>
      </c>
      <c r="AE85" s="10">
        <f t="shared" si="15"/>
        <v>0</v>
      </c>
      <c r="AF85" s="14">
        <f t="shared" si="15"/>
        <v>0</v>
      </c>
      <c r="AG85" s="14">
        <f t="shared" si="15"/>
        <v>0</v>
      </c>
      <c r="AH85" s="14">
        <f t="shared" si="15"/>
        <v>0</v>
      </c>
      <c r="AI85" s="10">
        <f t="shared" si="15"/>
        <v>0</v>
      </c>
      <c r="AJ85" s="14">
        <f t="shared" si="15"/>
        <v>0</v>
      </c>
      <c r="AK85" s="10">
        <f t="shared" si="15"/>
        <v>0</v>
      </c>
    </row>
    <row r="86" spans="1:37" x14ac:dyDescent="0.25">
      <c r="A86" s="22">
        <f t="shared" si="14"/>
        <v>12</v>
      </c>
      <c r="B86" s="17" t="s">
        <v>14</v>
      </c>
      <c r="C86" s="17" t="s">
        <v>18</v>
      </c>
      <c r="D86" s="16">
        <v>1000</v>
      </c>
      <c r="E86" s="30">
        <v>4.026452777777763</v>
      </c>
      <c r="F86" s="24">
        <v>104.02222777777774</v>
      </c>
      <c r="G86" s="22"/>
      <c r="H86" s="16">
        <f t="shared" si="16"/>
        <v>0</v>
      </c>
      <c r="I86" s="23">
        <f t="shared" si="17"/>
        <v>0</v>
      </c>
      <c r="J86" s="30"/>
      <c r="K86" s="16">
        <f t="shared" si="18"/>
        <v>0</v>
      </c>
      <c r="L86" s="23">
        <f t="shared" si="25"/>
        <v>0</v>
      </c>
      <c r="M86" s="30"/>
      <c r="N86" s="16">
        <f t="shared" si="19"/>
        <v>0</v>
      </c>
      <c r="O86" s="23">
        <f t="shared" si="20"/>
        <v>0</v>
      </c>
      <c r="P86" s="30"/>
      <c r="Q86" s="16">
        <f t="shared" si="21"/>
        <v>0</v>
      </c>
      <c r="R86" s="23">
        <f t="shared" si="26"/>
        <v>0</v>
      </c>
      <c r="S86" s="30"/>
      <c r="T86" s="16">
        <f t="shared" si="23"/>
        <v>0</v>
      </c>
      <c r="U86" s="23">
        <f t="shared" si="27"/>
        <v>0</v>
      </c>
      <c r="AB86" s="14">
        <f t="shared" si="15"/>
        <v>0</v>
      </c>
      <c r="AC86" s="8">
        <f t="shared" si="15"/>
        <v>0</v>
      </c>
      <c r="AD86" s="8">
        <f t="shared" si="15"/>
        <v>0</v>
      </c>
      <c r="AE86" s="10">
        <f t="shared" si="15"/>
        <v>0</v>
      </c>
      <c r="AF86" s="14">
        <f t="shared" si="15"/>
        <v>0</v>
      </c>
      <c r="AG86" s="14">
        <f t="shared" si="15"/>
        <v>0</v>
      </c>
      <c r="AH86" s="14">
        <f t="shared" si="15"/>
        <v>0</v>
      </c>
      <c r="AI86" s="10">
        <f t="shared" si="15"/>
        <v>0</v>
      </c>
      <c r="AJ86" s="14">
        <f t="shared" si="15"/>
        <v>0</v>
      </c>
      <c r="AK86" s="10">
        <f t="shared" si="15"/>
        <v>0</v>
      </c>
    </row>
    <row r="87" spans="1:37" x14ac:dyDescent="0.25">
      <c r="A87" s="22">
        <f t="shared" si="14"/>
        <v>13</v>
      </c>
      <c r="B87" s="17" t="s">
        <v>14</v>
      </c>
      <c r="C87" s="17" t="s">
        <v>19</v>
      </c>
      <c r="D87" s="16">
        <v>1000</v>
      </c>
      <c r="E87" s="30">
        <v>3.7903000000000051</v>
      </c>
      <c r="F87" s="24">
        <v>100.9529722222222</v>
      </c>
      <c r="G87" s="22"/>
      <c r="H87" s="16">
        <f t="shared" si="16"/>
        <v>0</v>
      </c>
      <c r="I87" s="23">
        <f t="shared" si="17"/>
        <v>0</v>
      </c>
      <c r="J87" s="30"/>
      <c r="K87" s="16">
        <f t="shared" si="18"/>
        <v>0</v>
      </c>
      <c r="L87" s="23">
        <f t="shared" si="25"/>
        <v>0</v>
      </c>
      <c r="M87" s="30"/>
      <c r="N87" s="16">
        <f t="shared" si="19"/>
        <v>0</v>
      </c>
      <c r="O87" s="23">
        <f t="shared" si="20"/>
        <v>0</v>
      </c>
      <c r="P87" s="30"/>
      <c r="Q87" s="16">
        <f t="shared" si="21"/>
        <v>0</v>
      </c>
      <c r="R87" s="23">
        <f t="shared" si="26"/>
        <v>0</v>
      </c>
      <c r="S87" s="30"/>
      <c r="T87" s="16">
        <f t="shared" si="23"/>
        <v>0</v>
      </c>
      <c r="U87" s="23">
        <f t="shared" si="27"/>
        <v>0</v>
      </c>
      <c r="AB87" s="14">
        <f t="shared" si="15"/>
        <v>0</v>
      </c>
      <c r="AC87" s="8">
        <f t="shared" si="15"/>
        <v>0</v>
      </c>
      <c r="AD87" s="8">
        <f t="shared" si="15"/>
        <v>0</v>
      </c>
      <c r="AE87" s="10">
        <f t="shared" si="15"/>
        <v>0</v>
      </c>
      <c r="AF87" s="14">
        <f t="shared" si="15"/>
        <v>0</v>
      </c>
      <c r="AG87" s="14">
        <f t="shared" si="15"/>
        <v>0</v>
      </c>
      <c r="AH87" s="14">
        <f t="shared" si="15"/>
        <v>0</v>
      </c>
      <c r="AI87" s="10">
        <f t="shared" si="15"/>
        <v>0</v>
      </c>
      <c r="AJ87" s="14">
        <f t="shared" si="15"/>
        <v>0</v>
      </c>
      <c r="AK87" s="10">
        <f t="shared" si="15"/>
        <v>0</v>
      </c>
    </row>
    <row r="88" spans="1:37" x14ac:dyDescent="0.25">
      <c r="A88" s="22">
        <f t="shared" si="14"/>
        <v>14</v>
      </c>
      <c r="B88" s="17" t="s">
        <v>14</v>
      </c>
      <c r="C88" s="17" t="s">
        <v>20</v>
      </c>
      <c r="D88" s="16">
        <v>1000</v>
      </c>
      <c r="E88" s="30">
        <v>3.563747222222224</v>
      </c>
      <c r="F88" s="24">
        <v>94.844977777777757</v>
      </c>
      <c r="G88" s="22"/>
      <c r="H88" s="16">
        <f>G88/($E88*$D88*$F$2)</f>
        <v>0</v>
      </c>
      <c r="I88" s="23">
        <f t="shared" si="17"/>
        <v>0</v>
      </c>
      <c r="J88" s="30"/>
      <c r="K88" s="16">
        <f>J88/($E88*$D88*$F$2)</f>
        <v>0</v>
      </c>
      <c r="L88" s="23">
        <f t="shared" si="25"/>
        <v>0</v>
      </c>
      <c r="M88" s="30"/>
      <c r="N88" s="16">
        <f>M88/($E88*$D88*$F$2)</f>
        <v>0</v>
      </c>
      <c r="O88" s="23">
        <f t="shared" si="20"/>
        <v>0</v>
      </c>
      <c r="P88" s="30"/>
      <c r="Q88" s="16">
        <f>P88/($E88*$D88*$F$2)</f>
        <v>0</v>
      </c>
      <c r="R88" s="23">
        <f t="shared" si="26"/>
        <v>0</v>
      </c>
      <c r="S88" s="30"/>
      <c r="T88" s="16">
        <f>S88/($E88*$D88*$F$2)</f>
        <v>0</v>
      </c>
      <c r="U88" s="23">
        <f t="shared" si="27"/>
        <v>0</v>
      </c>
      <c r="AB88" s="14">
        <f t="shared" si="15"/>
        <v>0</v>
      </c>
      <c r="AC88" s="8">
        <f t="shared" si="15"/>
        <v>0</v>
      </c>
      <c r="AD88" s="8">
        <f t="shared" si="15"/>
        <v>0</v>
      </c>
      <c r="AE88" s="10">
        <f t="shared" si="15"/>
        <v>0</v>
      </c>
      <c r="AF88" s="14">
        <f t="shared" si="15"/>
        <v>0</v>
      </c>
      <c r="AG88" s="14">
        <f t="shared" si="15"/>
        <v>0</v>
      </c>
      <c r="AH88" s="14">
        <f t="shared" si="15"/>
        <v>0</v>
      </c>
      <c r="AI88" s="10">
        <f t="shared" si="15"/>
        <v>0</v>
      </c>
      <c r="AJ88" s="14">
        <f t="shared" si="15"/>
        <v>0</v>
      </c>
      <c r="AK88" s="10">
        <f t="shared" si="15"/>
        <v>0</v>
      </c>
    </row>
    <row r="89" spans="1:37" x14ac:dyDescent="0.25">
      <c r="A89" s="25">
        <f t="shared" si="14"/>
        <v>15</v>
      </c>
      <c r="B89" s="26" t="s">
        <v>14</v>
      </c>
      <c r="C89" s="26" t="s">
        <v>29</v>
      </c>
      <c r="D89" s="27">
        <v>1000</v>
      </c>
      <c r="E89" s="31">
        <v>2.8784333333333372</v>
      </c>
      <c r="F89" s="28">
        <v>94.282513888888857</v>
      </c>
      <c r="G89" s="25"/>
      <c r="H89" s="27">
        <f>G89/($E89*$D89*$F$2)</f>
        <v>0</v>
      </c>
      <c r="I89" s="32">
        <f>G89/($F89*$D89*$F$2)</f>
        <v>0</v>
      </c>
      <c r="J89" s="31"/>
      <c r="K89" s="27">
        <f>J89/($E89*$D89*$F$2)</f>
        <v>0</v>
      </c>
      <c r="L89" s="32">
        <f>J89/($F89*$D89*$F$2)</f>
        <v>0</v>
      </c>
      <c r="M89" s="31"/>
      <c r="N89" s="27">
        <f>M89/($E89*$D89*$F$2)</f>
        <v>0</v>
      </c>
      <c r="O89" s="32">
        <f>M89/($F89*$D89*$F$2)</f>
        <v>0</v>
      </c>
      <c r="P89" s="31"/>
      <c r="Q89" s="27">
        <f>P89/($E89*$D89*$F$2)</f>
        <v>0</v>
      </c>
      <c r="R89" s="32">
        <f>P89/($F89*$D89*$F$2)</f>
        <v>0</v>
      </c>
      <c r="S89" s="31"/>
      <c r="T89" s="27">
        <f>S89/($E89*$D89*$F$2)</f>
        <v>0</v>
      </c>
      <c r="U89" s="32">
        <f>S89/($F89*$D89*$F$2)</f>
        <v>0</v>
      </c>
      <c r="AB89" s="9">
        <f t="shared" si="15"/>
        <v>0</v>
      </c>
      <c r="AC89" s="37">
        <f t="shared" si="15"/>
        <v>0</v>
      </c>
      <c r="AD89" s="37">
        <f t="shared" si="15"/>
        <v>0</v>
      </c>
      <c r="AE89" s="11">
        <f t="shared" si="15"/>
        <v>0</v>
      </c>
      <c r="AF89" s="9">
        <f t="shared" si="15"/>
        <v>0</v>
      </c>
      <c r="AG89" s="9">
        <f t="shared" si="15"/>
        <v>0</v>
      </c>
      <c r="AH89" s="9">
        <f t="shared" si="15"/>
        <v>0</v>
      </c>
      <c r="AI89" s="11">
        <f t="shared" si="15"/>
        <v>0</v>
      </c>
      <c r="AJ89" s="9">
        <f t="shared" si="15"/>
        <v>0</v>
      </c>
      <c r="AK89" s="11">
        <f t="shared" si="15"/>
        <v>0</v>
      </c>
    </row>
  </sheetData>
  <mergeCells count="34">
    <mergeCell ref="AD73:AE73"/>
    <mergeCell ref="AF73:AG73"/>
    <mergeCell ref="AH73:AI73"/>
    <mergeCell ref="G73:I73"/>
    <mergeCell ref="J73:L73"/>
    <mergeCell ref="M73:O73"/>
    <mergeCell ref="P73:R73"/>
    <mergeCell ref="AB73:AC73"/>
    <mergeCell ref="A72:A74"/>
    <mergeCell ref="B72:B74"/>
    <mergeCell ref="C72:C74"/>
    <mergeCell ref="D72:D74"/>
    <mergeCell ref="E72:F73"/>
    <mergeCell ref="A4:A6"/>
    <mergeCell ref="B4:B6"/>
    <mergeCell ref="C4:C6"/>
    <mergeCell ref="D4:D6"/>
    <mergeCell ref="E4:F5"/>
    <mergeCell ref="AJ5:AK5"/>
    <mergeCell ref="AB4:AK4"/>
    <mergeCell ref="S73:U73"/>
    <mergeCell ref="G72:U72"/>
    <mergeCell ref="AB72:AK72"/>
    <mergeCell ref="AJ73:AK73"/>
    <mergeCell ref="G5:I5"/>
    <mergeCell ref="J5:L5"/>
    <mergeCell ref="M5:O5"/>
    <mergeCell ref="P5:R5"/>
    <mergeCell ref="AB5:AC5"/>
    <mergeCell ref="AD5:AE5"/>
    <mergeCell ref="AF5:AG5"/>
    <mergeCell ref="AH5:AI5"/>
    <mergeCell ref="S5:U5"/>
    <mergeCell ref="G4:U4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2D9BC-F7AA-4A3F-BAEE-F6A80957E629}">
  <dimension ref="A1:BA243"/>
  <sheetViews>
    <sheetView tabSelected="1" topLeftCell="P1" zoomScale="80" zoomScaleNormal="80" workbookViewId="0">
      <selection activeCell="G7" sqref="G7"/>
    </sheetView>
  </sheetViews>
  <sheetFormatPr baseColWidth="10" defaultColWidth="9.140625" defaultRowHeight="15" x14ac:dyDescent="0.25"/>
  <cols>
    <col min="1" max="1" width="16.28515625" customWidth="1"/>
    <col min="2" max="2" width="17.7109375" bestFit="1" customWidth="1"/>
    <col min="3" max="3" width="20.28515625" bestFit="1" customWidth="1"/>
    <col min="4" max="4" width="12.7109375" bestFit="1" customWidth="1"/>
    <col min="5" max="5" width="15.42578125" bestFit="1" customWidth="1"/>
    <col min="6" max="6" width="16.140625" bestFit="1" customWidth="1"/>
    <col min="7" max="7" width="16.28515625" customWidth="1"/>
    <col min="8" max="8" width="15.28515625" bestFit="1" customWidth="1"/>
    <col min="9" max="9" width="16.7109375" bestFit="1" customWidth="1"/>
    <col min="10" max="10" width="17" customWidth="1"/>
    <col min="11" max="11" width="17.85546875" bestFit="1" customWidth="1"/>
    <col min="12" max="12" width="15.28515625" bestFit="1" customWidth="1"/>
    <col min="13" max="13" width="14" bestFit="1" customWidth="1"/>
    <col min="14" max="15" width="15.28515625" bestFit="1" customWidth="1"/>
    <col min="16" max="16" width="9.140625" bestFit="1" customWidth="1"/>
    <col min="17" max="18" width="15.28515625" bestFit="1" customWidth="1"/>
    <col min="19" max="19" width="9" bestFit="1" customWidth="1"/>
    <col min="20" max="21" width="15.28515625" bestFit="1" customWidth="1"/>
    <col min="22" max="22" width="13.140625" bestFit="1" customWidth="1"/>
    <col min="23" max="23" width="13.7109375" bestFit="1" customWidth="1"/>
    <col min="24" max="26" width="13.140625" bestFit="1" customWidth="1"/>
    <col min="27" max="27" width="11.85546875" bestFit="1" customWidth="1"/>
    <col min="28" max="34" width="15.28515625" bestFit="1" customWidth="1"/>
    <col min="35" max="35" width="14.140625" bestFit="1" customWidth="1"/>
    <col min="36" max="36" width="15.28515625" bestFit="1" customWidth="1"/>
    <col min="37" max="37" width="16.28515625" customWidth="1"/>
    <col min="38" max="38" width="13.42578125" customWidth="1"/>
    <col min="39" max="40" width="17.5703125" bestFit="1" customWidth="1"/>
    <col min="41" max="41" width="17.85546875" bestFit="1" customWidth="1"/>
    <col min="42" max="42" width="13.7109375" bestFit="1" customWidth="1"/>
    <col min="44" max="44" width="14.28515625" bestFit="1" customWidth="1"/>
    <col min="45" max="45" width="13.28515625" bestFit="1" customWidth="1"/>
    <col min="46" max="46" width="14.85546875" bestFit="1" customWidth="1"/>
    <col min="47" max="48" width="16" bestFit="1" customWidth="1"/>
  </cols>
  <sheetData>
    <row r="1" spans="1:37" x14ac:dyDescent="0.25">
      <c r="A1" t="s">
        <v>11</v>
      </c>
    </row>
    <row r="2" spans="1:37" x14ac:dyDescent="0.25">
      <c r="A2" t="s">
        <v>50</v>
      </c>
      <c r="B2">
        <v>60</v>
      </c>
      <c r="C2" t="s">
        <v>51</v>
      </c>
      <c r="D2">
        <v>3600</v>
      </c>
      <c r="E2" t="s">
        <v>52</v>
      </c>
      <c r="F2">
        <f>D2/B2</f>
        <v>60</v>
      </c>
      <c r="G2" t="s">
        <v>53</v>
      </c>
      <c r="H2">
        <v>1000</v>
      </c>
      <c r="I2" t="s">
        <v>42</v>
      </c>
      <c r="J2">
        <v>5</v>
      </c>
    </row>
    <row r="4" spans="1:37" x14ac:dyDescent="0.25">
      <c r="A4" s="64" t="s">
        <v>0</v>
      </c>
      <c r="B4" s="64" t="s">
        <v>1</v>
      </c>
      <c r="C4" s="64" t="s">
        <v>2</v>
      </c>
      <c r="D4" s="64" t="s">
        <v>7</v>
      </c>
      <c r="E4" s="67" t="s">
        <v>13</v>
      </c>
      <c r="F4" s="68"/>
      <c r="G4" s="61" t="s">
        <v>56</v>
      </c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3"/>
      <c r="AB4" s="58" t="s">
        <v>5</v>
      </c>
      <c r="AC4" s="60"/>
      <c r="AD4" s="60"/>
      <c r="AE4" s="60"/>
      <c r="AF4" s="60"/>
      <c r="AG4" s="60"/>
      <c r="AH4" s="60"/>
      <c r="AI4" s="60"/>
      <c r="AJ4" s="60"/>
      <c r="AK4" s="59"/>
    </row>
    <row r="5" spans="1:37" x14ac:dyDescent="0.25">
      <c r="A5" s="65"/>
      <c r="B5" s="65"/>
      <c r="C5" s="65"/>
      <c r="D5" s="65"/>
      <c r="E5" s="69"/>
      <c r="F5" s="70"/>
      <c r="G5" s="61" t="s">
        <v>3</v>
      </c>
      <c r="H5" s="62"/>
      <c r="I5" s="63"/>
      <c r="J5" s="61" t="s">
        <v>4</v>
      </c>
      <c r="K5" s="62"/>
      <c r="L5" s="63"/>
      <c r="M5" s="61" t="s">
        <v>12</v>
      </c>
      <c r="N5" s="62"/>
      <c r="O5" s="63"/>
      <c r="P5" s="61" t="s">
        <v>30</v>
      </c>
      <c r="Q5" s="62"/>
      <c r="R5" s="63"/>
      <c r="S5" s="61" t="s">
        <v>33</v>
      </c>
      <c r="T5" s="62"/>
      <c r="U5" s="63"/>
      <c r="AB5" s="58" t="str">
        <f>G5</f>
        <v>Without Layers</v>
      </c>
      <c r="AC5" s="59"/>
      <c r="AD5" s="58" t="str">
        <f>J5</f>
        <v>With Layers</v>
      </c>
      <c r="AE5" s="59"/>
      <c r="AF5" s="58" t="str">
        <f>M5</f>
        <v>With buffer=5m</v>
      </c>
      <c r="AG5" s="59"/>
      <c r="AH5" s="58" t="str">
        <f>P5</f>
        <v>With buffer=10m</v>
      </c>
      <c r="AI5" s="59"/>
      <c r="AJ5" s="58" t="str">
        <f>S5</f>
        <v>With buffer=20m</v>
      </c>
      <c r="AK5" s="59"/>
    </row>
    <row r="6" spans="1:37" x14ac:dyDescent="0.25">
      <c r="A6" s="66"/>
      <c r="B6" s="66"/>
      <c r="C6" s="66"/>
      <c r="D6" s="66"/>
      <c r="E6" s="1" t="s">
        <v>55</v>
      </c>
      <c r="F6" s="1" t="s">
        <v>9</v>
      </c>
      <c r="G6" s="29" t="s">
        <v>54</v>
      </c>
      <c r="H6" s="29" t="s">
        <v>55</v>
      </c>
      <c r="I6" s="29" t="s">
        <v>9</v>
      </c>
      <c r="J6" s="29" t="s">
        <v>54</v>
      </c>
      <c r="K6" s="29" t="s">
        <v>55</v>
      </c>
      <c r="L6" s="29" t="s">
        <v>9</v>
      </c>
      <c r="M6" s="29" t="s">
        <v>54</v>
      </c>
      <c r="N6" s="29" t="s">
        <v>55</v>
      </c>
      <c r="O6" s="29" t="s">
        <v>9</v>
      </c>
      <c r="P6" s="29" t="s">
        <v>54</v>
      </c>
      <c r="Q6" s="29" t="s">
        <v>55</v>
      </c>
      <c r="R6" s="29" t="s">
        <v>9</v>
      </c>
      <c r="S6" s="29" t="s">
        <v>54</v>
      </c>
      <c r="T6" s="29" t="s">
        <v>55</v>
      </c>
      <c r="U6" s="29" t="s">
        <v>9</v>
      </c>
      <c r="AB6" s="7" t="str">
        <f>H6</f>
        <v>HPV</v>
      </c>
      <c r="AC6" s="7" t="str">
        <f>I6</f>
        <v>all</v>
      </c>
      <c r="AD6" s="7" t="str">
        <f>K6</f>
        <v>HPV</v>
      </c>
      <c r="AE6" s="7" t="str">
        <f>L6</f>
        <v>all</v>
      </c>
      <c r="AF6" s="7" t="str">
        <f>N6</f>
        <v>HPV</v>
      </c>
      <c r="AG6" s="7" t="str">
        <f>O6</f>
        <v>all</v>
      </c>
      <c r="AH6" s="7" t="str">
        <f>Q6</f>
        <v>HPV</v>
      </c>
      <c r="AI6" s="7" t="str">
        <f>R6</f>
        <v>all</v>
      </c>
      <c r="AJ6" s="7" t="str">
        <f>T6</f>
        <v>HPV</v>
      </c>
      <c r="AK6" s="7" t="str">
        <f>U6</f>
        <v>all</v>
      </c>
    </row>
    <row r="7" spans="1:37" x14ac:dyDescent="0.25">
      <c r="A7" s="22">
        <v>1</v>
      </c>
      <c r="B7" s="16" t="s">
        <v>14</v>
      </c>
      <c r="C7" s="16" t="s">
        <v>21</v>
      </c>
      <c r="D7" s="16">
        <f>$H$2*$J$2</f>
        <v>5000</v>
      </c>
      <c r="E7" s="22">
        <v>3.6726388888888879</v>
      </c>
      <c r="F7" s="23">
        <v>79.774569444444438</v>
      </c>
      <c r="G7" s="34">
        <f>SUM(Round1!G7,Round2!G7,Round3!G7,Round4!G7,Round5!G7,Round6!G7)</f>
        <v>73</v>
      </c>
      <c r="H7" s="53">
        <f>G7/($E7*$D7*$F$2)</f>
        <v>6.6255719850243943E-5</v>
      </c>
      <c r="I7" s="21">
        <f>G7/($F7*$D7*$J$2)</f>
        <v>3.6603143336718452E-5</v>
      </c>
      <c r="J7" s="34">
        <f>SUM(Round1!J7,Round2!J7,Round3!J7,Round4!J7,Round5!J7,Round6!J7,Round7!J7)</f>
        <v>2</v>
      </c>
      <c r="K7" s="53">
        <f>J7/($E7*$D7*$F$2)</f>
        <v>1.8152252013765464E-6</v>
      </c>
      <c r="L7" s="21">
        <f>J7/($F7*$D7*$J$2)</f>
        <v>1.0028258448416015E-6</v>
      </c>
      <c r="M7" s="34">
        <f>SUM(Round1!M7,Round2!M7,Round3!M7,Round4!M7,Round5!M7,Round6!M7,Round7!M7)</f>
        <v>8</v>
      </c>
      <c r="N7" s="53">
        <f>M7/($E7*$D7*$F$2)</f>
        <v>7.2609008055061857E-6</v>
      </c>
      <c r="O7" s="21">
        <f>M7/($F7*$D7*$J$2)</f>
        <v>4.0113033793664058E-6</v>
      </c>
      <c r="P7" s="36">
        <f>SUM(Round1!P7,Round2!P7,Round3!P7,Round4!P7,Round5!P7,Round6!P7,Round7!P7)</f>
        <v>3</v>
      </c>
      <c r="Q7" s="53">
        <f>P7/($E7*$D7*$F$2)</f>
        <v>2.7228378020648197E-6</v>
      </c>
      <c r="R7" s="21">
        <f>P7/($F7*$D7*$J$2)</f>
        <v>1.5042387672624022E-6</v>
      </c>
      <c r="S7" s="36">
        <f>SUM(Round1!S7,Round2!S7,Round3!S7,Round4!S7,Round5!S7,Round6!S7,Round7!S7)</f>
        <v>0</v>
      </c>
      <c r="T7" s="15">
        <f>S7/($E7*$D7*$F$2)</f>
        <v>0</v>
      </c>
      <c r="U7" s="21">
        <f>S7/($F7*$D7*$J$2)</f>
        <v>0</v>
      </c>
      <c r="AB7" s="18">
        <f>AVERAGE($H$7:$H$21)</f>
        <v>7.1500799306829278E-5</v>
      </c>
      <c r="AC7" s="19">
        <f>AVERAGE($I$7:$I$21)</f>
        <v>2.8404984080052019E-5</v>
      </c>
      <c r="AD7" s="19">
        <f>AVERAGE($K$7:$K$21)</f>
        <v>8.8913819498670439E-6</v>
      </c>
      <c r="AE7" s="13">
        <f>AVERAGE($L$7:$L$21)</f>
        <v>3.7776899786628686E-6</v>
      </c>
      <c r="AF7" s="18">
        <f>AVERAGE($N$7:$N$21)</f>
        <v>3.1965908869451873E-6</v>
      </c>
      <c r="AG7" s="13">
        <f>AVERAGE($O$7:$O$21)</f>
        <v>1.334249344073973E-6</v>
      </c>
      <c r="AH7" s="18">
        <f>AVERAGE($Q$7:$Q$21)</f>
        <v>1.3249558998664969E-6</v>
      </c>
      <c r="AI7" s="13">
        <f>AVERAGE($R$7:$R$21)</f>
        <v>5.3933950116577176E-7</v>
      </c>
      <c r="AJ7" s="18">
        <f>AVERAGE($T$7:$T$21)</f>
        <v>1.0745012131790249E-7</v>
      </c>
      <c r="AK7" s="13">
        <f>AVERAGE($U$7:$U$21)</f>
        <v>3.6839897393978292E-8</v>
      </c>
    </row>
    <row r="8" spans="1:37" x14ac:dyDescent="0.25">
      <c r="A8" s="22">
        <f t="shared" ref="A8:A21" si="0">A7+1</f>
        <v>2</v>
      </c>
      <c r="B8" s="16" t="s">
        <v>14</v>
      </c>
      <c r="C8" s="16" t="s">
        <v>22</v>
      </c>
      <c r="D8" s="16">
        <f t="shared" ref="D8:D21" si="1">$H$2*$J$2</f>
        <v>5000</v>
      </c>
      <c r="E8" s="22">
        <v>4.6576138888888874</v>
      </c>
      <c r="F8" s="23">
        <v>166.55976111111113</v>
      </c>
      <c r="G8" s="30">
        <f>SUM(Round1!G8,Round2!G8,Round3!G8,Round4!G8,Round5!G8,Round6!G8,Round7!G8)</f>
        <v>212</v>
      </c>
      <c r="H8" s="54">
        <f>G8/($E8*$D8*$F$2)</f>
        <v>1.517228957841432E-4</v>
      </c>
      <c r="I8" s="23">
        <f>G8/($F8*$D8*$J$2)</f>
        <v>5.091265707533669E-5</v>
      </c>
      <c r="J8" s="30">
        <f>SUM(Round1!J8,Round2!J8,Round3!J8,Round4!J8,Round5!J8,Round6!J8,Round7!J8)</f>
        <v>8</v>
      </c>
      <c r="K8" s="54">
        <f>J8/($E8*$D8*$F$2)</f>
        <v>5.7253922937412531E-6</v>
      </c>
      <c r="L8" s="23">
        <f>J8/($F8*$D8*$J$2)</f>
        <v>1.9212323424655354E-6</v>
      </c>
      <c r="M8" s="30">
        <f>SUM(Round1!M8,Round2!M8,Round3!M8,Round4!M8,Round5!M8,Round6!M8,Round7!M8)</f>
        <v>5</v>
      </c>
      <c r="N8" s="54">
        <f>M8/($E8*$D8*$F$2)</f>
        <v>3.5783701835882833E-6</v>
      </c>
      <c r="O8" s="23">
        <f>M8/($F8*$D8*$J$2)</f>
        <v>1.2007702140409597E-6</v>
      </c>
      <c r="P8" s="17">
        <f>SUM(Round1!P8,Round2!P8,Round3!P8,Round4!P8,Round5!P8,Round6!P8,Round7!P8)</f>
        <v>11</v>
      </c>
      <c r="Q8" s="54">
        <f>P8/($E8*$D8*$F$2)</f>
        <v>7.8724144038942229E-6</v>
      </c>
      <c r="R8" s="23">
        <f>P8/($F8*$D8*$J$2)</f>
        <v>2.641694470890111E-6</v>
      </c>
      <c r="S8" s="17">
        <f>SUM(Round1!S8,Round2!S8,Round3!S8,Round4!S8,Round5!S8,Round6!S8,Round7!S8)</f>
        <v>0</v>
      </c>
      <c r="T8" s="16">
        <f t="shared" ref="T8:T13" si="2">S8/($E8*$D8*$F$2)</f>
        <v>0</v>
      </c>
      <c r="U8" s="23">
        <f>S8/($F8*$D8*$J$2)</f>
        <v>0</v>
      </c>
      <c r="AB8" s="14">
        <f t="shared" ref="AB8:AK21" si="3">AB$7</f>
        <v>7.1500799306829278E-5</v>
      </c>
      <c r="AC8" s="8">
        <f t="shared" si="3"/>
        <v>2.8404984080052019E-5</v>
      </c>
      <c r="AD8" s="8">
        <f t="shared" si="3"/>
        <v>8.8913819498670439E-6</v>
      </c>
      <c r="AE8" s="10">
        <f t="shared" si="3"/>
        <v>3.7776899786628686E-6</v>
      </c>
      <c r="AF8" s="14">
        <f t="shared" si="3"/>
        <v>3.1965908869451873E-6</v>
      </c>
      <c r="AG8" s="10">
        <f t="shared" si="3"/>
        <v>1.334249344073973E-6</v>
      </c>
      <c r="AH8" s="14">
        <f t="shared" si="3"/>
        <v>1.3249558998664969E-6</v>
      </c>
      <c r="AI8" s="10">
        <f t="shared" si="3"/>
        <v>5.3933950116577176E-7</v>
      </c>
      <c r="AJ8" s="14">
        <f t="shared" si="3"/>
        <v>1.0745012131790249E-7</v>
      </c>
      <c r="AK8" s="10">
        <f t="shared" si="3"/>
        <v>3.6839897393978292E-8</v>
      </c>
    </row>
    <row r="9" spans="1:37" x14ac:dyDescent="0.25">
      <c r="A9" s="22">
        <f t="shared" si="0"/>
        <v>3</v>
      </c>
      <c r="B9" s="16" t="s">
        <v>14</v>
      </c>
      <c r="C9" s="16" t="s">
        <v>23</v>
      </c>
      <c r="D9" s="16">
        <f t="shared" si="1"/>
        <v>5000</v>
      </c>
      <c r="E9" s="22">
        <v>4.8418388888888959</v>
      </c>
      <c r="F9" s="23">
        <v>115.00931944444446</v>
      </c>
      <c r="G9" s="22">
        <f>SUM(Round1!G9,Round2!G9,Round3!G9,Round4!G9,Round5!G9,Round6!G9,Round7!G9)</f>
        <v>26</v>
      </c>
      <c r="H9" s="54">
        <f t="shared" ref="H9:H20" si="4">G9/($E9*$D9*$F$2)</f>
        <v>1.7899535415263462E-5</v>
      </c>
      <c r="I9" s="23">
        <f t="shared" ref="I9:I20" si="5">G9/($F9*$D9*$J$2)</f>
        <v>9.0427454490101109E-6</v>
      </c>
      <c r="J9" s="22">
        <f>SUM(Round1!J9,Round2!J9,Round3!J9,Round4!J9,Round5!J9,Round6!J9,Round7!J9)</f>
        <v>2</v>
      </c>
      <c r="K9" s="54">
        <f t="shared" ref="K9:K21" si="6">J9/($E9*$D9*$F$2)</f>
        <v>1.3768873396356508E-6</v>
      </c>
      <c r="L9" s="23">
        <f t="shared" ref="L9:L20" si="7">J9/($F9*$D9*$J$2)</f>
        <v>6.9559580377000851E-7</v>
      </c>
      <c r="M9" s="30">
        <f>SUM(Round1!M9,Round2!M9,Round3!M9,Round4!M9,Round5!M9,Round6!M9,Round7!M9)</f>
        <v>2</v>
      </c>
      <c r="N9" s="54">
        <f t="shared" ref="N9:N21" si="8">M9/($E9*$D9*$F$2)</f>
        <v>1.3768873396356508E-6</v>
      </c>
      <c r="O9" s="23">
        <f t="shared" ref="O9:O20" si="9">M9/($F9*$D9*$J$2)</f>
        <v>6.9559580377000851E-7</v>
      </c>
      <c r="P9" s="17">
        <f>SUM(Round1!P9,Round2!P9,Round3!P9,Round4!P9,Round5!P9,Round6!P9,Round7!P9)</f>
        <v>1</v>
      </c>
      <c r="Q9" s="54">
        <f t="shared" ref="Q9:Q20" si="10">P9/($E9*$D9*$F$2)</f>
        <v>6.8844366981782541E-7</v>
      </c>
      <c r="R9" s="23">
        <f t="shared" ref="R9:R20" si="11">P9/($F9*$D9*$J$2)</f>
        <v>3.4779790188500426E-7</v>
      </c>
      <c r="S9" s="17">
        <f>SUM(Round1!S9,Round2!S9,Round3!S9,Round4!S9,Round5!S9,Round6!S9,Round7!S9)</f>
        <v>0</v>
      </c>
      <c r="T9" s="16">
        <f t="shared" si="2"/>
        <v>0</v>
      </c>
      <c r="U9" s="23">
        <f t="shared" ref="U9:U20" si="12">S9/($F9*$D9*$J$2)</f>
        <v>0</v>
      </c>
      <c r="AB9" s="14">
        <f t="shared" si="3"/>
        <v>7.1500799306829278E-5</v>
      </c>
      <c r="AC9" s="8">
        <f t="shared" si="3"/>
        <v>2.8404984080052019E-5</v>
      </c>
      <c r="AD9" s="8">
        <f t="shared" si="3"/>
        <v>8.8913819498670439E-6</v>
      </c>
      <c r="AE9" s="10">
        <f t="shared" si="3"/>
        <v>3.7776899786628686E-6</v>
      </c>
      <c r="AF9" s="14">
        <f t="shared" si="3"/>
        <v>3.1965908869451873E-6</v>
      </c>
      <c r="AG9" s="10">
        <f t="shared" si="3"/>
        <v>1.334249344073973E-6</v>
      </c>
      <c r="AH9" s="14">
        <f t="shared" si="3"/>
        <v>1.3249558998664969E-6</v>
      </c>
      <c r="AI9" s="10">
        <f t="shared" si="3"/>
        <v>5.3933950116577176E-7</v>
      </c>
      <c r="AJ9" s="14">
        <f t="shared" si="3"/>
        <v>1.0745012131790249E-7</v>
      </c>
      <c r="AK9" s="10">
        <f t="shared" si="3"/>
        <v>3.6839897393978292E-8</v>
      </c>
    </row>
    <row r="10" spans="1:37" x14ac:dyDescent="0.25">
      <c r="A10" s="22">
        <f t="shared" si="0"/>
        <v>4</v>
      </c>
      <c r="B10" s="16" t="s">
        <v>14</v>
      </c>
      <c r="C10" s="16" t="s">
        <v>15</v>
      </c>
      <c r="D10" s="16">
        <f t="shared" si="1"/>
        <v>5000</v>
      </c>
      <c r="E10" s="22">
        <v>3.9206972222222145</v>
      </c>
      <c r="F10" s="23">
        <v>92.223586111111089</v>
      </c>
      <c r="G10" s="22">
        <f>SUM(Round1!G10,Round2!G10,Round3!G10,Round4!G10,Round5!G10,Round6!G10,Round7!G10)</f>
        <v>58</v>
      </c>
      <c r="H10" s="54">
        <f t="shared" si="4"/>
        <v>4.9310957305638054E-5</v>
      </c>
      <c r="I10" s="23">
        <f t="shared" si="5"/>
        <v>2.5156254466236668E-5</v>
      </c>
      <c r="J10" s="22">
        <f>SUM(Round1!J10,Round2!J10,Round3!J10,Round4!J10,Round5!J10,Round6!J10,Round7!J10)</f>
        <v>4</v>
      </c>
      <c r="K10" s="54">
        <f t="shared" si="6"/>
        <v>3.4007556762508999E-6</v>
      </c>
      <c r="L10" s="23">
        <f t="shared" si="7"/>
        <v>1.7349141011197702E-6</v>
      </c>
      <c r="M10" s="30">
        <f>SUM(Round1!M10,Round2!M10,Round3!M10,Round4!M10,Round5!M10,Round6!M10,Round7!M10)</f>
        <v>3</v>
      </c>
      <c r="N10" s="54">
        <f t="shared" si="8"/>
        <v>2.5505667571881749E-6</v>
      </c>
      <c r="O10" s="23">
        <f t="shared" si="9"/>
        <v>1.3011855758398277E-6</v>
      </c>
      <c r="P10" s="17">
        <f>SUM(Round1!P10,Round2!P10,Round3!P10,Round4!P10,Round5!P10,Round6!P10,Round7!P10)</f>
        <v>0</v>
      </c>
      <c r="Q10" s="54">
        <f t="shared" si="10"/>
        <v>0</v>
      </c>
      <c r="R10" s="23">
        <f t="shared" si="11"/>
        <v>0</v>
      </c>
      <c r="S10" s="17">
        <f>SUM(Round1!S10,Round2!S10,Round3!S10,Round4!S10,Round5!S10,Round6!S10,Round7!S10)</f>
        <v>0</v>
      </c>
      <c r="T10" s="16">
        <f t="shared" si="2"/>
        <v>0</v>
      </c>
      <c r="U10" s="23">
        <f t="shared" si="12"/>
        <v>0</v>
      </c>
      <c r="AB10" s="14">
        <f t="shared" si="3"/>
        <v>7.1500799306829278E-5</v>
      </c>
      <c r="AC10" s="8">
        <f t="shared" si="3"/>
        <v>2.8404984080052019E-5</v>
      </c>
      <c r="AD10" s="8">
        <f t="shared" si="3"/>
        <v>8.8913819498670439E-6</v>
      </c>
      <c r="AE10" s="10">
        <f t="shared" si="3"/>
        <v>3.7776899786628686E-6</v>
      </c>
      <c r="AF10" s="14">
        <f t="shared" si="3"/>
        <v>3.1965908869451873E-6</v>
      </c>
      <c r="AG10" s="10">
        <f t="shared" si="3"/>
        <v>1.334249344073973E-6</v>
      </c>
      <c r="AH10" s="14">
        <f t="shared" si="3"/>
        <v>1.3249558998664969E-6</v>
      </c>
      <c r="AI10" s="10">
        <f t="shared" si="3"/>
        <v>5.3933950116577176E-7</v>
      </c>
      <c r="AJ10" s="14">
        <f t="shared" si="3"/>
        <v>1.0745012131790249E-7</v>
      </c>
      <c r="AK10" s="10">
        <f t="shared" si="3"/>
        <v>3.6839897393978292E-8</v>
      </c>
    </row>
    <row r="11" spans="1:37" x14ac:dyDescent="0.25">
      <c r="A11" s="22">
        <f t="shared" si="0"/>
        <v>5</v>
      </c>
      <c r="B11" s="16" t="s">
        <v>14</v>
      </c>
      <c r="C11" s="16" t="s">
        <v>16</v>
      </c>
      <c r="D11" s="16">
        <f t="shared" si="1"/>
        <v>5000</v>
      </c>
      <c r="E11" s="22">
        <v>4.2080472222222189</v>
      </c>
      <c r="F11" s="23">
        <v>99.019727777777774</v>
      </c>
      <c r="G11" s="22">
        <f>SUM(Round1!G11,Round2!G11,Round3!G11,Round4!G11,Round5!G11,Round6!G11,Round7!G11)</f>
        <v>27</v>
      </c>
      <c r="H11" s="54">
        <f t="shared" si="4"/>
        <v>2.1387592687819718E-5</v>
      </c>
      <c r="I11" s="23">
        <f t="shared" si="5"/>
        <v>1.0906917482380475E-5</v>
      </c>
      <c r="J11" s="22">
        <f>SUM(Round1!J11,Round2!J11,Round3!J11,Round4!J11,Round5!J11,Round6!J11,Round7!J11)</f>
        <v>36</v>
      </c>
      <c r="K11" s="54">
        <f t="shared" si="6"/>
        <v>2.8516790250426291E-5</v>
      </c>
      <c r="L11" s="23">
        <f t="shared" si="7"/>
        <v>1.4542556643173967E-5</v>
      </c>
      <c r="M11" s="30">
        <f>SUM(Round1!M11,Round2!M11,Round3!M11,Round4!M11,Round5!M11,Round6!M11,Round7!M11)</f>
        <v>2</v>
      </c>
      <c r="N11" s="54">
        <f t="shared" si="8"/>
        <v>1.5842661250236829E-6</v>
      </c>
      <c r="O11" s="23">
        <f t="shared" si="9"/>
        <v>8.0791981350966481E-7</v>
      </c>
      <c r="P11" s="17">
        <f>SUM(Round1!P11,Round2!P11,Round3!P11,Round4!P11,Round5!P11,Round6!P11,Round7!P11)</f>
        <v>0</v>
      </c>
      <c r="Q11" s="54">
        <f t="shared" si="10"/>
        <v>0</v>
      </c>
      <c r="R11" s="23">
        <f t="shared" si="11"/>
        <v>0</v>
      </c>
      <c r="S11" s="17">
        <f>SUM(Round1!S11,Round2!S11,Round3!S11,Round4!S11,Round5!S11,Round6!S11,Round7!S11)</f>
        <v>0</v>
      </c>
      <c r="T11" s="16">
        <f t="shared" si="2"/>
        <v>0</v>
      </c>
      <c r="U11" s="23">
        <f t="shared" si="12"/>
        <v>0</v>
      </c>
      <c r="AB11" s="14">
        <f t="shared" si="3"/>
        <v>7.1500799306829278E-5</v>
      </c>
      <c r="AC11" s="8">
        <f t="shared" si="3"/>
        <v>2.8404984080052019E-5</v>
      </c>
      <c r="AD11" s="8">
        <f t="shared" si="3"/>
        <v>8.8913819498670439E-6</v>
      </c>
      <c r="AE11" s="10">
        <f t="shared" si="3"/>
        <v>3.7776899786628686E-6</v>
      </c>
      <c r="AF11" s="14">
        <f t="shared" si="3"/>
        <v>3.1965908869451873E-6</v>
      </c>
      <c r="AG11" s="10">
        <f t="shared" si="3"/>
        <v>1.334249344073973E-6</v>
      </c>
      <c r="AH11" s="14">
        <f t="shared" si="3"/>
        <v>1.3249558998664969E-6</v>
      </c>
      <c r="AI11" s="10">
        <f t="shared" si="3"/>
        <v>5.3933950116577176E-7</v>
      </c>
      <c r="AJ11" s="14">
        <f t="shared" si="3"/>
        <v>1.0745012131790249E-7</v>
      </c>
      <c r="AK11" s="10">
        <f t="shared" si="3"/>
        <v>3.6839897393978292E-8</v>
      </c>
    </row>
    <row r="12" spans="1:37" x14ac:dyDescent="0.25">
      <c r="A12" s="22">
        <f t="shared" si="0"/>
        <v>6</v>
      </c>
      <c r="B12" s="16" t="s">
        <v>14</v>
      </c>
      <c r="C12" s="16" t="s">
        <v>17</v>
      </c>
      <c r="D12" s="16">
        <f t="shared" si="1"/>
        <v>5000</v>
      </c>
      <c r="E12" s="22">
        <v>3.8898972222222201</v>
      </c>
      <c r="F12" s="23">
        <v>96.78281666666669</v>
      </c>
      <c r="G12" s="22">
        <f>SUM(Round1!G12,Round2!G12,Round3!G12,Round4!G12,Round5!G12,Round6!G12,Round7!G12)</f>
        <v>53</v>
      </c>
      <c r="H12" s="54">
        <f t="shared" si="4"/>
        <v>4.5416795502309066E-5</v>
      </c>
      <c r="I12" s="23">
        <f>G12/($F12*$D12*$J$2)</f>
        <v>2.1904714834882014E-5</v>
      </c>
      <c r="J12" s="22">
        <f>SUM(Round1!J12,Round2!J12,Round3!J12,Round4!J12,Round5!J12,Round6!J12,Round7!J12)</f>
        <v>5</v>
      </c>
      <c r="K12" s="54">
        <f t="shared" si="6"/>
        <v>4.2846033492744402E-6</v>
      </c>
      <c r="L12" s="23">
        <f t="shared" si="7"/>
        <v>2.066482531592643E-6</v>
      </c>
      <c r="M12" s="30">
        <f>SUM(Round1!M12,Round2!M12,Round3!M12,Round4!M12,Round5!M12,Round6!M12,Round7!M12)</f>
        <v>0</v>
      </c>
      <c r="N12" s="54">
        <f t="shared" si="8"/>
        <v>0</v>
      </c>
      <c r="O12" s="23">
        <f t="shared" si="9"/>
        <v>0</v>
      </c>
      <c r="P12" s="17">
        <f>SUM(Round1!P12,Round2!P12,Round3!P12,Round4!P12,Round5!P12,Round6!P12,Round7!P12)</f>
        <v>0</v>
      </c>
      <c r="Q12" s="54">
        <f t="shared" si="10"/>
        <v>0</v>
      </c>
      <c r="R12" s="23">
        <f t="shared" si="11"/>
        <v>0</v>
      </c>
      <c r="S12" s="17">
        <f>SUM(Round1!S12,Round2!S12,Round3!S12,Round4!S12,Round5!S12,Round6!S12,Round7!S12)</f>
        <v>0</v>
      </c>
      <c r="T12" s="16">
        <f t="shared" si="2"/>
        <v>0</v>
      </c>
      <c r="U12" s="23">
        <f t="shared" si="12"/>
        <v>0</v>
      </c>
      <c r="AB12" s="2">
        <f t="shared" si="3"/>
        <v>7.1500799306829278E-5</v>
      </c>
      <c r="AC12" s="3">
        <f t="shared" si="3"/>
        <v>2.8404984080052019E-5</v>
      </c>
      <c r="AD12" s="3">
        <f t="shared" si="3"/>
        <v>8.8913819498670439E-6</v>
      </c>
      <c r="AE12" s="4">
        <f t="shared" si="3"/>
        <v>3.7776899786628686E-6</v>
      </c>
      <c r="AF12" s="14">
        <f t="shared" si="3"/>
        <v>3.1965908869451873E-6</v>
      </c>
      <c r="AG12" s="10">
        <f t="shared" si="3"/>
        <v>1.334249344073973E-6</v>
      </c>
      <c r="AH12" s="14">
        <f t="shared" si="3"/>
        <v>1.3249558998664969E-6</v>
      </c>
      <c r="AI12" s="10">
        <f t="shared" si="3"/>
        <v>5.3933950116577176E-7</v>
      </c>
      <c r="AJ12" s="14">
        <f t="shared" si="3"/>
        <v>1.0745012131790249E-7</v>
      </c>
      <c r="AK12" s="10">
        <f t="shared" si="3"/>
        <v>3.6839897393978292E-8</v>
      </c>
    </row>
    <row r="13" spans="1:37" s="12" customFormat="1" x14ac:dyDescent="0.25">
      <c r="A13" s="22">
        <f t="shared" si="0"/>
        <v>7</v>
      </c>
      <c r="B13" s="16" t="s">
        <v>14</v>
      </c>
      <c r="C13" s="16" t="s">
        <v>24</v>
      </c>
      <c r="D13" s="16">
        <f t="shared" si="1"/>
        <v>5000</v>
      </c>
      <c r="E13" s="22">
        <v>4.7703972222222184</v>
      </c>
      <c r="F13" s="23">
        <v>110.17316944444444</v>
      </c>
      <c r="G13" s="22">
        <f>SUM(Round1!G13,Round2!G13,Round3!G13,Round4!G13,Round5!G13,Round6!G13,Round7!G13)</f>
        <v>38</v>
      </c>
      <c r="H13" s="54">
        <f t="shared" si="4"/>
        <v>2.6552645569347551E-5</v>
      </c>
      <c r="I13" s="23">
        <f t="shared" si="5"/>
        <v>1.3796462493224997E-5</v>
      </c>
      <c r="J13" s="22">
        <f>SUM(Round1!J13,Round2!J13,Round3!J13,Round4!J13,Round5!J13,Round6!J13,Round7!J13)</f>
        <v>22</v>
      </c>
      <c r="K13" s="54">
        <f t="shared" si="6"/>
        <v>1.5372584276990689E-5</v>
      </c>
      <c r="L13" s="23">
        <f t="shared" si="7"/>
        <v>7.9874256539723673E-6</v>
      </c>
      <c r="M13" s="30">
        <f>SUM(Round1!M13,Round2!M13,Round3!M13,Round4!M13,Round5!M13,Round6!M13,Round7!M13)</f>
        <v>2</v>
      </c>
      <c r="N13" s="54">
        <f t="shared" si="8"/>
        <v>1.397507661544608E-6</v>
      </c>
      <c r="O13" s="23">
        <f t="shared" si="9"/>
        <v>7.2612960490657878E-7</v>
      </c>
      <c r="P13" s="17">
        <f>SUM(Round1!P13,Round2!P13,Round3!P13,Round4!P13,Round5!P13,Round6!P13,Round7!P13)</f>
        <v>1</v>
      </c>
      <c r="Q13" s="54">
        <f t="shared" si="10"/>
        <v>6.98753830772304E-7</v>
      </c>
      <c r="R13" s="23">
        <f t="shared" si="11"/>
        <v>3.6306480245328939E-7</v>
      </c>
      <c r="S13" s="17">
        <f>SUM(Round1!S13,Round2!S13,Round3!S13,Round4!S13,Round5!S13,Round6!S13,Round7!S13)</f>
        <v>0</v>
      </c>
      <c r="T13" s="16">
        <f t="shared" si="2"/>
        <v>0</v>
      </c>
      <c r="U13" s="23">
        <f t="shared" si="12"/>
        <v>0</v>
      </c>
      <c r="AB13" s="14">
        <f t="shared" si="3"/>
        <v>7.1500799306829278E-5</v>
      </c>
      <c r="AC13" s="8">
        <f t="shared" si="3"/>
        <v>2.8404984080052019E-5</v>
      </c>
      <c r="AD13" s="8">
        <f t="shared" si="3"/>
        <v>8.8913819498670439E-6</v>
      </c>
      <c r="AE13" s="10">
        <f t="shared" si="3"/>
        <v>3.7776899786628686E-6</v>
      </c>
      <c r="AF13" s="14">
        <f t="shared" si="3"/>
        <v>3.1965908869451873E-6</v>
      </c>
      <c r="AG13" s="10">
        <f t="shared" si="3"/>
        <v>1.334249344073973E-6</v>
      </c>
      <c r="AH13" s="14">
        <f t="shared" si="3"/>
        <v>1.3249558998664969E-6</v>
      </c>
      <c r="AI13" s="10">
        <f t="shared" si="3"/>
        <v>5.3933950116577176E-7</v>
      </c>
      <c r="AJ13" s="14">
        <f t="shared" si="3"/>
        <v>1.0745012131790249E-7</v>
      </c>
      <c r="AK13" s="10">
        <f t="shared" si="3"/>
        <v>3.6839897393978292E-8</v>
      </c>
    </row>
    <row r="14" spans="1:37" x14ac:dyDescent="0.25">
      <c r="A14" s="22">
        <f t="shared" si="0"/>
        <v>8</v>
      </c>
      <c r="B14" s="16" t="s">
        <v>14</v>
      </c>
      <c r="C14" s="16" t="s">
        <v>25</v>
      </c>
      <c r="D14" s="16">
        <f t="shared" si="1"/>
        <v>5000</v>
      </c>
      <c r="E14" s="22">
        <v>4.1362861111111151</v>
      </c>
      <c r="F14" s="23">
        <v>144.77058055555551</v>
      </c>
      <c r="G14" s="22">
        <f>SUM(Round1!G14,Round2!G14,Round3!G14,Round4!G14,Round5!G14,Round6!G14,Round7!G14)</f>
        <v>152</v>
      </c>
      <c r="H14" s="54">
        <f t="shared" si="4"/>
        <v>1.2249313830240883E-4</v>
      </c>
      <c r="I14" s="23">
        <f t="shared" si="5"/>
        <v>4.1997483029135249E-5</v>
      </c>
      <c r="J14" s="22">
        <f>SUM(Round1!J14,Round2!J14,Round3!J14,Round4!J14,Round5!J14,Round6!J14,Round7!J14)</f>
        <v>57</v>
      </c>
      <c r="K14" s="54">
        <f t="shared" si="6"/>
        <v>4.5934926863403313E-5</v>
      </c>
      <c r="L14" s="23">
        <f t="shared" si="7"/>
        <v>1.5749056135925719E-5</v>
      </c>
      <c r="M14" s="30">
        <f>SUM(Round1!M14,Round2!M14,Round3!M14,Round4!M14,Round5!M14,Round6!M14,Round7!M14)</f>
        <v>6</v>
      </c>
      <c r="N14" s="54">
        <f t="shared" si="8"/>
        <v>4.8352554593056116E-6</v>
      </c>
      <c r="O14" s="23">
        <f t="shared" si="9"/>
        <v>1.6577953827290231E-6</v>
      </c>
      <c r="P14" s="17">
        <f>SUM(Round1!P14,Round2!P14,Round3!P14,Round4!P14,Round5!P14,Round6!P14,Round7!P14)</f>
        <v>1</v>
      </c>
      <c r="Q14" s="54">
        <f t="shared" si="10"/>
        <v>8.0587590988426867E-7</v>
      </c>
      <c r="R14" s="23">
        <f t="shared" si="11"/>
        <v>2.7629923045483718E-7</v>
      </c>
      <c r="S14" s="17">
        <f>SUM(Round1!S14,Round2!S14,Round3!S14,Round4!S14,Round5!S14,Round6!S14,Round7!S14)</f>
        <v>2</v>
      </c>
      <c r="T14" s="16">
        <f>S14/($E14*$D14*$F$2)</f>
        <v>1.6117518197685373E-6</v>
      </c>
      <c r="U14" s="23">
        <f t="shared" si="12"/>
        <v>5.5259846090967435E-7</v>
      </c>
      <c r="AB14" s="2">
        <f t="shared" si="3"/>
        <v>7.1500799306829278E-5</v>
      </c>
      <c r="AC14" s="3">
        <f t="shared" si="3"/>
        <v>2.8404984080052019E-5</v>
      </c>
      <c r="AD14" s="3">
        <f t="shared" si="3"/>
        <v>8.8913819498670439E-6</v>
      </c>
      <c r="AE14" s="4">
        <f t="shared" si="3"/>
        <v>3.7776899786628686E-6</v>
      </c>
      <c r="AF14" s="14">
        <f t="shared" si="3"/>
        <v>3.1965908869451873E-6</v>
      </c>
      <c r="AG14" s="10">
        <f t="shared" si="3"/>
        <v>1.334249344073973E-6</v>
      </c>
      <c r="AH14" s="14">
        <f t="shared" si="3"/>
        <v>1.3249558998664969E-6</v>
      </c>
      <c r="AI14" s="10">
        <f t="shared" si="3"/>
        <v>5.3933950116577176E-7</v>
      </c>
      <c r="AJ14" s="14">
        <f t="shared" si="3"/>
        <v>1.0745012131790249E-7</v>
      </c>
      <c r="AK14" s="10">
        <f t="shared" si="3"/>
        <v>3.6839897393978292E-8</v>
      </c>
    </row>
    <row r="15" spans="1:37" x14ac:dyDescent="0.25">
      <c r="A15" s="22">
        <f t="shared" si="0"/>
        <v>9</v>
      </c>
      <c r="B15" s="16" t="s">
        <v>14</v>
      </c>
      <c r="C15" s="16" t="s">
        <v>26</v>
      </c>
      <c r="D15" s="16">
        <f t="shared" si="1"/>
        <v>5000</v>
      </c>
      <c r="E15" s="22">
        <v>3.7250944444444332</v>
      </c>
      <c r="F15" s="23">
        <v>124.7335083333333</v>
      </c>
      <c r="G15" s="22">
        <f>SUM(Round1!G15,Round2!G15,Round3!G15,Round4!G15,Round5!G15,Round6!G15,Round7!G15)</f>
        <v>172</v>
      </c>
      <c r="H15" s="54">
        <f t="shared" si="4"/>
        <v>1.5391108651980536E-4</v>
      </c>
      <c r="I15" s="23">
        <f t="shared" si="5"/>
        <v>5.5157592309631329E-5</v>
      </c>
      <c r="J15" s="22">
        <f>SUM(Round1!J15,Round2!J15,Round3!J15,Round4!J15,Round5!J15,Round6!J15,Round7!J15)</f>
        <v>4</v>
      </c>
      <c r="K15" s="54">
        <f t="shared" si="6"/>
        <v>3.5793275934838454E-6</v>
      </c>
      <c r="L15" s="23">
        <f t="shared" si="7"/>
        <v>1.2827347048751472E-6</v>
      </c>
      <c r="M15" s="30">
        <f>SUM(Round1!M15,Round2!M15,Round3!M15,Round4!M15,Round5!M15,Round6!M15,Round7!M15)</f>
        <v>1</v>
      </c>
      <c r="N15" s="54">
        <f t="shared" si="8"/>
        <v>8.9483189837096134E-7</v>
      </c>
      <c r="O15" s="23">
        <f t="shared" si="9"/>
        <v>3.2068367621878679E-7</v>
      </c>
      <c r="P15" s="17">
        <f>SUM(Round1!P15,Round2!P15,Round3!P15,Round4!P15,Round5!P15,Round6!P15,Round7!P15)</f>
        <v>3</v>
      </c>
      <c r="Q15" s="54">
        <f t="shared" si="10"/>
        <v>2.6844956951128841E-6</v>
      </c>
      <c r="R15" s="23">
        <f t="shared" si="11"/>
        <v>9.6205102865636042E-7</v>
      </c>
      <c r="S15" s="17">
        <f>SUM(Round1!S15,Round2!S15,Round3!S15,Round4!S15,Round5!S15,Round6!S15,Round7!S15)</f>
        <v>0</v>
      </c>
      <c r="T15" s="16">
        <f t="shared" ref="T15:T21" si="13">S15/($E15*$D15*$F$2)</f>
        <v>0</v>
      </c>
      <c r="U15" s="23">
        <f t="shared" si="12"/>
        <v>0</v>
      </c>
      <c r="AB15" s="2">
        <f t="shared" si="3"/>
        <v>7.1500799306829278E-5</v>
      </c>
      <c r="AC15" s="3">
        <f t="shared" si="3"/>
        <v>2.8404984080052019E-5</v>
      </c>
      <c r="AD15" s="3">
        <f t="shared" si="3"/>
        <v>8.8913819498670439E-6</v>
      </c>
      <c r="AE15" s="4">
        <f t="shared" si="3"/>
        <v>3.7776899786628686E-6</v>
      </c>
      <c r="AF15" s="14">
        <f t="shared" si="3"/>
        <v>3.1965908869451873E-6</v>
      </c>
      <c r="AG15" s="10">
        <f t="shared" si="3"/>
        <v>1.334249344073973E-6</v>
      </c>
      <c r="AH15" s="14">
        <f t="shared" si="3"/>
        <v>1.3249558998664969E-6</v>
      </c>
      <c r="AI15" s="10">
        <f t="shared" si="3"/>
        <v>5.3933950116577176E-7</v>
      </c>
      <c r="AJ15" s="14">
        <f t="shared" si="3"/>
        <v>1.0745012131790249E-7</v>
      </c>
      <c r="AK15" s="10">
        <f t="shared" si="3"/>
        <v>3.6839897393978292E-8</v>
      </c>
    </row>
    <row r="16" spans="1:37" x14ac:dyDescent="0.25">
      <c r="A16" s="22">
        <f t="shared" si="0"/>
        <v>10</v>
      </c>
      <c r="B16" s="17" t="s">
        <v>14</v>
      </c>
      <c r="C16" s="17" t="s">
        <v>27</v>
      </c>
      <c r="D16" s="16">
        <f t="shared" si="1"/>
        <v>5000</v>
      </c>
      <c r="E16" s="30">
        <v>3.8716305555555603</v>
      </c>
      <c r="F16" s="24">
        <v>155.05862777777779</v>
      </c>
      <c r="G16" s="22">
        <f>SUM(Round1!G16,Round2!G16,Round3!G16,Round4!G16,Round5!G16,Round6!G16,Round7!G16)</f>
        <v>172</v>
      </c>
      <c r="H16" s="54">
        <f t="shared" si="4"/>
        <v>1.4808575485350325E-4</v>
      </c>
      <c r="I16" s="23">
        <f t="shared" si="5"/>
        <v>4.4370313981238569E-5</v>
      </c>
      <c r="J16" s="22">
        <f>SUM(Round1!J16,Round2!J16,Round3!J16,Round4!J16,Round5!J16,Round6!J16,Round7!J16)</f>
        <v>8</v>
      </c>
      <c r="K16" s="54">
        <f t="shared" si="6"/>
        <v>6.8877095280699183E-6</v>
      </c>
      <c r="L16" s="23">
        <f t="shared" si="7"/>
        <v>2.0637355340110959E-6</v>
      </c>
      <c r="M16" s="30">
        <f>SUM(Round1!M16,Round2!M16,Round3!M16,Round4!M16,Round5!M16,Round6!M16,Round7!M16)</f>
        <v>11</v>
      </c>
      <c r="N16" s="54">
        <f t="shared" si="8"/>
        <v>9.4706006010961386E-6</v>
      </c>
      <c r="O16" s="23">
        <f t="shared" si="9"/>
        <v>2.8376363592652573E-6</v>
      </c>
      <c r="P16" s="17">
        <f>SUM(Round1!P16,Round2!P16,Round3!P16,Round4!P16,Round5!P16,Round6!P16,Round7!P16)</f>
        <v>0</v>
      </c>
      <c r="Q16" s="54">
        <f t="shared" si="10"/>
        <v>0</v>
      </c>
      <c r="R16" s="23">
        <f t="shared" si="11"/>
        <v>0</v>
      </c>
      <c r="S16" s="17">
        <f>SUM(Round1!S16,Round2!S16,Round3!S16,Round4!S16,Round5!S16,Round6!S16,Round7!S16)</f>
        <v>0</v>
      </c>
      <c r="T16" s="16">
        <f t="shared" si="13"/>
        <v>0</v>
      </c>
      <c r="U16" s="23">
        <f t="shared" si="12"/>
        <v>0</v>
      </c>
      <c r="AB16" s="2">
        <f t="shared" si="3"/>
        <v>7.1500799306829278E-5</v>
      </c>
      <c r="AC16" s="3">
        <f t="shared" si="3"/>
        <v>2.8404984080052019E-5</v>
      </c>
      <c r="AD16" s="3">
        <f t="shared" si="3"/>
        <v>8.8913819498670439E-6</v>
      </c>
      <c r="AE16" s="4">
        <f t="shared" si="3"/>
        <v>3.7776899786628686E-6</v>
      </c>
      <c r="AF16" s="14">
        <f t="shared" si="3"/>
        <v>3.1965908869451873E-6</v>
      </c>
      <c r="AG16" s="10">
        <f t="shared" si="3"/>
        <v>1.334249344073973E-6</v>
      </c>
      <c r="AH16" s="14">
        <f t="shared" si="3"/>
        <v>1.3249558998664969E-6</v>
      </c>
      <c r="AI16" s="10">
        <f t="shared" si="3"/>
        <v>5.3933950116577176E-7</v>
      </c>
      <c r="AJ16" s="14">
        <f t="shared" si="3"/>
        <v>1.0745012131790249E-7</v>
      </c>
      <c r="AK16" s="10">
        <f t="shared" si="3"/>
        <v>3.6839897393978292E-8</v>
      </c>
    </row>
    <row r="17" spans="1:37" x14ac:dyDescent="0.25">
      <c r="A17" s="22">
        <f t="shared" si="0"/>
        <v>11</v>
      </c>
      <c r="B17" s="17" t="s">
        <v>14</v>
      </c>
      <c r="C17" s="17" t="s">
        <v>28</v>
      </c>
      <c r="D17" s="16">
        <f t="shared" si="1"/>
        <v>5000</v>
      </c>
      <c r="E17" s="30">
        <v>4.4547250000000078</v>
      </c>
      <c r="F17" s="24">
        <v>99.95538055555555</v>
      </c>
      <c r="G17" s="30">
        <f>SUM(Round1!G17,Round2!G17,Round3!G17,Round4!G17,Round5!G17,Round6!G17,Round7!G17)</f>
        <v>61</v>
      </c>
      <c r="H17" s="54">
        <f t="shared" si="4"/>
        <v>4.5644418753869876E-5</v>
      </c>
      <c r="I17" s="23">
        <f t="shared" si="5"/>
        <v>2.4410892004396293E-5</v>
      </c>
      <c r="J17" s="30">
        <f>SUM(Round1!J17,Round2!J17,Round3!J17,Round4!J17,Round5!J17,Round6!J17,Round7!J17)</f>
        <v>7</v>
      </c>
      <c r="K17" s="54">
        <f t="shared" si="6"/>
        <v>5.2378841192965428E-6</v>
      </c>
      <c r="L17" s="23">
        <f t="shared" si="7"/>
        <v>2.8012499021438371E-6</v>
      </c>
      <c r="M17" s="30">
        <f>SUM(Round1!M17,Round2!M17,Round3!M17,Round4!M17,Round5!M17,Round6!M17,Round7!M17)</f>
        <v>2</v>
      </c>
      <c r="N17" s="54">
        <f t="shared" si="8"/>
        <v>1.4965383197990123E-6</v>
      </c>
      <c r="O17" s="23">
        <f t="shared" si="9"/>
        <v>8.0035711489823912E-7</v>
      </c>
      <c r="P17" s="17">
        <f>SUM(Round1!P17,Round2!P17,Round3!P17,Round4!P17,Round5!P17,Round6!P17,Round7!P17)</f>
        <v>0</v>
      </c>
      <c r="Q17" s="54">
        <f t="shared" si="10"/>
        <v>0</v>
      </c>
      <c r="R17" s="23">
        <f t="shared" si="11"/>
        <v>0</v>
      </c>
      <c r="S17" s="17">
        <f>SUM(Round1!S17,Round2!S17,Round3!S17,Round4!S17,Round5!S17,Round6!S17,Round7!S17)</f>
        <v>0</v>
      </c>
      <c r="T17" s="16">
        <f t="shared" si="13"/>
        <v>0</v>
      </c>
      <c r="U17" s="23">
        <f t="shared" si="12"/>
        <v>0</v>
      </c>
      <c r="AB17" s="2">
        <f t="shared" si="3"/>
        <v>7.1500799306829278E-5</v>
      </c>
      <c r="AC17" s="3">
        <f t="shared" si="3"/>
        <v>2.8404984080052019E-5</v>
      </c>
      <c r="AD17" s="3">
        <f t="shared" si="3"/>
        <v>8.8913819498670439E-6</v>
      </c>
      <c r="AE17" s="4">
        <f t="shared" si="3"/>
        <v>3.7776899786628686E-6</v>
      </c>
      <c r="AF17" s="14">
        <f t="shared" si="3"/>
        <v>3.1965908869451873E-6</v>
      </c>
      <c r="AG17" s="10">
        <f t="shared" si="3"/>
        <v>1.334249344073973E-6</v>
      </c>
      <c r="AH17" s="14">
        <f t="shared" si="3"/>
        <v>1.3249558998664969E-6</v>
      </c>
      <c r="AI17" s="10">
        <f t="shared" si="3"/>
        <v>5.3933950116577176E-7</v>
      </c>
      <c r="AJ17" s="14">
        <f t="shared" si="3"/>
        <v>1.0745012131790249E-7</v>
      </c>
      <c r="AK17" s="10">
        <f t="shared" si="3"/>
        <v>3.6839897393978292E-8</v>
      </c>
    </row>
    <row r="18" spans="1:37" x14ac:dyDescent="0.25">
      <c r="A18" s="22">
        <f t="shared" si="0"/>
        <v>12</v>
      </c>
      <c r="B18" s="17" t="s">
        <v>14</v>
      </c>
      <c r="C18" s="17" t="s">
        <v>18</v>
      </c>
      <c r="D18" s="16">
        <f t="shared" si="1"/>
        <v>5000</v>
      </c>
      <c r="E18" s="30">
        <v>4.026452777777763</v>
      </c>
      <c r="F18" s="24">
        <v>104.02222777777774</v>
      </c>
      <c r="G18" s="30">
        <f>SUM(Round1!G18,Round2!G18,Round3!G18,Round4!G18,Round5!G18,Round6!G18,Round7!G18)</f>
        <v>44</v>
      </c>
      <c r="H18" s="54">
        <f t="shared" si="4"/>
        <v>3.6425775927667378E-5</v>
      </c>
      <c r="I18" s="23">
        <f t="shared" si="5"/>
        <v>1.6919460749868585E-5</v>
      </c>
      <c r="J18" s="30">
        <f>SUM(Round1!J18,Round2!J18,Round3!J18,Round4!J18,Round5!J18,Round6!J18,Round7!J18)</f>
        <v>4</v>
      </c>
      <c r="K18" s="54">
        <f t="shared" si="6"/>
        <v>3.3114341752424888E-6</v>
      </c>
      <c r="L18" s="23">
        <f t="shared" si="7"/>
        <v>1.5381327954425984E-6</v>
      </c>
      <c r="M18" s="30">
        <f>SUM(Round1!M18,Round2!M18,Round3!M18,Round4!M18,Round5!M18,Round6!M18,Round7!M18)</f>
        <v>5</v>
      </c>
      <c r="N18" s="54">
        <f t="shared" si="8"/>
        <v>4.1392927190531105E-6</v>
      </c>
      <c r="O18" s="23">
        <f t="shared" si="9"/>
        <v>1.9226659943032483E-6</v>
      </c>
      <c r="P18" s="17">
        <f>SUM(Round1!P18,Round2!P18,Round3!P18,Round4!P18,Round5!P18,Round6!P18,Round7!P18)</f>
        <v>1</v>
      </c>
      <c r="Q18" s="54">
        <f t="shared" si="10"/>
        <v>8.2785854381062219E-7</v>
      </c>
      <c r="R18" s="23">
        <f t="shared" si="11"/>
        <v>3.8453319886064961E-7</v>
      </c>
      <c r="S18" s="17">
        <f>SUM(Round1!S18,Round2!S18,Round3!S18,Round4!S18,Round5!S18,Round6!S18,Round7!S18)</f>
        <v>0</v>
      </c>
      <c r="T18" s="16">
        <f t="shared" si="13"/>
        <v>0</v>
      </c>
      <c r="U18" s="23">
        <f t="shared" si="12"/>
        <v>0</v>
      </c>
      <c r="AB18" s="2">
        <f t="shared" si="3"/>
        <v>7.1500799306829278E-5</v>
      </c>
      <c r="AC18" s="3">
        <f t="shared" si="3"/>
        <v>2.8404984080052019E-5</v>
      </c>
      <c r="AD18" s="3">
        <f t="shared" si="3"/>
        <v>8.8913819498670439E-6</v>
      </c>
      <c r="AE18" s="4">
        <f t="shared" si="3"/>
        <v>3.7776899786628686E-6</v>
      </c>
      <c r="AF18" s="14">
        <f t="shared" si="3"/>
        <v>3.1965908869451873E-6</v>
      </c>
      <c r="AG18" s="10">
        <f t="shared" si="3"/>
        <v>1.334249344073973E-6</v>
      </c>
      <c r="AH18" s="14">
        <f t="shared" si="3"/>
        <v>1.3249558998664969E-6</v>
      </c>
      <c r="AI18" s="10">
        <f t="shared" si="3"/>
        <v>5.3933950116577176E-7</v>
      </c>
      <c r="AJ18" s="14">
        <f t="shared" si="3"/>
        <v>1.0745012131790249E-7</v>
      </c>
      <c r="AK18" s="10">
        <f t="shared" si="3"/>
        <v>3.6839897393978292E-8</v>
      </c>
    </row>
    <row r="19" spans="1:37" x14ac:dyDescent="0.25">
      <c r="A19" s="22">
        <f t="shared" si="0"/>
        <v>13</v>
      </c>
      <c r="B19" s="17" t="s">
        <v>14</v>
      </c>
      <c r="C19" s="17" t="s">
        <v>19</v>
      </c>
      <c r="D19" s="16">
        <f t="shared" si="1"/>
        <v>5000</v>
      </c>
      <c r="E19" s="30">
        <v>3.7903000000000051</v>
      </c>
      <c r="F19" s="24">
        <v>100.9529722222222</v>
      </c>
      <c r="G19" s="30">
        <f>SUM(Round1!G19,Round2!G19,Round3!G19,Round4!G19,Round5!G19,Round6!G19,Round7!G19)</f>
        <v>33</v>
      </c>
      <c r="H19" s="54">
        <f t="shared" si="4"/>
        <v>2.902144948948628E-5</v>
      </c>
      <c r="I19" s="23">
        <f t="shared" si="5"/>
        <v>1.307539511659307E-5</v>
      </c>
      <c r="J19" s="30">
        <f>SUM(Round1!J19,Round2!J19,Round3!J19,Round4!J19,Round5!J19,Round6!J19,Round7!J19)</f>
        <v>4</v>
      </c>
      <c r="K19" s="54">
        <f t="shared" si="6"/>
        <v>3.5177514532710641E-6</v>
      </c>
      <c r="L19" s="23">
        <f t="shared" si="7"/>
        <v>1.584896377768857E-6</v>
      </c>
      <c r="M19" s="30">
        <f>SUM(Round1!M19,Round2!M19,Round3!M19,Round4!M19,Round5!M19,Round6!M19,Round7!M19)</f>
        <v>3</v>
      </c>
      <c r="N19" s="54">
        <f t="shared" si="8"/>
        <v>2.6383135899532982E-6</v>
      </c>
      <c r="O19" s="23">
        <f t="shared" si="9"/>
        <v>1.1886722833266427E-6</v>
      </c>
      <c r="P19" s="17">
        <f>SUM(Round1!P19,Round2!P19,Round3!P19,Round4!P19,Round5!P19,Round6!P19,Round7!P19)</f>
        <v>3</v>
      </c>
      <c r="Q19" s="54">
        <f t="shared" si="10"/>
        <v>2.6383135899532982E-6</v>
      </c>
      <c r="R19" s="23">
        <f t="shared" si="11"/>
        <v>1.1886722833266427E-6</v>
      </c>
      <c r="S19" s="17">
        <f>SUM(Round1!S19,Round2!S19,Round3!S19,Round4!S19,Round5!S19,Round6!S19,Round7!S19)</f>
        <v>0</v>
      </c>
      <c r="T19" s="16">
        <f t="shared" si="13"/>
        <v>0</v>
      </c>
      <c r="U19" s="23">
        <f t="shared" si="12"/>
        <v>0</v>
      </c>
      <c r="AB19" s="2">
        <f t="shared" si="3"/>
        <v>7.1500799306829278E-5</v>
      </c>
      <c r="AC19" s="3">
        <f t="shared" si="3"/>
        <v>2.8404984080052019E-5</v>
      </c>
      <c r="AD19" s="3">
        <f t="shared" si="3"/>
        <v>8.8913819498670439E-6</v>
      </c>
      <c r="AE19" s="4">
        <f t="shared" si="3"/>
        <v>3.7776899786628686E-6</v>
      </c>
      <c r="AF19" s="14">
        <f t="shared" si="3"/>
        <v>3.1965908869451873E-6</v>
      </c>
      <c r="AG19" s="10">
        <f t="shared" si="3"/>
        <v>1.334249344073973E-6</v>
      </c>
      <c r="AH19" s="14">
        <f t="shared" si="3"/>
        <v>1.3249558998664969E-6</v>
      </c>
      <c r="AI19" s="10">
        <f t="shared" si="3"/>
        <v>5.3933950116577176E-7</v>
      </c>
      <c r="AJ19" s="14">
        <f t="shared" si="3"/>
        <v>1.0745012131790249E-7</v>
      </c>
      <c r="AK19" s="10">
        <f t="shared" si="3"/>
        <v>3.6839897393978292E-8</v>
      </c>
    </row>
    <row r="20" spans="1:37" x14ac:dyDescent="0.25">
      <c r="A20" s="22">
        <f t="shared" si="0"/>
        <v>14</v>
      </c>
      <c r="B20" s="17" t="s">
        <v>14</v>
      </c>
      <c r="C20" s="17" t="s">
        <v>20</v>
      </c>
      <c r="D20" s="16">
        <f t="shared" si="1"/>
        <v>5000</v>
      </c>
      <c r="E20" s="30">
        <v>3.563747222222224</v>
      </c>
      <c r="F20" s="24">
        <v>94.844977777777757</v>
      </c>
      <c r="G20" s="30">
        <f>SUM(Round1!G20,Round2!G20,Round3!G20,Round4!G20,Round5!G20,Round6!G20,Round7!G20)</f>
        <v>48</v>
      </c>
      <c r="H20" s="54">
        <f t="shared" si="4"/>
        <v>4.4896562528985929E-5</v>
      </c>
      <c r="I20" s="23">
        <f t="shared" si="5"/>
        <v>2.0243560017469446E-5</v>
      </c>
      <c r="J20" s="30">
        <f>SUM(Round1!J20,Round2!J20,Round3!J20,Round4!J20,Round5!J20,Round6!J20,Round7!J20)</f>
        <v>1</v>
      </c>
      <c r="K20" s="54">
        <f t="shared" si="6"/>
        <v>9.3534505268720685E-7</v>
      </c>
      <c r="L20" s="23">
        <f t="shared" si="7"/>
        <v>4.2174083369728014E-7</v>
      </c>
      <c r="M20" s="30">
        <f>SUM(Round1!M20,Round2!M20,Round3!M20,Round4!M20,Round5!M20,Round6!M20,Round7!M20)</f>
        <v>1</v>
      </c>
      <c r="N20" s="54">
        <f t="shared" si="8"/>
        <v>9.3534505268720685E-7</v>
      </c>
      <c r="O20" s="23">
        <f t="shared" si="9"/>
        <v>4.2174083369728014E-7</v>
      </c>
      <c r="P20" s="17">
        <f>SUM(Round1!P20,Round2!P20,Round3!P20,Round4!P20,Round5!P20,Round6!P20,Round7!P20)</f>
        <v>1</v>
      </c>
      <c r="Q20" s="54">
        <f t="shared" si="10"/>
        <v>9.3534505268720685E-7</v>
      </c>
      <c r="R20" s="23">
        <f t="shared" si="11"/>
        <v>4.2174083369728014E-7</v>
      </c>
      <c r="S20" s="17">
        <f>SUM(Round1!S20,Round2!S20,Round3!S20,Round4!S20,Round5!S20,Round6!S20,Round7!S20)</f>
        <v>0</v>
      </c>
      <c r="T20" s="16">
        <f t="shared" si="13"/>
        <v>0</v>
      </c>
      <c r="U20" s="23">
        <f t="shared" si="12"/>
        <v>0</v>
      </c>
      <c r="AB20" s="2">
        <f t="shared" si="3"/>
        <v>7.1500799306829278E-5</v>
      </c>
      <c r="AC20" s="3">
        <f t="shared" si="3"/>
        <v>2.8404984080052019E-5</v>
      </c>
      <c r="AD20" s="3">
        <f t="shared" si="3"/>
        <v>8.8913819498670439E-6</v>
      </c>
      <c r="AE20" s="4">
        <f t="shared" si="3"/>
        <v>3.7776899786628686E-6</v>
      </c>
      <c r="AF20" s="14">
        <f t="shared" si="3"/>
        <v>3.1965908869451873E-6</v>
      </c>
      <c r="AG20" s="10">
        <f t="shared" si="3"/>
        <v>1.334249344073973E-6</v>
      </c>
      <c r="AH20" s="14">
        <f t="shared" si="3"/>
        <v>1.3249558998664969E-6</v>
      </c>
      <c r="AI20" s="10">
        <f t="shared" si="3"/>
        <v>5.3933950116577176E-7</v>
      </c>
      <c r="AJ20" s="14">
        <f t="shared" si="3"/>
        <v>1.0745012131790249E-7</v>
      </c>
      <c r="AK20" s="10">
        <f t="shared" si="3"/>
        <v>3.6839897393978292E-8</v>
      </c>
    </row>
    <row r="21" spans="1:37" x14ac:dyDescent="0.25">
      <c r="A21" s="25">
        <f t="shared" si="0"/>
        <v>15</v>
      </c>
      <c r="B21" s="26" t="s">
        <v>14</v>
      </c>
      <c r="C21" s="26" t="s">
        <v>29</v>
      </c>
      <c r="D21" s="25">
        <f t="shared" si="1"/>
        <v>5000</v>
      </c>
      <c r="E21" s="31">
        <v>2.8784333333333372</v>
      </c>
      <c r="F21" s="28">
        <v>94.282513888888857</v>
      </c>
      <c r="G21" s="31">
        <f>SUM(Round1!G21,Round2!G21,Round3!G21,Round4!G21,Round5!G21,Round6!G21,Round7!G21)</f>
        <v>98</v>
      </c>
      <c r="H21" s="55">
        <f>G21/($E21*$D21*$F$2)</f>
        <v>1.1348766111194732E-4</v>
      </c>
      <c r="I21" s="32">
        <f>G21/($F21*$D21*$J$2)</f>
        <v>4.1577168854658322E-5</v>
      </c>
      <c r="J21" s="31">
        <f>SUM(Round1!J21,Round2!J21,Round3!J21,Round4!J21,Round5!J21,Round6!J21,Round7!J21)</f>
        <v>3</v>
      </c>
      <c r="K21" s="55">
        <f t="shared" si="6"/>
        <v>3.4741120748555303E-6</v>
      </c>
      <c r="L21" s="32">
        <f>J21/($F21*$D21*$J$2)</f>
        <v>1.2727704751426017E-6</v>
      </c>
      <c r="M21" s="31">
        <f>SUM(Round1!M21,Round2!M21,Round3!M21,Round4!M21,Round5!M21,Round6!M21,Round7!M21)</f>
        <v>5</v>
      </c>
      <c r="N21" s="55">
        <f t="shared" si="8"/>
        <v>5.7901867914258832E-6</v>
      </c>
      <c r="O21" s="32">
        <f>M21/($F21*$D21*$J$2)</f>
        <v>2.1212841252376696E-6</v>
      </c>
      <c r="P21" s="26">
        <f>SUM(Round1!P21,Round2!P21,Round3!P21,Round4!P21,Round5!P21,Round6!P21,Round7!P21)</f>
        <v>0</v>
      </c>
      <c r="Q21" s="57">
        <f>P21/($E21*$D21*$F$2)</f>
        <v>0</v>
      </c>
      <c r="R21" s="32">
        <f>P21/($F21*$D21*$J$2)</f>
        <v>0</v>
      </c>
      <c r="S21" s="26">
        <f>SUM(Round1!S21,Round2!S21,Round3!S21,Round4!S21,Round5!S21,Round6!S21,Round7!S21)</f>
        <v>0</v>
      </c>
      <c r="T21" s="57">
        <f t="shared" si="13"/>
        <v>0</v>
      </c>
      <c r="U21" s="32">
        <f>S21/($F21*$D21*$J$2)</f>
        <v>0</v>
      </c>
      <c r="AB21" s="5">
        <f t="shared" si="3"/>
        <v>7.1500799306829278E-5</v>
      </c>
      <c r="AC21" s="6">
        <f t="shared" si="3"/>
        <v>2.8404984080052019E-5</v>
      </c>
      <c r="AD21" s="6">
        <f t="shared" si="3"/>
        <v>8.8913819498670439E-6</v>
      </c>
      <c r="AE21" s="33">
        <f t="shared" si="3"/>
        <v>3.7776899786628686E-6</v>
      </c>
      <c r="AF21" s="9">
        <f t="shared" si="3"/>
        <v>3.1965908869451873E-6</v>
      </c>
      <c r="AG21" s="11">
        <f t="shared" si="3"/>
        <v>1.334249344073973E-6</v>
      </c>
      <c r="AH21" s="9">
        <f t="shared" si="3"/>
        <v>1.3249558998664969E-6</v>
      </c>
      <c r="AI21" s="11">
        <f t="shared" si="3"/>
        <v>5.3933950116577176E-7</v>
      </c>
      <c r="AJ21" s="9">
        <f t="shared" si="3"/>
        <v>1.0745012131790249E-7</v>
      </c>
      <c r="AK21" s="11">
        <f t="shared" si="3"/>
        <v>3.6839897393978292E-8</v>
      </c>
    </row>
    <row r="22" spans="1:37" x14ac:dyDescent="0.25">
      <c r="A22" t="s">
        <v>41</v>
      </c>
      <c r="D22">
        <v>5000</v>
      </c>
      <c r="E22" s="51">
        <f>SUM(E7:E21)</f>
        <v>60.407799999999995</v>
      </c>
      <c r="F22" s="51">
        <f>SUM(F7:F21)</f>
        <v>1678.1637388888887</v>
      </c>
      <c r="G22" s="51">
        <f>SUM(G7:G21)</f>
        <v>1267</v>
      </c>
      <c r="H22" s="56">
        <f t="shared" ref="H22" si="14">G22/($E22*$D22*$D$2/$B$2)</f>
        <v>6.9913708715320432E-5</v>
      </c>
      <c r="J22" s="51">
        <f>SUM(J7:J21)</f>
        <v>167</v>
      </c>
      <c r="K22" s="56">
        <f t="shared" ref="K22" si="15">J22/($E22*$D22*$D$2/$B$2)</f>
        <v>9.2151455054921163E-6</v>
      </c>
      <c r="M22" s="51">
        <f>SUM(M7:M21)</f>
        <v>56</v>
      </c>
      <c r="N22" s="56">
        <f t="shared" ref="N22" si="16">M22/($E22*$D22*$D$2/$B$2)</f>
        <v>3.0901086725003504E-6</v>
      </c>
      <c r="P22" s="51">
        <f>SUM(P7:P21)</f>
        <v>25</v>
      </c>
      <c r="Q22" s="56">
        <f t="shared" ref="Q22" si="17">P22/($E22*$D22*$D$2/$B$2)</f>
        <v>1.3795128002233708E-6</v>
      </c>
      <c r="S22" s="51">
        <f>SUM(S7:S21)</f>
        <v>2</v>
      </c>
      <c r="T22" s="26">
        <f t="shared" ref="T22" si="18">S22/($E22*$D22*$D$2/$B$2)</f>
        <v>1.1036102401786965E-7</v>
      </c>
      <c r="U22">
        <f>S22/($F22*$D22*$D$2/$B$2)</f>
        <v>3.9725960656739382E-9</v>
      </c>
    </row>
    <row r="23" spans="1:37" x14ac:dyDescent="0.25">
      <c r="H23">
        <f>H22*E22/F22</f>
        <v>2.5166396076044401E-6</v>
      </c>
      <c r="I23">
        <f>1/J23</f>
        <v>7.5868263473053901</v>
      </c>
      <c r="J23" s="52">
        <f>J22/G22</f>
        <v>0.13180741910023677</v>
      </c>
      <c r="K23">
        <f>H22/K22</f>
        <v>7.5868263473053901</v>
      </c>
      <c r="L23" s="52"/>
      <c r="M23" s="52">
        <f>M22/G22</f>
        <v>4.4198895027624308E-2</v>
      </c>
      <c r="N23">
        <f>H22/N22</f>
        <v>22.625</v>
      </c>
      <c r="O23" s="52"/>
      <c r="P23" s="52">
        <f>P22/G22</f>
        <v>1.973164956590371E-2</v>
      </c>
      <c r="Q23">
        <f>H22/Q22</f>
        <v>50.68</v>
      </c>
      <c r="R23" s="52"/>
      <c r="S23" s="52">
        <f>S22/G22</f>
        <v>1.5785319652722968E-3</v>
      </c>
      <c r="T23">
        <f>H22/T22</f>
        <v>633.5</v>
      </c>
    </row>
    <row r="73" spans="2:11" x14ac:dyDescent="0.25">
      <c r="C73" s="75" t="s">
        <v>43</v>
      </c>
      <c r="D73" s="76"/>
      <c r="E73" s="76"/>
      <c r="F73" s="76"/>
      <c r="G73" s="76"/>
      <c r="H73" s="76"/>
      <c r="I73" s="76"/>
      <c r="J73" s="76"/>
      <c r="K73" s="77"/>
    </row>
    <row r="74" spans="2:11" x14ac:dyDescent="0.25">
      <c r="C74" s="73" t="s">
        <v>3</v>
      </c>
      <c r="D74" s="73" t="s">
        <v>4</v>
      </c>
      <c r="E74" s="73" t="s">
        <v>12</v>
      </c>
      <c r="F74" s="73" t="s">
        <v>30</v>
      </c>
      <c r="G74" s="73" t="s">
        <v>33</v>
      </c>
      <c r="H74" s="74" t="s">
        <v>47</v>
      </c>
      <c r="I74" s="74"/>
      <c r="J74" s="74"/>
      <c r="K74" s="74"/>
    </row>
    <row r="75" spans="2:11" x14ac:dyDescent="0.25">
      <c r="C75" s="73"/>
      <c r="D75" s="73"/>
      <c r="E75" s="73"/>
      <c r="F75" s="73"/>
      <c r="G75" s="73"/>
      <c r="H75" s="50" t="s">
        <v>4</v>
      </c>
      <c r="I75" s="50" t="s">
        <v>12</v>
      </c>
      <c r="J75" s="50" t="s">
        <v>30</v>
      </c>
      <c r="K75" s="50" t="s">
        <v>33</v>
      </c>
    </row>
    <row r="76" spans="2:11" x14ac:dyDescent="0.25">
      <c r="B76" s="50" t="s">
        <v>44</v>
      </c>
      <c r="C76">
        <f>H129</f>
        <v>750</v>
      </c>
      <c r="D76">
        <f>L129</f>
        <v>103</v>
      </c>
      <c r="E76">
        <f>P129</f>
        <v>34</v>
      </c>
      <c r="F76">
        <f>T129</f>
        <v>14</v>
      </c>
      <c r="G76">
        <f>X129</f>
        <v>2</v>
      </c>
      <c r="H76">
        <f>D76/$C$76</f>
        <v>0.13733333333333334</v>
      </c>
      <c r="I76">
        <f>E76/$C$76</f>
        <v>4.5333333333333337E-2</v>
      </c>
      <c r="J76">
        <f t="shared" ref="J76:K76" si="19">F76/$C$76</f>
        <v>1.8666666666666668E-2</v>
      </c>
      <c r="K76">
        <f t="shared" si="19"/>
        <v>2.6666666666666666E-3</v>
      </c>
    </row>
    <row r="77" spans="2:11" x14ac:dyDescent="0.25">
      <c r="B77" s="50" t="s">
        <v>45</v>
      </c>
      <c r="C77">
        <f>H186</f>
        <v>480</v>
      </c>
      <c r="D77">
        <f>L186</f>
        <v>52</v>
      </c>
      <c r="E77">
        <f>P186</f>
        <v>23</v>
      </c>
      <c r="F77">
        <f>T186</f>
        <v>9</v>
      </c>
      <c r="G77">
        <f>X186</f>
        <v>2</v>
      </c>
      <c r="H77">
        <f>D77/$C$77</f>
        <v>0.10833333333333334</v>
      </c>
      <c r="I77">
        <f t="shared" ref="I77:K77" si="20">E77/$C$77</f>
        <v>4.791666666666667E-2</v>
      </c>
      <c r="J77">
        <f t="shared" si="20"/>
        <v>1.8749999999999999E-2</v>
      </c>
      <c r="K77">
        <f t="shared" si="20"/>
        <v>4.1666666666666666E-3</v>
      </c>
    </row>
    <row r="78" spans="2:11" x14ac:dyDescent="0.25">
      <c r="B78" s="50" t="s">
        <v>46</v>
      </c>
      <c r="C78">
        <f>H243</f>
        <v>281</v>
      </c>
      <c r="D78">
        <f>L243</f>
        <v>25</v>
      </c>
      <c r="E78">
        <f>P243</f>
        <v>13</v>
      </c>
      <c r="F78">
        <f>T243</f>
        <v>5</v>
      </c>
      <c r="G78">
        <f>X243</f>
        <v>0</v>
      </c>
      <c r="H78">
        <f>D78/$C$78</f>
        <v>8.8967971530249115E-2</v>
      </c>
      <c r="I78">
        <f t="shared" ref="I78:K78" si="21">E78/$C$78</f>
        <v>4.6263345195729534E-2</v>
      </c>
      <c r="J78">
        <f t="shared" si="21"/>
        <v>1.7793594306049824E-2</v>
      </c>
      <c r="K78">
        <f t="shared" si="21"/>
        <v>0</v>
      </c>
    </row>
    <row r="79" spans="2:11" x14ac:dyDescent="0.25">
      <c r="B79" s="50"/>
    </row>
    <row r="80" spans="2:11" x14ac:dyDescent="0.25">
      <c r="B80" s="50" t="s">
        <v>48</v>
      </c>
      <c r="C80">
        <f>C77-C78</f>
        <v>199</v>
      </c>
      <c r="D80">
        <f>D77-D78</f>
        <v>27</v>
      </c>
      <c r="E80">
        <f t="shared" ref="E80:G80" si="22">E77-E78</f>
        <v>10</v>
      </c>
      <c r="F80">
        <f t="shared" si="22"/>
        <v>4</v>
      </c>
      <c r="G80">
        <f t="shared" si="22"/>
        <v>2</v>
      </c>
      <c r="H80">
        <f>D80/$C$80</f>
        <v>0.135678391959799</v>
      </c>
      <c r="I80">
        <f>E80/$C$80</f>
        <v>5.0251256281407038E-2</v>
      </c>
      <c r="J80">
        <f t="shared" ref="J80:K80" si="23">F80/$C$80</f>
        <v>2.0100502512562814E-2</v>
      </c>
      <c r="K80">
        <f t="shared" si="23"/>
        <v>1.0050251256281407E-2</v>
      </c>
    </row>
    <row r="81" spans="2:11" x14ac:dyDescent="0.25">
      <c r="B81" s="50" t="s">
        <v>49</v>
      </c>
      <c r="C81">
        <f>C76-C77</f>
        <v>270</v>
      </c>
      <c r="D81">
        <f t="shared" ref="D81:G81" si="24">D76-D77</f>
        <v>51</v>
      </c>
      <c r="E81">
        <f t="shared" si="24"/>
        <v>11</v>
      </c>
      <c r="F81">
        <f t="shared" si="24"/>
        <v>5</v>
      </c>
      <c r="G81">
        <f t="shared" si="24"/>
        <v>0</v>
      </c>
      <c r="H81">
        <f>D81/$C$81</f>
        <v>0.18888888888888888</v>
      </c>
      <c r="I81">
        <f t="shared" ref="I81:K81" si="25">E81/$C$81</f>
        <v>4.0740740740740744E-2</v>
      </c>
      <c r="J81">
        <f t="shared" si="25"/>
        <v>1.8518518518518517E-2</v>
      </c>
      <c r="K81">
        <f t="shared" si="25"/>
        <v>0</v>
      </c>
    </row>
    <row r="106" spans="1:49" s="35" customFormat="1" ht="15.75" thickBot="1" x14ac:dyDescent="0.3"/>
    <row r="107" spans="1:49" ht="15.75" thickTop="1" x14ac:dyDescent="0.25"/>
    <row r="108" spans="1:49" x14ac:dyDescent="0.25">
      <c r="A108" t="s">
        <v>39</v>
      </c>
    </row>
    <row r="110" spans="1:49" x14ac:dyDescent="0.25">
      <c r="AG110" t="s">
        <v>38</v>
      </c>
      <c r="AR110" t="s">
        <v>37</v>
      </c>
    </row>
    <row r="111" spans="1:49" x14ac:dyDescent="0.25">
      <c r="A111" s="64" t="s">
        <v>0</v>
      </c>
      <c r="B111" s="64" t="s">
        <v>1</v>
      </c>
      <c r="C111" s="64" t="s">
        <v>2</v>
      </c>
      <c r="D111" s="64" t="s">
        <v>7</v>
      </c>
      <c r="E111" s="67" t="s">
        <v>13</v>
      </c>
      <c r="F111" s="68"/>
      <c r="G111" s="61" t="s">
        <v>57</v>
      </c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3"/>
      <c r="AG111" s="58" t="s">
        <v>5</v>
      </c>
      <c r="AH111" s="60"/>
      <c r="AI111" s="60"/>
      <c r="AJ111" s="60"/>
      <c r="AK111" s="60"/>
      <c r="AL111" s="60"/>
      <c r="AM111" s="60"/>
      <c r="AN111" s="60"/>
      <c r="AO111" s="60"/>
      <c r="AP111" s="59"/>
      <c r="AR111" s="75" t="s">
        <v>5</v>
      </c>
      <c r="AS111" s="76"/>
      <c r="AT111" s="76"/>
      <c r="AU111" s="76"/>
      <c r="AV111" s="77"/>
      <c r="AW111" s="41"/>
    </row>
    <row r="112" spans="1:49" x14ac:dyDescent="0.25">
      <c r="A112" s="65"/>
      <c r="B112" s="65"/>
      <c r="C112" s="65"/>
      <c r="D112" s="65"/>
      <c r="E112" s="69"/>
      <c r="F112" s="70"/>
      <c r="G112" s="61" t="s">
        <v>3</v>
      </c>
      <c r="H112" s="62"/>
      <c r="I112" s="62"/>
      <c r="J112" s="63"/>
      <c r="K112" s="61" t="s">
        <v>4</v>
      </c>
      <c r="L112" s="62"/>
      <c r="M112" s="62"/>
      <c r="N112" s="63"/>
      <c r="O112" s="61" t="s">
        <v>12</v>
      </c>
      <c r="P112" s="62"/>
      <c r="Q112" s="62"/>
      <c r="R112" s="63"/>
      <c r="S112" s="61" t="s">
        <v>30</v>
      </c>
      <c r="T112" s="62"/>
      <c r="U112" s="62"/>
      <c r="V112" s="63"/>
      <c r="W112" s="61" t="s">
        <v>33</v>
      </c>
      <c r="X112" s="62"/>
      <c r="Y112" s="62"/>
      <c r="Z112" s="63"/>
      <c r="AG112" s="43" t="str">
        <f>G112</f>
        <v>Without Layers</v>
      </c>
      <c r="AH112" s="44"/>
      <c r="AI112" s="43" t="str">
        <f>K112</f>
        <v>With Layers</v>
      </c>
      <c r="AJ112" s="44"/>
      <c r="AK112" s="43" t="str">
        <f>O112</f>
        <v>With buffer=5m</v>
      </c>
      <c r="AL112" s="44"/>
      <c r="AM112" s="43" t="str">
        <f>S112</f>
        <v>With buffer=10m</v>
      </c>
      <c r="AN112" s="44"/>
      <c r="AO112" s="43" t="str">
        <f>W112</f>
        <v>With buffer=20m</v>
      </c>
      <c r="AP112" s="44"/>
      <c r="AR112" s="47" t="str">
        <f>G112</f>
        <v>Without Layers</v>
      </c>
      <c r="AS112" s="47" t="str">
        <f>K112</f>
        <v>With Layers</v>
      </c>
      <c r="AT112" s="47" t="str">
        <f>O112</f>
        <v>With buffer=5m</v>
      </c>
      <c r="AU112" s="47" t="str">
        <f>S112</f>
        <v>With buffer=10m</v>
      </c>
      <c r="AV112" s="47" t="str">
        <f>W112</f>
        <v>With buffer=20m</v>
      </c>
    </row>
    <row r="113" spans="1:48" x14ac:dyDescent="0.25">
      <c r="A113" s="66"/>
      <c r="B113" s="66"/>
      <c r="C113" s="66"/>
      <c r="D113" s="66"/>
      <c r="E113" s="1" t="s">
        <v>55</v>
      </c>
      <c r="F113" s="1" t="s">
        <v>9</v>
      </c>
      <c r="G113" s="1"/>
      <c r="H113" s="29" t="s">
        <v>54</v>
      </c>
      <c r="I113" s="29" t="s">
        <v>55</v>
      </c>
      <c r="J113" s="29" t="s">
        <v>9</v>
      </c>
      <c r="K113" s="29"/>
      <c r="L113" s="29" t="s">
        <v>54</v>
      </c>
      <c r="M113" s="29" t="s">
        <v>55</v>
      </c>
      <c r="N113" s="29" t="s">
        <v>9</v>
      </c>
      <c r="O113" s="29"/>
      <c r="P113" s="29" t="s">
        <v>54</v>
      </c>
      <c r="Q113" s="29" t="s">
        <v>55</v>
      </c>
      <c r="R113" s="29" t="s">
        <v>9</v>
      </c>
      <c r="S113" s="29"/>
      <c r="T113" s="29" t="s">
        <v>54</v>
      </c>
      <c r="U113" s="29" t="s">
        <v>55</v>
      </c>
      <c r="V113" s="29" t="s">
        <v>9</v>
      </c>
      <c r="W113" s="29"/>
      <c r="X113" s="29" t="s">
        <v>54</v>
      </c>
      <c r="Y113" s="29" t="s">
        <v>55</v>
      </c>
      <c r="Z113" s="29" t="s">
        <v>9</v>
      </c>
      <c r="AG113" s="7" t="str">
        <f>I113</f>
        <v>HPV</v>
      </c>
      <c r="AH113" s="7" t="str">
        <f>J113</f>
        <v>all</v>
      </c>
      <c r="AI113" s="7" t="str">
        <f>M113</f>
        <v>HPV</v>
      </c>
      <c r="AJ113" s="7" t="str">
        <f>N113</f>
        <v>all</v>
      </c>
      <c r="AK113" s="7" t="str">
        <f>Q113</f>
        <v>HPV</v>
      </c>
      <c r="AL113" s="7" t="str">
        <f>R113</f>
        <v>all</v>
      </c>
      <c r="AM113" s="7" t="str">
        <f>U113</f>
        <v>HPV</v>
      </c>
      <c r="AN113" s="7" t="str">
        <f>V113</f>
        <v>all</v>
      </c>
      <c r="AO113" s="7" t="str">
        <f>Y113</f>
        <v>HPV</v>
      </c>
      <c r="AP113" s="7" t="str">
        <f>Z113</f>
        <v>all</v>
      </c>
    </row>
    <row r="114" spans="1:48" x14ac:dyDescent="0.25">
      <c r="A114" s="22">
        <v>1</v>
      </c>
      <c r="B114" s="16" t="s">
        <v>14</v>
      </c>
      <c r="C114" s="16" t="s">
        <v>21</v>
      </c>
      <c r="D114" s="16">
        <f>$B$2*$D$2</f>
        <v>216000</v>
      </c>
      <c r="E114" s="20">
        <v>3.6726388888888879</v>
      </c>
      <c r="F114" s="21">
        <v>79.774569444444438</v>
      </c>
      <c r="G114" s="16"/>
      <c r="H114" s="17">
        <f>SUM(Round1!H74,Round2!H74,Round3!H74,Round4!H74,Round5!H74,Round6!H74,Round7!G74)</f>
        <v>43</v>
      </c>
      <c r="I114" s="15">
        <f>H114/($E114*$D114*$J$2)</f>
        <v>1.0840928285998818E-5</v>
      </c>
      <c r="J114" s="21">
        <f>H114/($F114*$D114*$J$2)</f>
        <v>4.9909156629848215E-7</v>
      </c>
      <c r="K114" s="15"/>
      <c r="L114" s="17">
        <f>SUM(Round1!L74,Round2!L74,Round3!L74,Round4!L74,Round5!L74,Round6!L74,Round7!K74)</f>
        <v>1</v>
      </c>
      <c r="M114" s="15">
        <f>L114/($E114*$D114*$J$2)</f>
        <v>2.5211461130229806E-7</v>
      </c>
      <c r="N114" s="21">
        <f>L114/($F114*$D114*$J$2)</f>
        <v>1.1606780611592609E-8</v>
      </c>
      <c r="O114" s="15"/>
      <c r="P114" s="17">
        <f>SUM(Round1!P74,Round2!P74,Round3!P74,Round4!P74,Round5!P74,Round6!P74,Round7!O74)</f>
        <v>4</v>
      </c>
      <c r="Q114" s="15">
        <f>P114/($E114*$D114*$J$2)</f>
        <v>1.0084584452091922E-6</v>
      </c>
      <c r="R114" s="21">
        <f>P114/($F114*$D114*$J$2)</f>
        <v>4.6427122446370437E-8</v>
      </c>
      <c r="S114" s="15"/>
      <c r="T114" s="17">
        <f>SUM(Round1!T74,Round2!T74,Round3!T74,Round4!T74,Round5!T74,Round6!T74,Round7!S74)</f>
        <v>2</v>
      </c>
      <c r="U114" s="15">
        <f>T114/($E114*$D114*$J$2)</f>
        <v>5.0422922260459612E-7</v>
      </c>
      <c r="V114" s="21">
        <f>T114/($F114*$D114*$J$2)</f>
        <v>2.3213561223185218E-8</v>
      </c>
      <c r="W114" s="15"/>
      <c r="X114" s="17">
        <f>SUM(Round1!X74,Round2!X74,Round3!X74,Round4!X74,Round5!X74,Round6!X74,Round7!W74)</f>
        <v>0</v>
      </c>
      <c r="Y114" s="15">
        <f>X114/($E114*$D114*$J$2)</f>
        <v>0</v>
      </c>
      <c r="Z114" s="21">
        <f>X114/($F114*$D114*$J$2)</f>
        <v>0</v>
      </c>
      <c r="AG114" s="18">
        <f>AVERAGE($I$114:$I$128)</f>
        <v>1.1868340593074943E-5</v>
      </c>
      <c r="AH114" s="19">
        <f>AVERAGE($J$114:$J$128)</f>
        <v>3.9158579908823906E-7</v>
      </c>
      <c r="AI114" s="19">
        <f>AVERAGE($M$114:$M$128)</f>
        <v>1.5184658834014239E-6</v>
      </c>
      <c r="AJ114" s="13">
        <f>AVERAGE($N$114:$N$128)</f>
        <v>5.2807734456258876E-8</v>
      </c>
      <c r="AK114" s="18">
        <f>AVERAGE($Q$114:$Q$128)</f>
        <v>5.4667161910638634E-7</v>
      </c>
      <c r="AL114" s="13">
        <f>AVERAGE($R$114:$R$128)</f>
        <v>1.8551463924521299E-8</v>
      </c>
      <c r="AM114" s="18">
        <f>AVERAGE($U$114:$U$128)</f>
        <v>1.9861691251857274E-7</v>
      </c>
      <c r="AN114" s="13">
        <f>AVERAGE($V$114:$V$128)</f>
        <v>6.8700977972144124E-9</v>
      </c>
      <c r="AO114" s="18">
        <f>AVERAGE($Y$114:$Y$128)</f>
        <v>2.9847255921639584E-8</v>
      </c>
      <c r="AP114" s="13">
        <f>AVERAGE($Z$114:$Z$128)</f>
        <v>8.5277540263838635E-10</v>
      </c>
      <c r="AR114" s="48">
        <f>AVERAGE($H$114:$H$128)</f>
        <v>50</v>
      </c>
      <c r="AS114" s="48">
        <f>AVERAGE($L$114:$L$128)</f>
        <v>6.8666666666666663</v>
      </c>
      <c r="AT114" s="48">
        <f>AVERAGE($P$114:$P$128)</f>
        <v>2.2666666666666666</v>
      </c>
      <c r="AU114" s="48">
        <f>AVERAGE($T$114:$T$128)</f>
        <v>0.93333333333333335</v>
      </c>
      <c r="AV114" s="49">
        <f>AVERAGE($X$114:$X$128)</f>
        <v>0.13333333333333333</v>
      </c>
    </row>
    <row r="115" spans="1:48" x14ac:dyDescent="0.25">
      <c r="A115" s="22">
        <f t="shared" ref="A115:A128" si="26">A114+1</f>
        <v>2</v>
      </c>
      <c r="B115" s="16" t="s">
        <v>14</v>
      </c>
      <c r="C115" s="16" t="s">
        <v>22</v>
      </c>
      <c r="D115" s="23">
        <f>$B$2*$D$2</f>
        <v>216000</v>
      </c>
      <c r="E115" s="22">
        <v>4.6576138888888874</v>
      </c>
      <c r="F115" s="23">
        <v>166.55976111111113</v>
      </c>
      <c r="G115" s="16"/>
      <c r="H115" s="16">
        <f>SUM(Round1!H75,Round2!H75,Round3!H75,Round4!H75,Round5!H75,Round6!H75,Round7!G75)</f>
        <v>100</v>
      </c>
      <c r="I115" s="16">
        <f>H115/($E115*$D115*$J$2)</f>
        <v>1.9879834353268242E-5</v>
      </c>
      <c r="J115" s="23">
        <f>H115/($F115*$D115*$J$2)</f>
        <v>5.5591213613007379E-7</v>
      </c>
      <c r="K115" s="16"/>
      <c r="L115" s="16">
        <f>SUM(Round1!L75,Round2!L75,Round3!L75,Round4!L75,Round5!L75,Round6!L75,Round7!K75)</f>
        <v>5</v>
      </c>
      <c r="M115" s="16">
        <f>L115/($E115*$D115*$J$2)</f>
        <v>9.9399171766341214E-7</v>
      </c>
      <c r="N115" s="23">
        <f>L115/($F115*$D115*$J$2)</f>
        <v>2.7795606806503691E-8</v>
      </c>
      <c r="O115" s="16"/>
      <c r="P115" s="16">
        <f>SUM(Round1!P75,Round2!P75,Round3!P75,Round4!P75,Round5!P75,Round6!P75,Round7!O75)</f>
        <v>4</v>
      </c>
      <c r="Q115" s="16">
        <f>P115/($E115*$D115*$J$2)</f>
        <v>7.9519337413072971E-7</v>
      </c>
      <c r="R115" s="23">
        <f>P115/($F115*$D115*$J$2)</f>
        <v>2.2236485445202953E-8</v>
      </c>
      <c r="S115" s="16"/>
      <c r="T115" s="16">
        <f>SUM(Round1!T75,Round2!T75,Round3!T75,Round4!T75,Round5!T75,Round6!T75,Round7!S75)</f>
        <v>7</v>
      </c>
      <c r="U115" s="16">
        <f>T115/($E115*$D115*$J$2)</f>
        <v>1.391588404728777E-6</v>
      </c>
      <c r="V115" s="23">
        <f>T115/($F115*$D115*$J$2)</f>
        <v>3.8913849529105167E-8</v>
      </c>
      <c r="W115" s="16"/>
      <c r="X115" s="16">
        <f>SUM(Round1!X75,Round2!X75,Round3!X75,Round4!X75,Round5!X75,Round6!X75,Round7!W75)</f>
        <v>0</v>
      </c>
      <c r="Y115" s="16">
        <f>X115/($E115*$D115*$J$2)</f>
        <v>0</v>
      </c>
      <c r="Z115" s="23">
        <f>X115/($F115*$D115*$J$2)</f>
        <v>0</v>
      </c>
      <c r="AG115" s="14">
        <f t="shared" ref="AG115:AP128" si="27">AG$114</f>
        <v>1.1868340593074943E-5</v>
      </c>
      <c r="AH115" s="8">
        <f t="shared" si="27"/>
        <v>3.9158579908823906E-7</v>
      </c>
      <c r="AI115" s="8">
        <f t="shared" si="27"/>
        <v>1.5184658834014239E-6</v>
      </c>
      <c r="AJ115" s="10">
        <f t="shared" si="27"/>
        <v>5.2807734456258876E-8</v>
      </c>
      <c r="AK115" s="14">
        <f t="shared" si="27"/>
        <v>5.4667161910638634E-7</v>
      </c>
      <c r="AL115" s="10">
        <f t="shared" si="27"/>
        <v>1.8551463924521299E-8</v>
      </c>
      <c r="AM115" s="14">
        <f t="shared" si="27"/>
        <v>1.9861691251857274E-7</v>
      </c>
      <c r="AN115" s="10">
        <f t="shared" si="27"/>
        <v>6.8700977972144124E-9</v>
      </c>
      <c r="AO115" s="14">
        <f t="shared" si="27"/>
        <v>2.9847255921639584E-8</v>
      </c>
      <c r="AP115" s="10">
        <f t="shared" si="27"/>
        <v>8.5277540263838635E-10</v>
      </c>
    </row>
    <row r="116" spans="1:48" x14ac:dyDescent="0.25">
      <c r="A116" s="22">
        <f t="shared" si="26"/>
        <v>3</v>
      </c>
      <c r="B116" s="16" t="s">
        <v>14</v>
      </c>
      <c r="C116" s="16" t="s">
        <v>23</v>
      </c>
      <c r="D116" s="23">
        <f t="shared" ref="D116:D127" si="28">$B$2*$D$2</f>
        <v>216000</v>
      </c>
      <c r="E116" s="22">
        <v>4.8418388888888959</v>
      </c>
      <c r="F116" s="23">
        <v>115.00931944444446</v>
      </c>
      <c r="G116" s="16"/>
      <c r="H116" s="16">
        <f>SUM(Round1!H76,Round2!H76,Round3!H76,Round4!H76,Round5!H76,Round6!H76,Round7!G76)</f>
        <v>15</v>
      </c>
      <c r="I116" s="16">
        <f t="shared" ref="I116:I126" si="29">H116/($E116*$D116*$J$2)</f>
        <v>2.8685152909076055E-6</v>
      </c>
      <c r="J116" s="23">
        <f t="shared" ref="J116:J118" si="30">H116/($F116*$D116*$J$2)</f>
        <v>1.2076316037673758E-7</v>
      </c>
      <c r="K116" s="16"/>
      <c r="L116" s="16">
        <f>SUM(Round1!L76,Round2!L76,Round3!L76,Round4!L76,Round5!L76,Round6!L76,Round7!K76)</f>
        <v>2</v>
      </c>
      <c r="M116" s="16">
        <f t="shared" ref="M116:M126" si="31">L116/($E116*$D116*$J$2)</f>
        <v>3.8246870545434744E-7</v>
      </c>
      <c r="N116" s="23">
        <f t="shared" ref="N116:N118" si="32">L116/($F116*$D116*$J$2)</f>
        <v>1.6101754716898344E-8</v>
      </c>
      <c r="O116" s="16"/>
      <c r="P116" s="16">
        <f>SUM(Round1!P76,Round2!P76,Round3!P76,Round4!P76,Round5!P76,Round6!P76,Round7!O76)</f>
        <v>0</v>
      </c>
      <c r="Q116" s="16">
        <f t="shared" ref="Q116:Q126" si="33">P116/($E116*$D116*$J$2)</f>
        <v>0</v>
      </c>
      <c r="R116" s="23">
        <f t="shared" ref="R116:R118" si="34">P116/($F116*$D116*$J$2)</f>
        <v>0</v>
      </c>
      <c r="S116" s="16"/>
      <c r="T116" s="16">
        <f>SUM(Round1!T76,Round2!T76,Round3!T76,Round4!T76,Round5!T76,Round6!T76,Round7!S76)</f>
        <v>1</v>
      </c>
      <c r="U116" s="16">
        <f t="shared" ref="U116:U126" si="35">T116/($E116*$D116*$J$2)</f>
        <v>1.9123435272717372E-7</v>
      </c>
      <c r="V116" s="23">
        <f t="shared" ref="V116:V118" si="36">T116/($F116*$D116*$J$2)</f>
        <v>8.0508773584491721E-9</v>
      </c>
      <c r="W116" s="16"/>
      <c r="X116" s="16">
        <f>SUM(Round1!X76,Round2!X76,Round3!X76,Round4!X76,Round5!X76,Round6!X76,Round7!W76)</f>
        <v>0</v>
      </c>
      <c r="Y116" s="16">
        <f t="shared" ref="Y116:Y126" si="37">X116/($E116*$D116*$J$2)</f>
        <v>0</v>
      </c>
      <c r="Z116" s="23">
        <f t="shared" ref="Z116:Z118" si="38">X116/($F116*$D116*$J$2)</f>
        <v>0</v>
      </c>
      <c r="AG116" s="14">
        <f t="shared" si="27"/>
        <v>1.1868340593074943E-5</v>
      </c>
      <c r="AH116" s="8">
        <f t="shared" si="27"/>
        <v>3.9158579908823906E-7</v>
      </c>
      <c r="AI116" s="8">
        <f t="shared" si="27"/>
        <v>1.5184658834014239E-6</v>
      </c>
      <c r="AJ116" s="10">
        <f t="shared" si="27"/>
        <v>5.2807734456258876E-8</v>
      </c>
      <c r="AK116" s="14">
        <f t="shared" si="27"/>
        <v>5.4667161910638634E-7</v>
      </c>
      <c r="AL116" s="10">
        <f t="shared" si="27"/>
        <v>1.8551463924521299E-8</v>
      </c>
      <c r="AM116" s="14">
        <f t="shared" si="27"/>
        <v>1.9861691251857274E-7</v>
      </c>
      <c r="AN116" s="10">
        <f t="shared" si="27"/>
        <v>6.8700977972144124E-9</v>
      </c>
      <c r="AO116" s="14">
        <f t="shared" si="27"/>
        <v>2.9847255921639584E-8</v>
      </c>
      <c r="AP116" s="10">
        <f t="shared" si="27"/>
        <v>8.5277540263838635E-10</v>
      </c>
    </row>
    <row r="117" spans="1:48" x14ac:dyDescent="0.25">
      <c r="A117" s="22">
        <f t="shared" si="26"/>
        <v>4</v>
      </c>
      <c r="B117" s="16" t="s">
        <v>14</v>
      </c>
      <c r="C117" s="16" t="s">
        <v>15</v>
      </c>
      <c r="D117" s="23">
        <f t="shared" si="28"/>
        <v>216000</v>
      </c>
      <c r="E117" s="22">
        <v>3.9206972222222145</v>
      </c>
      <c r="F117" s="23">
        <v>92.223586111111089</v>
      </c>
      <c r="G117" s="16"/>
      <c r="H117" s="16">
        <f>SUM(Round1!H77,Round2!H77,Round3!H77,Round4!H77,Round5!H77,Round6!H77,Round7!G77)</f>
        <v>34</v>
      </c>
      <c r="I117" s="16">
        <f t="shared" si="29"/>
        <v>8.0295620133701808E-6</v>
      </c>
      <c r="J117" s="23">
        <f t="shared" si="30"/>
        <v>3.4136041341476958E-7</v>
      </c>
      <c r="K117" s="16"/>
      <c r="L117" s="16">
        <f>SUM(Round1!L77,Round2!L77,Round3!L77,Round4!L77,Round5!L77,Round6!L77,Round7!K77)</f>
        <v>3</v>
      </c>
      <c r="M117" s="16">
        <f t="shared" si="31"/>
        <v>7.0849076588560422E-7</v>
      </c>
      <c r="N117" s="23">
        <f t="shared" si="32"/>
        <v>3.0120036477773784E-8</v>
      </c>
      <c r="O117" s="16"/>
      <c r="P117" s="16">
        <f>SUM(Round1!P77,Round2!P77,Round3!P77,Round4!P77,Round5!P77,Round6!P77,Round7!O77)</f>
        <v>1</v>
      </c>
      <c r="Q117" s="16">
        <f t="shared" si="33"/>
        <v>2.3616358862853475E-7</v>
      </c>
      <c r="R117" s="23">
        <f t="shared" si="34"/>
        <v>1.0040012159257928E-8</v>
      </c>
      <c r="S117" s="16"/>
      <c r="T117" s="16">
        <f>SUM(Round1!T77,Round2!T77,Round3!T77,Round4!T77,Round5!T77,Round6!T77,Round7!S77)</f>
        <v>0</v>
      </c>
      <c r="U117" s="16">
        <f t="shared" si="35"/>
        <v>0</v>
      </c>
      <c r="V117" s="23">
        <f t="shared" si="36"/>
        <v>0</v>
      </c>
      <c r="W117" s="16"/>
      <c r="X117" s="16">
        <f>SUM(Round1!X77,Round2!X77,Round3!X77,Round4!X77,Round5!X77,Round6!X77,Round7!W77)</f>
        <v>0</v>
      </c>
      <c r="Y117" s="16">
        <f t="shared" si="37"/>
        <v>0</v>
      </c>
      <c r="Z117" s="23">
        <f t="shared" si="38"/>
        <v>0</v>
      </c>
      <c r="AG117" s="14">
        <f t="shared" si="27"/>
        <v>1.1868340593074943E-5</v>
      </c>
      <c r="AH117" s="8">
        <f t="shared" si="27"/>
        <v>3.9158579908823906E-7</v>
      </c>
      <c r="AI117" s="8">
        <f t="shared" si="27"/>
        <v>1.5184658834014239E-6</v>
      </c>
      <c r="AJ117" s="10">
        <f t="shared" si="27"/>
        <v>5.2807734456258876E-8</v>
      </c>
      <c r="AK117" s="14">
        <f t="shared" si="27"/>
        <v>5.4667161910638634E-7</v>
      </c>
      <c r="AL117" s="10">
        <f t="shared" si="27"/>
        <v>1.8551463924521299E-8</v>
      </c>
      <c r="AM117" s="14">
        <f t="shared" si="27"/>
        <v>1.9861691251857274E-7</v>
      </c>
      <c r="AN117" s="10">
        <f t="shared" si="27"/>
        <v>6.8700977972144124E-9</v>
      </c>
      <c r="AO117" s="14">
        <f t="shared" si="27"/>
        <v>2.9847255921639584E-8</v>
      </c>
      <c r="AP117" s="10">
        <f t="shared" si="27"/>
        <v>8.5277540263838635E-10</v>
      </c>
    </row>
    <row r="118" spans="1:48" x14ac:dyDescent="0.25">
      <c r="A118" s="22">
        <f t="shared" si="26"/>
        <v>5</v>
      </c>
      <c r="B118" s="16" t="s">
        <v>14</v>
      </c>
      <c r="C118" s="16" t="s">
        <v>16</v>
      </c>
      <c r="D118" s="23">
        <f t="shared" si="28"/>
        <v>216000</v>
      </c>
      <c r="E118" s="22">
        <v>4.2080472222222189</v>
      </c>
      <c r="F118" s="23">
        <v>99.019727777777774</v>
      </c>
      <c r="G118" s="16"/>
      <c r="H118" s="16">
        <f>SUM(Round1!H78,Round2!H78,Round3!H78,Round4!H78,Round5!H78,Round6!H78,Round7!G78)</f>
        <v>20</v>
      </c>
      <c r="I118" s="16">
        <f t="shared" si="29"/>
        <v>4.4007392361768966E-6</v>
      </c>
      <c r="J118" s="23">
        <f t="shared" si="30"/>
        <v>1.8701847534945945E-7</v>
      </c>
      <c r="K118" s="16"/>
      <c r="L118" s="16">
        <f>SUM(Round1!L78,Round2!L78,Round3!L78,Round4!L78,Round5!L78,Round6!L78,Round7!K78)</f>
        <v>21</v>
      </c>
      <c r="M118" s="16">
        <f t="shared" si="31"/>
        <v>4.6207761979857412E-6</v>
      </c>
      <c r="N118" s="23">
        <f t="shared" si="32"/>
        <v>1.9636939911693242E-7</v>
      </c>
      <c r="O118" s="16"/>
      <c r="P118" s="16">
        <f>SUM(Round1!P78,Round2!P78,Round3!P78,Round4!P78,Round5!P78,Round6!P78,Round7!O78)</f>
        <v>2</v>
      </c>
      <c r="Q118" s="16">
        <f t="shared" si="33"/>
        <v>4.4007392361768966E-7</v>
      </c>
      <c r="R118" s="23">
        <f t="shared" si="34"/>
        <v>1.8701847534945946E-8</v>
      </c>
      <c r="S118" s="16"/>
      <c r="T118" s="16">
        <f>SUM(Round1!T78,Round2!T78,Round3!T78,Round4!T78,Round5!T78,Round6!T78,Round7!S78)</f>
        <v>0</v>
      </c>
      <c r="U118" s="16">
        <f t="shared" si="35"/>
        <v>0</v>
      </c>
      <c r="V118" s="23">
        <f t="shared" si="36"/>
        <v>0</v>
      </c>
      <c r="W118" s="16"/>
      <c r="X118" s="16">
        <f>SUM(Round1!X78,Round2!X78,Round3!X78,Round4!X78,Round5!X78,Round6!X78,Round7!W78)</f>
        <v>0</v>
      </c>
      <c r="Y118" s="16">
        <f t="shared" si="37"/>
        <v>0</v>
      </c>
      <c r="Z118" s="23">
        <f t="shared" si="38"/>
        <v>0</v>
      </c>
      <c r="AG118" s="14">
        <f t="shared" si="27"/>
        <v>1.1868340593074943E-5</v>
      </c>
      <c r="AH118" s="8">
        <f t="shared" si="27"/>
        <v>3.9158579908823906E-7</v>
      </c>
      <c r="AI118" s="8">
        <f t="shared" si="27"/>
        <v>1.5184658834014239E-6</v>
      </c>
      <c r="AJ118" s="10">
        <f t="shared" si="27"/>
        <v>5.2807734456258876E-8</v>
      </c>
      <c r="AK118" s="14">
        <f t="shared" si="27"/>
        <v>5.4667161910638634E-7</v>
      </c>
      <c r="AL118" s="10">
        <f t="shared" si="27"/>
        <v>1.8551463924521299E-8</v>
      </c>
      <c r="AM118" s="14">
        <f t="shared" si="27"/>
        <v>1.9861691251857274E-7</v>
      </c>
      <c r="AN118" s="10">
        <f t="shared" si="27"/>
        <v>6.8700977972144124E-9</v>
      </c>
      <c r="AO118" s="14">
        <f t="shared" si="27"/>
        <v>2.9847255921639584E-8</v>
      </c>
      <c r="AP118" s="10">
        <f t="shared" si="27"/>
        <v>8.5277540263838635E-10</v>
      </c>
    </row>
    <row r="119" spans="1:48" x14ac:dyDescent="0.25">
      <c r="A119" s="22">
        <f t="shared" si="26"/>
        <v>6</v>
      </c>
      <c r="B119" s="16" t="s">
        <v>14</v>
      </c>
      <c r="C119" s="16" t="s">
        <v>17</v>
      </c>
      <c r="D119" s="23">
        <f t="shared" si="28"/>
        <v>216000</v>
      </c>
      <c r="E119" s="22">
        <v>3.8898972222222201</v>
      </c>
      <c r="F119" s="23">
        <v>96.78281666666669</v>
      </c>
      <c r="G119" s="16"/>
      <c r="H119" s="16">
        <f>SUM(Round1!H79,Round2!H79,Round3!H79,Round4!H79,Round5!H79,Round6!H79,Round7!G79)</f>
        <v>28</v>
      </c>
      <c r="I119" s="16">
        <f t="shared" si="29"/>
        <v>6.664938543315796E-6</v>
      </c>
      <c r="J119" s="23">
        <f>H119/($F119*$D119*$J$2)</f>
        <v>2.678773652064537E-7</v>
      </c>
      <c r="K119" s="16"/>
      <c r="L119" s="16">
        <f>SUM(Round1!L79,Round2!L79,Round3!L79,Round4!L79,Round5!L79,Round6!L79,Round7!K79)</f>
        <v>3</v>
      </c>
      <c r="M119" s="16">
        <f t="shared" si="31"/>
        <v>7.1410055821240662E-7</v>
      </c>
      <c r="N119" s="23">
        <f>L119/($F119*$D119*$J$2)</f>
        <v>2.8701146272120038E-8</v>
      </c>
      <c r="O119" s="16"/>
      <c r="P119" s="16">
        <f>SUM(Round1!P79,Round2!P79,Round3!P79,Round4!P79,Round5!P79,Round6!P79,Round7!O79)</f>
        <v>0</v>
      </c>
      <c r="Q119" s="16">
        <f t="shared" si="33"/>
        <v>0</v>
      </c>
      <c r="R119" s="23">
        <f>P119/($F119*$D119*$J$2)</f>
        <v>0</v>
      </c>
      <c r="S119" s="16"/>
      <c r="T119" s="16">
        <f>SUM(Round1!T79,Round2!T79,Round3!T79,Round4!T79,Round5!T79,Round6!T79,Round7!S79)</f>
        <v>0</v>
      </c>
      <c r="U119" s="16">
        <f t="shared" si="35"/>
        <v>0</v>
      </c>
      <c r="V119" s="23">
        <f>T119/($F119*$D119*$J$2)</f>
        <v>0</v>
      </c>
      <c r="W119" s="16"/>
      <c r="X119" s="16">
        <f>SUM(Round1!X79,Round2!X79,Round3!X79,Round4!X79,Round5!X79,Round6!X79,Round7!W79)</f>
        <v>0</v>
      </c>
      <c r="Y119" s="16">
        <f t="shared" si="37"/>
        <v>0</v>
      </c>
      <c r="Z119" s="23">
        <f>X119/($F119*$D119*$J$2)</f>
        <v>0</v>
      </c>
      <c r="AG119" s="14">
        <f t="shared" si="27"/>
        <v>1.1868340593074943E-5</v>
      </c>
      <c r="AH119" s="8">
        <f t="shared" si="27"/>
        <v>3.9158579908823906E-7</v>
      </c>
      <c r="AI119" s="8">
        <f t="shared" si="27"/>
        <v>1.5184658834014239E-6</v>
      </c>
      <c r="AJ119" s="10">
        <f t="shared" si="27"/>
        <v>5.2807734456258876E-8</v>
      </c>
      <c r="AK119" s="14">
        <f t="shared" si="27"/>
        <v>5.4667161910638634E-7</v>
      </c>
      <c r="AL119" s="10">
        <f t="shared" si="27"/>
        <v>1.8551463924521299E-8</v>
      </c>
      <c r="AM119" s="14">
        <f t="shared" si="27"/>
        <v>1.9861691251857274E-7</v>
      </c>
      <c r="AN119" s="10">
        <f t="shared" si="27"/>
        <v>6.8700977972144124E-9</v>
      </c>
      <c r="AO119" s="14">
        <f t="shared" si="27"/>
        <v>2.9847255921639584E-8</v>
      </c>
      <c r="AP119" s="10">
        <f t="shared" si="27"/>
        <v>8.5277540263838635E-10</v>
      </c>
    </row>
    <row r="120" spans="1:48" x14ac:dyDescent="0.25">
      <c r="A120" s="22">
        <f t="shared" si="26"/>
        <v>7</v>
      </c>
      <c r="B120" s="16" t="s">
        <v>14</v>
      </c>
      <c r="C120" s="16" t="s">
        <v>24</v>
      </c>
      <c r="D120" s="23">
        <f t="shared" si="28"/>
        <v>216000</v>
      </c>
      <c r="E120" s="22">
        <v>4.7703972222222184</v>
      </c>
      <c r="F120" s="23">
        <v>110.17316944444444</v>
      </c>
      <c r="G120" s="16"/>
      <c r="H120" s="16">
        <f>SUM(Round1!H80,Round2!H80,Round3!H80,Round4!H80,Round5!H80,Round6!H80,Round7!G80)</f>
        <v>24</v>
      </c>
      <c r="I120" s="16">
        <f t="shared" si="29"/>
        <v>4.6583588718153604E-6</v>
      </c>
      <c r="J120" s="23">
        <f t="shared" ref="J120:J127" si="39">H120/($F120*$D120*$J$2)</f>
        <v>2.0170266802960523E-7</v>
      </c>
      <c r="K120" s="16"/>
      <c r="L120" s="16">
        <f>SUM(Round1!L80,Round2!L80,Round3!L80,Round4!L80,Round5!L80,Round6!L80,Round7!K80)</f>
        <v>11</v>
      </c>
      <c r="M120" s="16">
        <f t="shared" si="31"/>
        <v>2.1350811495820402E-6</v>
      </c>
      <c r="N120" s="23">
        <f t="shared" ref="N120:N127" si="40">L120/($F120*$D120*$J$2)</f>
        <v>9.2447056180235732E-8</v>
      </c>
      <c r="O120" s="16"/>
      <c r="P120" s="16">
        <f>SUM(Round1!P80,Round2!P80,Round3!P80,Round4!P80,Round5!P80,Round6!P80,Round7!O80)</f>
        <v>1</v>
      </c>
      <c r="Q120" s="16">
        <f t="shared" si="33"/>
        <v>1.9409828632563999E-7</v>
      </c>
      <c r="R120" s="23">
        <f t="shared" ref="R120:R127" si="41">P120/($F120*$D120*$J$2)</f>
        <v>8.4042778345668847E-9</v>
      </c>
      <c r="S120" s="16"/>
      <c r="T120" s="16">
        <f>SUM(Round1!T80,Round2!T80,Round3!T80,Round4!T80,Round5!T80,Round6!T80,Round7!S80)</f>
        <v>1</v>
      </c>
      <c r="U120" s="16">
        <f t="shared" si="35"/>
        <v>1.9409828632563999E-7</v>
      </c>
      <c r="V120" s="23">
        <f t="shared" ref="V120:V127" si="42">T120/($F120*$D120*$J$2)</f>
        <v>8.4042778345668847E-9</v>
      </c>
      <c r="W120" s="16"/>
      <c r="X120" s="16">
        <f>SUM(Round1!X80,Round2!X80,Round3!X80,Round4!X80,Round5!X80,Round6!X80,Round7!W80)</f>
        <v>0</v>
      </c>
      <c r="Y120" s="16">
        <f t="shared" si="37"/>
        <v>0</v>
      </c>
      <c r="Z120" s="23">
        <f t="shared" ref="Z120:Z127" si="43">X120/($F120*$D120*$J$2)</f>
        <v>0</v>
      </c>
      <c r="AG120" s="14">
        <f t="shared" si="27"/>
        <v>1.1868340593074943E-5</v>
      </c>
      <c r="AH120" s="8">
        <f t="shared" si="27"/>
        <v>3.9158579908823906E-7</v>
      </c>
      <c r="AI120" s="8">
        <f t="shared" si="27"/>
        <v>1.5184658834014239E-6</v>
      </c>
      <c r="AJ120" s="10">
        <f t="shared" si="27"/>
        <v>5.2807734456258876E-8</v>
      </c>
      <c r="AK120" s="14">
        <f t="shared" si="27"/>
        <v>5.4667161910638634E-7</v>
      </c>
      <c r="AL120" s="10">
        <f t="shared" si="27"/>
        <v>1.8551463924521299E-8</v>
      </c>
      <c r="AM120" s="14">
        <f t="shared" si="27"/>
        <v>1.9861691251857274E-7</v>
      </c>
      <c r="AN120" s="10">
        <f t="shared" si="27"/>
        <v>6.8700977972144124E-9</v>
      </c>
      <c r="AO120" s="14">
        <f t="shared" si="27"/>
        <v>2.9847255921639584E-8</v>
      </c>
      <c r="AP120" s="10">
        <f t="shared" si="27"/>
        <v>8.5277540263838635E-10</v>
      </c>
    </row>
    <row r="121" spans="1:48" x14ac:dyDescent="0.25">
      <c r="A121" s="22">
        <f t="shared" si="26"/>
        <v>8</v>
      </c>
      <c r="B121" s="16" t="s">
        <v>14</v>
      </c>
      <c r="C121" s="16" t="s">
        <v>25</v>
      </c>
      <c r="D121" s="23">
        <f t="shared" si="28"/>
        <v>216000</v>
      </c>
      <c r="E121" s="22">
        <v>4.1362861111111151</v>
      </c>
      <c r="F121" s="23">
        <v>144.77058055555551</v>
      </c>
      <c r="G121" s="16"/>
      <c r="H121" s="16">
        <f>SUM(Round1!H81,Round2!H81,Round3!H81,Round4!H81,Round5!H81,Round6!H81,Round7!G81)</f>
        <v>105</v>
      </c>
      <c r="I121" s="16">
        <f t="shared" si="29"/>
        <v>2.3504714038291168E-5</v>
      </c>
      <c r="J121" s="23">
        <f t="shared" si="39"/>
        <v>6.7156062957772927E-7</v>
      </c>
      <c r="K121" s="16"/>
      <c r="L121" s="16">
        <f>SUM(Round1!L81,Round2!L81,Round3!L81,Round4!L81,Round5!L81,Round6!L81,Round7!K81)</f>
        <v>43</v>
      </c>
      <c r="M121" s="16">
        <f t="shared" si="31"/>
        <v>9.6257400347287653E-6</v>
      </c>
      <c r="N121" s="23">
        <f t="shared" si="40"/>
        <v>2.750200673508796E-7</v>
      </c>
      <c r="O121" s="16"/>
      <c r="P121" s="16">
        <f>SUM(Round1!P81,Round2!P81,Round3!P81,Round4!P81,Round5!P81,Round6!P81,Round7!O81)</f>
        <v>4</v>
      </c>
      <c r="Q121" s="16">
        <f t="shared" si="33"/>
        <v>8.9541767764918744E-7</v>
      </c>
      <c r="R121" s="23">
        <f t="shared" si="41"/>
        <v>2.5583262079151592E-8</v>
      </c>
      <c r="S121" s="16"/>
      <c r="T121" s="16">
        <f>SUM(Round1!T81,Round2!T81,Round3!T81,Round4!T81,Round5!T81,Round6!T81,Round7!S81)</f>
        <v>1</v>
      </c>
      <c r="U121" s="16">
        <f t="shared" si="35"/>
        <v>2.2385441941229686E-7</v>
      </c>
      <c r="V121" s="23">
        <f t="shared" si="42"/>
        <v>6.3958155197878979E-9</v>
      </c>
      <c r="W121" s="16"/>
      <c r="X121" s="16">
        <f>SUM(Round1!X81,Round2!X81,Round3!X81,Round4!X81,Round5!X81,Round6!X81,Round7!W81)</f>
        <v>2</v>
      </c>
      <c r="Y121" s="16">
        <f t="shared" si="37"/>
        <v>4.4770883882459372E-7</v>
      </c>
      <c r="Z121" s="23">
        <f t="shared" si="43"/>
        <v>1.2791631039575796E-8</v>
      </c>
      <c r="AG121" s="14">
        <f t="shared" si="27"/>
        <v>1.1868340593074943E-5</v>
      </c>
      <c r="AH121" s="8">
        <f t="shared" si="27"/>
        <v>3.9158579908823906E-7</v>
      </c>
      <c r="AI121" s="8">
        <f t="shared" si="27"/>
        <v>1.5184658834014239E-6</v>
      </c>
      <c r="AJ121" s="10">
        <f t="shared" si="27"/>
        <v>5.2807734456258876E-8</v>
      </c>
      <c r="AK121" s="14">
        <f t="shared" si="27"/>
        <v>5.4667161910638634E-7</v>
      </c>
      <c r="AL121" s="10">
        <f t="shared" si="27"/>
        <v>1.8551463924521299E-8</v>
      </c>
      <c r="AM121" s="14">
        <f t="shared" si="27"/>
        <v>1.9861691251857274E-7</v>
      </c>
      <c r="AN121" s="10">
        <f t="shared" si="27"/>
        <v>6.8700977972144124E-9</v>
      </c>
      <c r="AO121" s="14">
        <f t="shared" si="27"/>
        <v>2.9847255921639584E-8</v>
      </c>
      <c r="AP121" s="10">
        <f t="shared" si="27"/>
        <v>8.5277540263838635E-10</v>
      </c>
    </row>
    <row r="122" spans="1:48" x14ac:dyDescent="0.25">
      <c r="A122" s="22">
        <f t="shared" si="26"/>
        <v>9</v>
      </c>
      <c r="B122" s="16" t="s">
        <v>14</v>
      </c>
      <c r="C122" s="16" t="s">
        <v>26</v>
      </c>
      <c r="D122" s="23">
        <f t="shared" si="28"/>
        <v>216000</v>
      </c>
      <c r="E122" s="22">
        <v>3.7250944444444332</v>
      </c>
      <c r="F122" s="23">
        <v>124.7335083333333</v>
      </c>
      <c r="G122" s="16"/>
      <c r="H122" s="16">
        <f>SUM(Round1!H82,Round2!H82,Round3!H82,Round4!H82,Round5!H82,Round6!H82,Round7!G82)</f>
        <v>114</v>
      </c>
      <c r="I122" s="16">
        <f t="shared" si="29"/>
        <v>2.8336343448413773E-5</v>
      </c>
      <c r="J122" s="23">
        <f t="shared" si="39"/>
        <v>8.4624859002179841E-7</v>
      </c>
      <c r="K122" s="16"/>
      <c r="L122" s="16">
        <f>SUM(Round1!L82,Round2!L82,Round3!L82,Round4!L82,Round5!L82,Round6!L82,Round7!K82)</f>
        <v>2</v>
      </c>
      <c r="M122" s="16">
        <f t="shared" si="31"/>
        <v>4.971288324283118E-7</v>
      </c>
      <c r="N122" s="23">
        <f t="shared" si="40"/>
        <v>1.4846466491610499E-8</v>
      </c>
      <c r="O122" s="16"/>
      <c r="P122" s="16">
        <f>SUM(Round1!P82,Round2!P82,Round3!P82,Round4!P82,Round5!P82,Round6!P82,Round7!O82)</f>
        <v>1</v>
      </c>
      <c r="Q122" s="16">
        <f t="shared" si="33"/>
        <v>2.485644162141559E-7</v>
      </c>
      <c r="R122" s="23">
        <f t="shared" si="41"/>
        <v>7.4232332458052493E-9</v>
      </c>
      <c r="S122" s="16"/>
      <c r="T122" s="16">
        <f>SUM(Round1!T82,Round2!T82,Round3!T82,Round4!T82,Round5!T82,Round6!T82,Round7!S82)</f>
        <v>0</v>
      </c>
      <c r="U122" s="16">
        <f t="shared" si="35"/>
        <v>0</v>
      </c>
      <c r="V122" s="23">
        <f t="shared" si="42"/>
        <v>0</v>
      </c>
      <c r="W122" s="16"/>
      <c r="X122" s="16">
        <f>SUM(Round1!X82,Round2!X82,Round3!X82,Round4!X82,Round5!X82,Round6!X82,Round7!W82)</f>
        <v>0</v>
      </c>
      <c r="Y122" s="16">
        <f t="shared" si="37"/>
        <v>0</v>
      </c>
      <c r="Z122" s="23">
        <f t="shared" si="43"/>
        <v>0</v>
      </c>
      <c r="AG122" s="14">
        <f t="shared" si="27"/>
        <v>1.1868340593074943E-5</v>
      </c>
      <c r="AH122" s="8">
        <f t="shared" si="27"/>
        <v>3.9158579908823906E-7</v>
      </c>
      <c r="AI122" s="8">
        <f t="shared" si="27"/>
        <v>1.5184658834014239E-6</v>
      </c>
      <c r="AJ122" s="10">
        <f t="shared" si="27"/>
        <v>5.2807734456258876E-8</v>
      </c>
      <c r="AK122" s="14">
        <f t="shared" si="27"/>
        <v>5.4667161910638634E-7</v>
      </c>
      <c r="AL122" s="10">
        <f t="shared" si="27"/>
        <v>1.8551463924521299E-8</v>
      </c>
      <c r="AM122" s="14">
        <f t="shared" si="27"/>
        <v>1.9861691251857274E-7</v>
      </c>
      <c r="AN122" s="10">
        <f t="shared" si="27"/>
        <v>6.8700977972144124E-9</v>
      </c>
      <c r="AO122" s="14">
        <f t="shared" si="27"/>
        <v>2.9847255921639584E-8</v>
      </c>
      <c r="AP122" s="10">
        <f t="shared" si="27"/>
        <v>8.5277540263838635E-10</v>
      </c>
    </row>
    <row r="123" spans="1:48" x14ac:dyDescent="0.25">
      <c r="A123" s="22">
        <f t="shared" si="26"/>
        <v>10</v>
      </c>
      <c r="B123" s="16" t="s">
        <v>14</v>
      </c>
      <c r="C123" s="16" t="s">
        <v>27</v>
      </c>
      <c r="D123" s="23">
        <f t="shared" si="28"/>
        <v>216000</v>
      </c>
      <c r="E123" s="30">
        <v>3.8716305555555603</v>
      </c>
      <c r="F123" s="24">
        <v>155.05862777777779</v>
      </c>
      <c r="G123" s="17"/>
      <c r="H123" s="16">
        <f>SUM(Round1!H83,Round2!H83,Round3!H83,Round4!H83,Round5!H83,Round6!H83,Round7!G83)</f>
        <v>101</v>
      </c>
      <c r="I123" s="16">
        <f t="shared" si="29"/>
        <v>2.4154814664411867E-5</v>
      </c>
      <c r="J123" s="23">
        <f t="shared" si="39"/>
        <v>6.0311715548356684E-7</v>
      </c>
      <c r="K123" s="16"/>
      <c r="L123" s="16">
        <f>SUM(Round1!L83,Round2!L83,Round3!L83,Round4!L83,Round5!L83,Round6!L83,Round7!K83)</f>
        <v>4</v>
      </c>
      <c r="M123" s="16">
        <f t="shared" si="31"/>
        <v>9.5662632334304428E-7</v>
      </c>
      <c r="N123" s="23">
        <f t="shared" si="40"/>
        <v>2.3885827939943241E-8</v>
      </c>
      <c r="O123" s="16"/>
      <c r="P123" s="16">
        <f>SUM(Round1!P83,Round2!P83,Round3!P83,Round4!P83,Round5!P83,Round6!P83,Round7!O83)</f>
        <v>6</v>
      </c>
      <c r="Q123" s="16">
        <f t="shared" si="33"/>
        <v>1.4349394850145664E-6</v>
      </c>
      <c r="R123" s="23">
        <f t="shared" si="41"/>
        <v>3.5828741909914863E-8</v>
      </c>
      <c r="S123" s="16"/>
      <c r="T123" s="16">
        <f>SUM(Round1!T83,Round2!T83,Round3!T83,Round4!T83,Round5!T83,Round6!T83,Round7!S83)</f>
        <v>0</v>
      </c>
      <c r="U123" s="16">
        <f t="shared" si="35"/>
        <v>0</v>
      </c>
      <c r="V123" s="23">
        <f t="shared" si="42"/>
        <v>0</v>
      </c>
      <c r="W123" s="16"/>
      <c r="X123" s="16">
        <f>SUM(Round1!X83,Round2!X83,Round3!X83,Round4!X83,Round5!X83,Round6!X83,Round7!W83)</f>
        <v>0</v>
      </c>
      <c r="Y123" s="16">
        <f t="shared" si="37"/>
        <v>0</v>
      </c>
      <c r="Z123" s="23">
        <f t="shared" si="43"/>
        <v>0</v>
      </c>
      <c r="AG123" s="14">
        <f t="shared" si="27"/>
        <v>1.1868340593074943E-5</v>
      </c>
      <c r="AH123" s="8">
        <f t="shared" si="27"/>
        <v>3.9158579908823906E-7</v>
      </c>
      <c r="AI123" s="8">
        <f t="shared" si="27"/>
        <v>1.5184658834014239E-6</v>
      </c>
      <c r="AJ123" s="10">
        <f t="shared" si="27"/>
        <v>5.2807734456258876E-8</v>
      </c>
      <c r="AK123" s="14">
        <f t="shared" si="27"/>
        <v>5.4667161910638634E-7</v>
      </c>
      <c r="AL123" s="10">
        <f t="shared" si="27"/>
        <v>1.8551463924521299E-8</v>
      </c>
      <c r="AM123" s="14">
        <f t="shared" si="27"/>
        <v>1.9861691251857274E-7</v>
      </c>
      <c r="AN123" s="10">
        <f t="shared" si="27"/>
        <v>6.8700977972144124E-9</v>
      </c>
      <c r="AO123" s="14">
        <f t="shared" si="27"/>
        <v>2.9847255921639584E-8</v>
      </c>
      <c r="AP123" s="10">
        <f t="shared" si="27"/>
        <v>8.5277540263838635E-10</v>
      </c>
    </row>
    <row r="124" spans="1:48" x14ac:dyDescent="0.25">
      <c r="A124" s="22">
        <f t="shared" si="26"/>
        <v>11</v>
      </c>
      <c r="B124" s="16" t="s">
        <v>14</v>
      </c>
      <c r="C124" s="16" t="s">
        <v>28</v>
      </c>
      <c r="D124" s="23">
        <f t="shared" si="28"/>
        <v>216000</v>
      </c>
      <c r="E124" s="30">
        <v>4.4547250000000078</v>
      </c>
      <c r="F124" s="24">
        <v>99.95538055555555</v>
      </c>
      <c r="G124" s="17"/>
      <c r="H124" s="16">
        <f>SUM(Round1!H84,Round2!H84,Round3!H84,Round4!H84,Round5!H84,Round6!H84,Round7!G84)</f>
        <v>28</v>
      </c>
      <c r="I124" s="16">
        <f t="shared" si="29"/>
        <v>5.8198712436628252E-6</v>
      </c>
      <c r="J124" s="23">
        <f t="shared" si="39"/>
        <v>2.5937499093924415E-7</v>
      </c>
      <c r="K124" s="16"/>
      <c r="L124" s="16">
        <f>SUM(Round1!L84,Round2!L84,Round3!L84,Round4!L84,Round5!L84,Round6!L84,Round7!K84)</f>
        <v>6</v>
      </c>
      <c r="M124" s="16">
        <f t="shared" si="31"/>
        <v>1.2471152664991768E-6</v>
      </c>
      <c r="N124" s="23">
        <f t="shared" si="40"/>
        <v>5.5580355201266612E-8</v>
      </c>
      <c r="O124" s="16"/>
      <c r="P124" s="16">
        <f>SUM(Round1!P84,Round2!P84,Round3!P84,Round4!P84,Round5!P84,Round6!P84,Round7!O84)</f>
        <v>1</v>
      </c>
      <c r="Q124" s="16">
        <f t="shared" si="33"/>
        <v>2.0785254441652947E-7</v>
      </c>
      <c r="R124" s="23">
        <f t="shared" si="41"/>
        <v>9.2633925335444347E-9</v>
      </c>
      <c r="S124" s="16"/>
      <c r="T124" s="16">
        <f>SUM(Round1!T84,Round2!T84,Round3!T84,Round4!T84,Round5!T84,Round6!T84,Round7!S84)</f>
        <v>0</v>
      </c>
      <c r="U124" s="16">
        <f t="shared" si="35"/>
        <v>0</v>
      </c>
      <c r="V124" s="23">
        <f t="shared" si="42"/>
        <v>0</v>
      </c>
      <c r="W124" s="16"/>
      <c r="X124" s="16">
        <f>SUM(Round1!X84,Round2!X84,Round3!X84,Round4!X84,Round5!X84,Round6!X84,Round7!W84)</f>
        <v>0</v>
      </c>
      <c r="Y124" s="16">
        <f t="shared" si="37"/>
        <v>0</v>
      </c>
      <c r="Z124" s="23">
        <f t="shared" si="43"/>
        <v>0</v>
      </c>
      <c r="AG124" s="14">
        <f t="shared" si="27"/>
        <v>1.1868340593074943E-5</v>
      </c>
      <c r="AH124" s="8">
        <f t="shared" si="27"/>
        <v>3.9158579908823906E-7</v>
      </c>
      <c r="AI124" s="8">
        <f t="shared" si="27"/>
        <v>1.5184658834014239E-6</v>
      </c>
      <c r="AJ124" s="10">
        <f t="shared" si="27"/>
        <v>5.2807734456258876E-8</v>
      </c>
      <c r="AK124" s="14">
        <f t="shared" si="27"/>
        <v>5.4667161910638634E-7</v>
      </c>
      <c r="AL124" s="10">
        <f t="shared" si="27"/>
        <v>1.8551463924521299E-8</v>
      </c>
      <c r="AM124" s="14">
        <f t="shared" si="27"/>
        <v>1.9861691251857274E-7</v>
      </c>
      <c r="AN124" s="10">
        <f t="shared" si="27"/>
        <v>6.8700977972144124E-9</v>
      </c>
      <c r="AO124" s="14">
        <f t="shared" si="27"/>
        <v>2.9847255921639584E-8</v>
      </c>
      <c r="AP124" s="10">
        <f t="shared" si="27"/>
        <v>8.5277540263838635E-10</v>
      </c>
    </row>
    <row r="125" spans="1:48" x14ac:dyDescent="0.25">
      <c r="A125" s="22">
        <f t="shared" si="26"/>
        <v>12</v>
      </c>
      <c r="B125" s="17" t="s">
        <v>14</v>
      </c>
      <c r="C125" s="17" t="s">
        <v>18</v>
      </c>
      <c r="D125" s="23">
        <f t="shared" si="28"/>
        <v>216000</v>
      </c>
      <c r="E125" s="30">
        <v>4.026452777777763</v>
      </c>
      <c r="F125" s="24">
        <v>104.02222777777774</v>
      </c>
      <c r="G125" s="17"/>
      <c r="H125" s="16">
        <f>SUM(Round1!H85,Round2!H85,Round3!H85,Round4!H85,Round5!H85,Round6!H85,Round7!G85)</f>
        <v>26</v>
      </c>
      <c r="I125" s="16">
        <f t="shared" si="29"/>
        <v>5.9789783719656043E-6</v>
      </c>
      <c r="J125" s="23">
        <f t="shared" si="39"/>
        <v>2.3143201783279839E-7</v>
      </c>
      <c r="K125" s="16"/>
      <c r="L125" s="16">
        <f>SUM(Round1!L85,Round2!L85,Round3!L85,Round4!L85,Round5!L85,Round6!L85,Round7!K85)</f>
        <v>0</v>
      </c>
      <c r="M125" s="16">
        <f t="shared" si="31"/>
        <v>0</v>
      </c>
      <c r="N125" s="23">
        <f t="shared" si="40"/>
        <v>0</v>
      </c>
      <c r="O125" s="16"/>
      <c r="P125" s="16">
        <f>SUM(Round1!P85,Round2!P85,Round3!P85,Round4!P85,Round5!P85,Round6!P85,Round7!O85)</f>
        <v>2</v>
      </c>
      <c r="Q125" s="16">
        <f t="shared" si="33"/>
        <v>4.5992141322812339E-7</v>
      </c>
      <c r="R125" s="23">
        <f t="shared" si="41"/>
        <v>1.780246291021526E-8</v>
      </c>
      <c r="S125" s="16"/>
      <c r="T125" s="16">
        <f>SUM(Round1!T85,Round2!T85,Round3!T85,Round4!T85,Round5!T85,Round6!T85,Round7!S85)</f>
        <v>1</v>
      </c>
      <c r="U125" s="16">
        <f t="shared" si="35"/>
        <v>2.2996070661406169E-7</v>
      </c>
      <c r="V125" s="23">
        <f t="shared" si="42"/>
        <v>8.9012314551076301E-9</v>
      </c>
      <c r="W125" s="16"/>
      <c r="X125" s="16">
        <f>SUM(Round1!X85,Round2!X85,Round3!X85,Round4!X85,Round5!X85,Round6!X85,Round7!W85)</f>
        <v>0</v>
      </c>
      <c r="Y125" s="16">
        <f t="shared" si="37"/>
        <v>0</v>
      </c>
      <c r="Z125" s="23">
        <f t="shared" si="43"/>
        <v>0</v>
      </c>
      <c r="AG125" s="14">
        <f t="shared" si="27"/>
        <v>1.1868340593074943E-5</v>
      </c>
      <c r="AH125" s="8">
        <f t="shared" si="27"/>
        <v>3.9158579908823906E-7</v>
      </c>
      <c r="AI125" s="8">
        <f t="shared" si="27"/>
        <v>1.5184658834014239E-6</v>
      </c>
      <c r="AJ125" s="10">
        <f t="shared" si="27"/>
        <v>5.2807734456258876E-8</v>
      </c>
      <c r="AK125" s="14">
        <f t="shared" si="27"/>
        <v>5.4667161910638634E-7</v>
      </c>
      <c r="AL125" s="10">
        <f t="shared" si="27"/>
        <v>1.8551463924521299E-8</v>
      </c>
      <c r="AM125" s="14">
        <f t="shared" si="27"/>
        <v>1.9861691251857274E-7</v>
      </c>
      <c r="AN125" s="10">
        <f t="shared" si="27"/>
        <v>6.8700977972144124E-9</v>
      </c>
      <c r="AO125" s="14">
        <f t="shared" si="27"/>
        <v>2.9847255921639584E-8</v>
      </c>
      <c r="AP125" s="10">
        <f t="shared" si="27"/>
        <v>8.5277540263838635E-10</v>
      </c>
    </row>
    <row r="126" spans="1:48" x14ac:dyDescent="0.25">
      <c r="A126" s="22">
        <f t="shared" si="26"/>
        <v>13</v>
      </c>
      <c r="B126" s="17" t="s">
        <v>14</v>
      </c>
      <c r="C126" s="17" t="s">
        <v>19</v>
      </c>
      <c r="D126" s="23">
        <f t="shared" si="28"/>
        <v>216000</v>
      </c>
      <c r="E126" s="30">
        <v>3.7903000000000051</v>
      </c>
      <c r="F126" s="24">
        <v>100.9529722222222</v>
      </c>
      <c r="G126" s="17"/>
      <c r="H126" s="16">
        <f>SUM(Round1!H86,Round2!H86,Round3!H86,Round4!H86,Round5!H86,Round6!H86,Round7!G86)</f>
        <v>15</v>
      </c>
      <c r="I126" s="16">
        <f t="shared" si="29"/>
        <v>3.6643244304906918E-6</v>
      </c>
      <c r="J126" s="23">
        <f t="shared" si="39"/>
        <v>1.3757781057021328E-7</v>
      </c>
      <c r="K126" s="16"/>
      <c r="L126" s="16">
        <f>SUM(Round1!L86,Round2!L86,Round3!L86,Round4!L86,Round5!L86,Round6!L86,Round7!K86)</f>
        <v>0</v>
      </c>
      <c r="M126" s="16">
        <f t="shared" si="31"/>
        <v>0</v>
      </c>
      <c r="N126" s="23">
        <f t="shared" si="40"/>
        <v>0</v>
      </c>
      <c r="O126" s="16"/>
      <c r="P126" s="16">
        <f>SUM(Round1!P86,Round2!P86,Round3!P86,Round4!P86,Round5!P86,Round6!P86,Round7!O86)</f>
        <v>3</v>
      </c>
      <c r="Q126" s="16">
        <f t="shared" si="33"/>
        <v>7.328648860981384E-7</v>
      </c>
      <c r="R126" s="23">
        <f t="shared" si="41"/>
        <v>2.7515562114042652E-8</v>
      </c>
      <c r="S126" s="16"/>
      <c r="T126" s="16">
        <f>SUM(Round1!T86,Round2!T86,Round3!T86,Round4!T86,Round5!T86,Round6!T86,Round7!S86)</f>
        <v>1</v>
      </c>
      <c r="U126" s="16">
        <f t="shared" si="35"/>
        <v>2.4428829536604612E-7</v>
      </c>
      <c r="V126" s="23">
        <f t="shared" si="42"/>
        <v>9.1718540380142174E-9</v>
      </c>
      <c r="W126" s="16"/>
      <c r="X126" s="16">
        <f>SUM(Round1!X86,Round2!X86,Round3!X86,Round4!X86,Round5!X86,Round6!X86,Round7!W86)</f>
        <v>0</v>
      </c>
      <c r="Y126" s="16">
        <f t="shared" si="37"/>
        <v>0</v>
      </c>
      <c r="Z126" s="23">
        <f t="shared" si="43"/>
        <v>0</v>
      </c>
      <c r="AG126" s="14">
        <f t="shared" si="27"/>
        <v>1.1868340593074943E-5</v>
      </c>
      <c r="AH126" s="8">
        <f t="shared" si="27"/>
        <v>3.9158579908823906E-7</v>
      </c>
      <c r="AI126" s="8">
        <f t="shared" si="27"/>
        <v>1.5184658834014239E-6</v>
      </c>
      <c r="AJ126" s="10">
        <f t="shared" si="27"/>
        <v>5.2807734456258876E-8</v>
      </c>
      <c r="AK126" s="14">
        <f t="shared" si="27"/>
        <v>5.4667161910638634E-7</v>
      </c>
      <c r="AL126" s="10">
        <f t="shared" si="27"/>
        <v>1.8551463924521299E-8</v>
      </c>
      <c r="AM126" s="14">
        <f t="shared" si="27"/>
        <v>1.9861691251857274E-7</v>
      </c>
      <c r="AN126" s="10">
        <f t="shared" si="27"/>
        <v>6.8700977972144124E-9</v>
      </c>
      <c r="AO126" s="14">
        <f t="shared" si="27"/>
        <v>2.9847255921639584E-8</v>
      </c>
      <c r="AP126" s="10">
        <f t="shared" si="27"/>
        <v>8.5277540263838635E-10</v>
      </c>
    </row>
    <row r="127" spans="1:48" x14ac:dyDescent="0.25">
      <c r="A127" s="22">
        <f t="shared" si="26"/>
        <v>14</v>
      </c>
      <c r="B127" s="17" t="s">
        <v>14</v>
      </c>
      <c r="C127" s="17" t="s">
        <v>20</v>
      </c>
      <c r="D127" s="23">
        <f t="shared" si="28"/>
        <v>216000</v>
      </c>
      <c r="E127" s="30">
        <v>3.563747222222224</v>
      </c>
      <c r="F127" s="24">
        <v>94.844977777777757</v>
      </c>
      <c r="G127" s="17"/>
      <c r="H127" s="16">
        <f>SUM(Round1!H87,Round2!H87,Round3!H87,Round4!H87,Round5!H87,Round6!H87,Round7!G87)</f>
        <v>32</v>
      </c>
      <c r="I127" s="16">
        <f>H127/($E127*$D127*$J$2)</f>
        <v>8.3141782461085066E-6</v>
      </c>
      <c r="J127" s="23">
        <f t="shared" si="39"/>
        <v>3.1240061755354088E-7</v>
      </c>
      <c r="K127" s="16"/>
      <c r="L127" s="16">
        <f>SUM(Round1!L87,Round2!L87,Round3!L87,Round4!L87,Round5!L87,Round6!L87,Round7!K87)</f>
        <v>0</v>
      </c>
      <c r="M127" s="16">
        <f>L127/($E127*$D127*$J$2)</f>
        <v>0</v>
      </c>
      <c r="N127" s="23">
        <f t="shared" si="40"/>
        <v>0</v>
      </c>
      <c r="O127" s="16"/>
      <c r="P127" s="16">
        <f>SUM(Round1!P87,Round2!P87,Round3!P87,Round4!P87,Round5!P87,Round6!P87,Round7!O87)</f>
        <v>1</v>
      </c>
      <c r="Q127" s="16">
        <f>P127/($E127*$D127*$J$2)</f>
        <v>2.5981807019089083E-7</v>
      </c>
      <c r="R127" s="23">
        <f t="shared" si="41"/>
        <v>9.7625192985481525E-9</v>
      </c>
      <c r="S127" s="16"/>
      <c r="T127" s="16">
        <f>SUM(Round1!T87,Round2!T87,Round3!T87,Round4!T87,Round5!T87,Round6!T87,Round7!S87)</f>
        <v>0</v>
      </c>
      <c r="U127" s="16">
        <f>T127/($E127*$D127*$J$2)</f>
        <v>0</v>
      </c>
      <c r="V127" s="23">
        <f t="shared" si="42"/>
        <v>0</v>
      </c>
      <c r="W127" s="16"/>
      <c r="X127" s="16">
        <f>SUM(Round1!X87,Round2!X87,Round3!X87,Round4!X87,Round5!X87,Round6!X87,Round7!W87)</f>
        <v>0</v>
      </c>
      <c r="Y127" s="16">
        <f>X127/($E127*$D127*$J$2)</f>
        <v>0</v>
      </c>
      <c r="Z127" s="23">
        <f t="shared" si="43"/>
        <v>0</v>
      </c>
      <c r="AG127" s="14">
        <f t="shared" si="27"/>
        <v>1.1868340593074943E-5</v>
      </c>
      <c r="AH127" s="8">
        <f t="shared" si="27"/>
        <v>3.9158579908823906E-7</v>
      </c>
      <c r="AI127" s="8">
        <f t="shared" si="27"/>
        <v>1.5184658834014239E-6</v>
      </c>
      <c r="AJ127" s="10">
        <f t="shared" si="27"/>
        <v>5.2807734456258876E-8</v>
      </c>
      <c r="AK127" s="14">
        <f t="shared" si="27"/>
        <v>5.4667161910638634E-7</v>
      </c>
      <c r="AL127" s="10">
        <f t="shared" si="27"/>
        <v>1.8551463924521299E-8</v>
      </c>
      <c r="AM127" s="14">
        <f t="shared" si="27"/>
        <v>1.9861691251857274E-7</v>
      </c>
      <c r="AN127" s="10">
        <f t="shared" si="27"/>
        <v>6.8700977972144124E-9</v>
      </c>
      <c r="AO127" s="14">
        <f t="shared" si="27"/>
        <v>2.9847255921639584E-8</v>
      </c>
      <c r="AP127" s="10">
        <f t="shared" si="27"/>
        <v>8.5277540263838635E-10</v>
      </c>
    </row>
    <row r="128" spans="1:48" x14ac:dyDescent="0.25">
      <c r="A128" s="25">
        <f t="shared" si="26"/>
        <v>15</v>
      </c>
      <c r="B128" s="26" t="s">
        <v>14</v>
      </c>
      <c r="C128" s="26" t="s">
        <v>29</v>
      </c>
      <c r="D128" s="32">
        <f>$B$2*$D$2</f>
        <v>216000</v>
      </c>
      <c r="E128" s="31">
        <v>2.8784333333333372</v>
      </c>
      <c r="F128" s="28">
        <v>94.282513888888857</v>
      </c>
      <c r="G128" s="26"/>
      <c r="H128" s="27">
        <f>SUM(Round1!H88,Round2!H88,Round3!H88,Round4!H88,Round5!H88,Round6!H88,Round7!G88)</f>
        <v>65</v>
      </c>
      <c r="I128" s="27">
        <f>H128/($E128*$D128*$J$2)</f>
        <v>2.0909007857926806E-5</v>
      </c>
      <c r="J128" s="32">
        <f>H128/($F128*$D128*$J$2)</f>
        <v>6.3834938953911339E-7</v>
      </c>
      <c r="K128" s="27"/>
      <c r="L128" s="27">
        <f>SUM(Round1!L88,Round2!L88,Round3!L88,Round4!L88,Round5!L88,Round6!L88,Round7!K88)</f>
        <v>2</v>
      </c>
      <c r="M128" s="27">
        <f>L128/($E128*$D128*$J$2)</f>
        <v>6.4335408793620937E-7</v>
      </c>
      <c r="N128" s="32">
        <f>L128/($F128*$D128*$J$2)</f>
        <v>1.9641519678126567E-8</v>
      </c>
      <c r="O128" s="27"/>
      <c r="P128" s="27">
        <f>SUM(Round1!P88,Round2!P88,Round3!P88,Round4!P88,Round5!P88,Round6!P88,Round7!O88)</f>
        <v>4</v>
      </c>
      <c r="Q128" s="27">
        <f>P128/($E128*$D128*$J$2)</f>
        <v>1.2867081758724187E-6</v>
      </c>
      <c r="R128" s="32">
        <f>P128/($F128*$D128*$J$2)</f>
        <v>3.9283039356253135E-8</v>
      </c>
      <c r="S128" s="27"/>
      <c r="T128" s="27">
        <f>SUM(Round1!T88,Round2!T88,Round3!T88,Round4!T88,Round5!T88,Round6!T88,Round7!S88)</f>
        <v>0</v>
      </c>
      <c r="U128" s="27">
        <f>T128/($E128*$D128*$J$2)</f>
        <v>0</v>
      </c>
      <c r="V128" s="32">
        <f>T128/($F128*$D128*$J$2)</f>
        <v>0</v>
      </c>
      <c r="W128" s="27"/>
      <c r="X128" s="27">
        <f>SUM(Round1!X88,Round2!X88,Round3!X88,Round4!X88,Round5!X88,Round6!X88,Round7!W88)</f>
        <v>0</v>
      </c>
      <c r="Y128" s="27">
        <f>X128/($E128*$D128*$J$2)</f>
        <v>0</v>
      </c>
      <c r="Z128" s="32">
        <f>X128/($F128*$D128*$J$2)</f>
        <v>0</v>
      </c>
      <c r="AG128" s="9">
        <f t="shared" si="27"/>
        <v>1.1868340593074943E-5</v>
      </c>
      <c r="AH128" s="37">
        <f t="shared" si="27"/>
        <v>3.9158579908823906E-7</v>
      </c>
      <c r="AI128" s="37">
        <f t="shared" si="27"/>
        <v>1.5184658834014239E-6</v>
      </c>
      <c r="AJ128" s="11">
        <f t="shared" si="27"/>
        <v>5.2807734456258876E-8</v>
      </c>
      <c r="AK128" s="9">
        <f t="shared" si="27"/>
        <v>5.4667161910638634E-7</v>
      </c>
      <c r="AL128" s="11">
        <f t="shared" si="27"/>
        <v>1.8551463924521299E-8</v>
      </c>
      <c r="AM128" s="9">
        <f t="shared" si="27"/>
        <v>1.9861691251857274E-7</v>
      </c>
      <c r="AN128" s="11">
        <f t="shared" si="27"/>
        <v>6.8700977972144124E-9</v>
      </c>
      <c r="AO128" s="9">
        <f t="shared" si="27"/>
        <v>2.9847255921639584E-8</v>
      </c>
      <c r="AP128" s="11">
        <f t="shared" si="27"/>
        <v>8.5277540263838635E-10</v>
      </c>
    </row>
    <row r="129" spans="1:26" x14ac:dyDescent="0.25">
      <c r="A129" t="s">
        <v>41</v>
      </c>
      <c r="D129">
        <f>SUM(D114:D128)</f>
        <v>3240000</v>
      </c>
      <c r="E129">
        <f>SUM(E114:E128)</f>
        <v>60.407799999999995</v>
      </c>
      <c r="F129">
        <f>SUM(F114:F128)</f>
        <v>1678.1637388888887</v>
      </c>
      <c r="H129">
        <f>SUM(H114:H128)</f>
        <v>750</v>
      </c>
      <c r="I129" s="16">
        <f>H129/($E129*$D129)</f>
        <v>3.8319800006204747E-6</v>
      </c>
      <c r="J129" s="16">
        <f>H129/($E129*$D129)</f>
        <v>3.8319800006204747E-6</v>
      </c>
      <c r="L129">
        <f>SUM(L114:L128)</f>
        <v>103</v>
      </c>
      <c r="M129" s="16">
        <f>L129/($E129*$D129)</f>
        <v>5.2625858675187849E-7</v>
      </c>
      <c r="N129" s="16">
        <f>L129/($E129*$D129)</f>
        <v>5.2625858675187849E-7</v>
      </c>
      <c r="P129">
        <f>SUM(P114:P128)</f>
        <v>34</v>
      </c>
      <c r="Q129" s="16">
        <f>P129/($E129*$D129)</f>
        <v>1.7371642669479484E-7</v>
      </c>
      <c r="R129" s="16">
        <f>P129/($E129*$D129)</f>
        <v>1.7371642669479484E-7</v>
      </c>
      <c r="T129">
        <f>SUM(T114:T128)</f>
        <v>14</v>
      </c>
      <c r="U129" s="16">
        <f>T129/($E129*$D129)</f>
        <v>7.1530293344915532E-8</v>
      </c>
      <c r="V129" s="16">
        <f>T129/($E129*$D129)</f>
        <v>7.1530293344915532E-8</v>
      </c>
      <c r="X129">
        <f>SUM(X114:X128)</f>
        <v>2</v>
      </c>
      <c r="Y129" s="16">
        <f>X129/($E129*$D129)</f>
        <v>1.0218613334987933E-8</v>
      </c>
      <c r="Z129" s="16">
        <f>X129/($E129*$D129)</f>
        <v>1.0218613334987933E-8</v>
      </c>
    </row>
    <row r="163" spans="1:53" s="35" customFormat="1" ht="15.75" thickBot="1" x14ac:dyDescent="0.3"/>
    <row r="164" spans="1:53" ht="15.75" thickTop="1" x14ac:dyDescent="0.25"/>
    <row r="165" spans="1:53" x14ac:dyDescent="0.25">
      <c r="A165" t="s">
        <v>31</v>
      </c>
    </row>
    <row r="167" spans="1:53" x14ac:dyDescent="0.25">
      <c r="AG167" t="s">
        <v>38</v>
      </c>
      <c r="AR167" t="s">
        <v>37</v>
      </c>
    </row>
    <row r="168" spans="1:53" x14ac:dyDescent="0.25">
      <c r="A168" s="64" t="s">
        <v>0</v>
      </c>
      <c r="B168" s="64" t="s">
        <v>1</v>
      </c>
      <c r="C168" s="64" t="s">
        <v>2</v>
      </c>
      <c r="D168" s="64" t="s">
        <v>7</v>
      </c>
      <c r="E168" s="67" t="s">
        <v>13</v>
      </c>
      <c r="F168" s="68"/>
      <c r="G168" s="61" t="s">
        <v>58</v>
      </c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3"/>
      <c r="AG168" s="58" t="s">
        <v>5</v>
      </c>
      <c r="AH168" s="60"/>
      <c r="AI168" s="60"/>
      <c r="AJ168" s="60"/>
      <c r="AK168" s="60"/>
      <c r="AL168" s="60"/>
      <c r="AM168" s="60"/>
      <c r="AN168" s="60"/>
      <c r="AO168" s="60"/>
      <c r="AP168" s="59"/>
      <c r="AR168" s="75" t="s">
        <v>5</v>
      </c>
      <c r="AS168" s="76"/>
      <c r="AT168" s="76"/>
      <c r="AU168" s="76"/>
      <c r="AV168" s="77"/>
      <c r="AW168" s="41"/>
      <c r="AX168" s="41"/>
      <c r="AY168" s="41"/>
      <c r="AZ168" s="41"/>
      <c r="BA168" s="41"/>
    </row>
    <row r="169" spans="1:53" x14ac:dyDescent="0.25">
      <c r="A169" s="65"/>
      <c r="B169" s="65"/>
      <c r="C169" s="65"/>
      <c r="D169" s="65"/>
      <c r="E169" s="69"/>
      <c r="F169" s="70"/>
      <c r="G169" s="61" t="s">
        <v>3</v>
      </c>
      <c r="H169" s="62"/>
      <c r="I169" s="62"/>
      <c r="J169" s="63"/>
      <c r="K169" s="61" t="s">
        <v>4</v>
      </c>
      <c r="L169" s="62"/>
      <c r="M169" s="62"/>
      <c r="N169" s="63"/>
      <c r="O169" s="61" t="s">
        <v>12</v>
      </c>
      <c r="P169" s="62"/>
      <c r="Q169" s="62"/>
      <c r="R169" s="63"/>
      <c r="S169" s="61" t="s">
        <v>30</v>
      </c>
      <c r="T169" s="62"/>
      <c r="U169" s="62"/>
      <c r="V169" s="63"/>
      <c r="W169" s="61" t="s">
        <v>33</v>
      </c>
      <c r="X169" s="62"/>
      <c r="Y169" s="62"/>
      <c r="Z169" s="63"/>
      <c r="AG169" s="43" t="str">
        <f>G169</f>
        <v>Without Layers</v>
      </c>
      <c r="AH169" s="44"/>
      <c r="AI169" s="43" t="str">
        <f>K169</f>
        <v>With Layers</v>
      </c>
      <c r="AJ169" s="44"/>
      <c r="AK169" s="43" t="str">
        <f>O169</f>
        <v>With buffer=5m</v>
      </c>
      <c r="AL169" s="44"/>
      <c r="AM169" s="43" t="str">
        <f>S169</f>
        <v>With buffer=10m</v>
      </c>
      <c r="AN169" s="44"/>
      <c r="AO169" s="43" t="str">
        <f>W169</f>
        <v>With buffer=20m</v>
      </c>
      <c r="AP169" s="44"/>
      <c r="AR169" s="47" t="str">
        <f>G169</f>
        <v>Without Layers</v>
      </c>
      <c r="AS169" s="47" t="str">
        <f>K169</f>
        <v>With Layers</v>
      </c>
      <c r="AT169" s="47" t="str">
        <f>O169</f>
        <v>With buffer=5m</v>
      </c>
      <c r="AU169" s="47" t="str">
        <f>S169</f>
        <v>With buffer=10m</v>
      </c>
      <c r="AV169" s="47" t="str">
        <f>W169</f>
        <v>With buffer=20m</v>
      </c>
    </row>
    <row r="170" spans="1:53" x14ac:dyDescent="0.25">
      <c r="A170" s="66"/>
      <c r="B170" s="66"/>
      <c r="C170" s="66"/>
      <c r="D170" s="66"/>
      <c r="E170" s="1" t="s">
        <v>55</v>
      </c>
      <c r="F170" s="1" t="s">
        <v>9</v>
      </c>
      <c r="G170" s="1"/>
      <c r="H170" s="29" t="s">
        <v>54</v>
      </c>
      <c r="I170" s="29" t="s">
        <v>55</v>
      </c>
      <c r="J170" s="29" t="s">
        <v>9</v>
      </c>
      <c r="K170" s="1"/>
      <c r="L170" s="29" t="s">
        <v>54</v>
      </c>
      <c r="M170" s="29" t="s">
        <v>55</v>
      </c>
      <c r="N170" s="29" t="s">
        <v>9</v>
      </c>
      <c r="O170" s="1"/>
      <c r="P170" s="29" t="s">
        <v>54</v>
      </c>
      <c r="Q170" s="29" t="s">
        <v>55</v>
      </c>
      <c r="R170" s="29" t="s">
        <v>9</v>
      </c>
      <c r="S170" s="1"/>
      <c r="T170" s="29" t="s">
        <v>54</v>
      </c>
      <c r="U170" s="29" t="s">
        <v>55</v>
      </c>
      <c r="V170" s="29" t="s">
        <v>9</v>
      </c>
      <c r="W170" s="1"/>
      <c r="X170" s="29" t="s">
        <v>54</v>
      </c>
      <c r="Y170" s="29" t="s">
        <v>55</v>
      </c>
      <c r="Z170" s="29" t="s">
        <v>9</v>
      </c>
      <c r="AG170" s="7" t="str">
        <f>I170</f>
        <v>HPV</v>
      </c>
      <c r="AH170" s="7" t="str">
        <f>J170</f>
        <v>all</v>
      </c>
      <c r="AI170" s="7" t="str">
        <f>M170</f>
        <v>HPV</v>
      </c>
      <c r="AJ170" s="7" t="str">
        <f>N170</f>
        <v>all</v>
      </c>
      <c r="AK170" s="7" t="str">
        <f>Q170</f>
        <v>HPV</v>
      </c>
      <c r="AL170" s="7" t="str">
        <f>R170</f>
        <v>all</v>
      </c>
      <c r="AM170" s="7" t="str">
        <f>U170</f>
        <v>HPV</v>
      </c>
      <c r="AN170" s="7" t="str">
        <f>V170</f>
        <v>all</v>
      </c>
      <c r="AO170" s="7" t="str">
        <f>Y170</f>
        <v>HPV</v>
      </c>
      <c r="AP170" s="7" t="str">
        <f>Z170</f>
        <v>all</v>
      </c>
    </row>
    <row r="171" spans="1:53" x14ac:dyDescent="0.25">
      <c r="A171" s="22">
        <v>1</v>
      </c>
      <c r="B171" s="16" t="s">
        <v>14</v>
      </c>
      <c r="C171" s="16" t="s">
        <v>21</v>
      </c>
      <c r="D171" s="16">
        <f>$B$2*$D$2</f>
        <v>216000</v>
      </c>
      <c r="E171" s="20">
        <v>3.6726388888888879</v>
      </c>
      <c r="F171" s="21">
        <v>79.774569444444438</v>
      </c>
      <c r="G171" s="16"/>
      <c r="H171" s="17">
        <f>SUM(Round1!H100,Round2!H100,Round3!H100,Round4!H100,Round5!H100,Round6!H100,Round7!G75)</f>
        <v>28</v>
      </c>
      <c r="I171" s="15">
        <f>H171/($E171*$D171*$J$2)</f>
        <v>7.0592091164643466E-6</v>
      </c>
      <c r="J171" s="21">
        <f>H171/($F171*$D171*$J$2)</f>
        <v>3.2498985712459305E-7</v>
      </c>
      <c r="K171" s="15"/>
      <c r="L171" s="36">
        <f>SUM(Round1!L100,Round2!L100,Round3!L100,Round4!L100,Round5!L100,Round6!L100,Round7!J75)</f>
        <v>0</v>
      </c>
      <c r="M171" s="15">
        <f>L171/($E171*$D171*$J$2)</f>
        <v>0</v>
      </c>
      <c r="N171" s="21">
        <f>L171/($F171*$D171*$J$2)</f>
        <v>0</v>
      </c>
      <c r="O171" s="15"/>
      <c r="P171" s="36">
        <f>SUM(Round1!P100,Round2!P100,Round3!P100,Round4!P100,Round5!P100,Round6!P100,Round7!M75)</f>
        <v>2</v>
      </c>
      <c r="Q171" s="15">
        <f>P171/($E171*$D171*$J$2)</f>
        <v>5.0422922260459612E-7</v>
      </c>
      <c r="R171" s="21">
        <f>P171/($F171*$D171*$J$2)</f>
        <v>2.3213561223185218E-8</v>
      </c>
      <c r="S171" s="15"/>
      <c r="T171" s="36">
        <f>SUM(Round1!T100,Round2!T100,Round3!T100,Round4!T100,Round5!T100,Round6!T100,Round7!P75)</f>
        <v>1</v>
      </c>
      <c r="U171" s="15">
        <f>T171/($E171*$D171*$J$2)</f>
        <v>2.5211461130229806E-7</v>
      </c>
      <c r="V171" s="21">
        <f>T171/($F171*$D171*$J$2)</f>
        <v>1.1606780611592609E-8</v>
      </c>
      <c r="W171" s="15"/>
      <c r="X171" s="36">
        <f>SUM(Round1!X100,Round2!X100,Round3!X100,Round4!X100,Round5!X100,Round6!X100,Round7!S75)</f>
        <v>0</v>
      </c>
      <c r="Y171" s="15">
        <f>X171/($E171*$D171*$J$2)</f>
        <v>0</v>
      </c>
      <c r="Z171" s="21">
        <f>X171/($F171*$D171*$J$2)</f>
        <v>0</v>
      </c>
      <c r="AG171" s="18">
        <f>AVERAGE($I$171:$I$185)</f>
        <v>7.6478464377604514E-6</v>
      </c>
      <c r="AH171" s="19">
        <f>AVERAGE($J$171:$J$185)</f>
        <v>2.5147713340727398E-7</v>
      </c>
      <c r="AI171" s="19">
        <f>AVERAGE($M$171:$M$185)</f>
        <v>7.6509133546295232E-7</v>
      </c>
      <c r="AJ171" s="13">
        <f>AVERAGE($N$171:$N$185)</f>
        <v>2.4831680974001857E-8</v>
      </c>
      <c r="AK171" s="18">
        <f>AVERAGE($Q$171:$Q$185)</f>
        <v>3.724149383524483E-7</v>
      </c>
      <c r="AL171" s="13">
        <f>AVERAGE($R$171:$R$185)</f>
        <v>1.2724138151195662E-8</v>
      </c>
      <c r="AM171" s="18">
        <f>AVERAGE($U$171:$U$185)</f>
        <v>1.2763024115143055E-7</v>
      </c>
      <c r="AN171" s="13">
        <f>AVERAGE($V$171:$V$185)</f>
        <v>4.3919833830523359E-9</v>
      </c>
      <c r="AO171" s="18">
        <f>AVERAGE($Y$171:$Y$185)</f>
        <v>2.9847255921639584E-8</v>
      </c>
      <c r="AP171" s="13">
        <f>AVERAGE($Z$171:$Z$185)</f>
        <v>8.5277540263838635E-10</v>
      </c>
      <c r="AR171" s="48">
        <f>AVERAGE($H$171:$H$185)</f>
        <v>32</v>
      </c>
      <c r="AS171" s="48">
        <f>AVERAGE($L$171:$L$185)</f>
        <v>3.4666666666666668</v>
      </c>
      <c r="AT171" s="48">
        <f>AVERAGE($P$171:$P$185)</f>
        <v>1.5333333333333334</v>
      </c>
      <c r="AU171" s="48">
        <f>AVERAGE($T$171:$T$185)</f>
        <v>0.6</v>
      </c>
      <c r="AV171" s="49">
        <f>AVERAGE($X$171:$X$185)</f>
        <v>0.13333333333333333</v>
      </c>
    </row>
    <row r="172" spans="1:53" x14ac:dyDescent="0.25">
      <c r="A172" s="22">
        <f t="shared" ref="A172:A185" si="44">A171+1</f>
        <v>2</v>
      </c>
      <c r="B172" s="16" t="s">
        <v>14</v>
      </c>
      <c r="C172" s="16" t="s">
        <v>22</v>
      </c>
      <c r="D172" s="23">
        <f>$B$2*$D$2</f>
        <v>216000</v>
      </c>
      <c r="E172" s="22">
        <v>4.6576138888888874</v>
      </c>
      <c r="F172" s="23">
        <v>166.55976111111113</v>
      </c>
      <c r="G172" s="16"/>
      <c r="H172" s="16">
        <f>SUM(Round1!H101,Round2!H101,Round3!H101,Round4!H101,Round5!H101,Round6!H101,Round7!G76)</f>
        <v>57</v>
      </c>
      <c r="I172" s="16">
        <f>H172/($E172*$D172*$J$2)</f>
        <v>1.1331505581362898E-5</v>
      </c>
      <c r="J172" s="23">
        <f>H172/($F172*$D172*$J$2)</f>
        <v>3.1686991759414207E-7</v>
      </c>
      <c r="K172" s="16"/>
      <c r="L172" s="17">
        <f>SUM(Round1!L101,Round2!L101,Round3!L101,Round4!L101,Round5!L101,Round6!L101,Round7!J76)</f>
        <v>5</v>
      </c>
      <c r="M172" s="16">
        <f>L172/($E172*$D172*$J$2)</f>
        <v>9.9399171766341214E-7</v>
      </c>
      <c r="N172" s="23">
        <f>L172/($F172*$D172*$J$2)</f>
        <v>2.7795606806503691E-8</v>
      </c>
      <c r="O172" s="16"/>
      <c r="P172" s="17">
        <f>SUM(Round1!P101,Round2!P101,Round3!P101,Round4!P101,Round5!P101,Round6!P101,Round7!M76)</f>
        <v>2</v>
      </c>
      <c r="Q172" s="16">
        <f>P172/($E172*$D172*$J$2)</f>
        <v>3.9759668706536486E-7</v>
      </c>
      <c r="R172" s="23">
        <f>P172/($F172*$D172*$J$2)</f>
        <v>1.1118242722601476E-8</v>
      </c>
      <c r="S172" s="16"/>
      <c r="T172" s="17">
        <f>SUM(Round1!T101,Round2!T101,Round3!T101,Round4!T101,Round5!T101,Round6!T101,Round7!P76)</f>
        <v>5</v>
      </c>
      <c r="U172" s="16">
        <f>T172/($E172*$D172*$J$2)</f>
        <v>9.9399171766341214E-7</v>
      </c>
      <c r="V172" s="23">
        <f>T172/($F172*$D172*$J$2)</f>
        <v>2.7795606806503691E-8</v>
      </c>
      <c r="W172" s="16"/>
      <c r="X172" s="17">
        <f>SUM(Round1!X101,Round2!X101,Round3!X101,Round4!X101,Round5!X101,Round6!X101,Round7!S76)</f>
        <v>0</v>
      </c>
      <c r="Y172" s="16">
        <f>X172/($E172*$D172*$J$2)</f>
        <v>0</v>
      </c>
      <c r="Z172" s="23">
        <f>X172/($F172*$D172*$J$2)</f>
        <v>0</v>
      </c>
      <c r="AG172" s="14">
        <f t="shared" ref="AG172:AP185" si="45">AG$171</f>
        <v>7.6478464377604514E-6</v>
      </c>
      <c r="AH172" s="8">
        <f t="shared" si="45"/>
        <v>2.5147713340727398E-7</v>
      </c>
      <c r="AI172" s="8">
        <f t="shared" si="45"/>
        <v>7.6509133546295232E-7</v>
      </c>
      <c r="AJ172" s="10">
        <f t="shared" si="45"/>
        <v>2.4831680974001857E-8</v>
      </c>
      <c r="AK172" s="14">
        <f t="shared" si="45"/>
        <v>3.724149383524483E-7</v>
      </c>
      <c r="AL172" s="10">
        <f t="shared" si="45"/>
        <v>1.2724138151195662E-8</v>
      </c>
      <c r="AM172" s="14">
        <f t="shared" si="45"/>
        <v>1.2763024115143055E-7</v>
      </c>
      <c r="AN172" s="10">
        <f t="shared" si="45"/>
        <v>4.3919833830523359E-9</v>
      </c>
      <c r="AO172" s="14">
        <f t="shared" si="45"/>
        <v>2.9847255921639584E-8</v>
      </c>
      <c r="AP172" s="10">
        <f t="shared" si="45"/>
        <v>8.5277540263838635E-10</v>
      </c>
      <c r="AR172" s="8">
        <f>AR$171</f>
        <v>32</v>
      </c>
      <c r="AS172" s="8">
        <f t="shared" ref="AS172:AV185" si="46">AS$171</f>
        <v>3.4666666666666668</v>
      </c>
      <c r="AT172" s="8">
        <f t="shared" si="46"/>
        <v>1.5333333333333334</v>
      </c>
      <c r="AU172" s="8">
        <f t="shared" si="46"/>
        <v>0.6</v>
      </c>
      <c r="AV172" s="8">
        <f t="shared" si="46"/>
        <v>0.13333333333333333</v>
      </c>
    </row>
    <row r="173" spans="1:53" x14ac:dyDescent="0.25">
      <c r="A173" s="22">
        <f t="shared" si="44"/>
        <v>3</v>
      </c>
      <c r="B173" s="16" t="s">
        <v>14</v>
      </c>
      <c r="C173" s="16" t="s">
        <v>23</v>
      </c>
      <c r="D173" s="23">
        <f t="shared" ref="D173:D184" si="47">$B$2*$D$2</f>
        <v>216000</v>
      </c>
      <c r="E173" s="22">
        <v>4.8418388888888959</v>
      </c>
      <c r="F173" s="23">
        <v>115.00931944444446</v>
      </c>
      <c r="G173" s="16"/>
      <c r="H173" s="16">
        <f>SUM(Round1!H102,Round2!H102,Round3!H102,Round4!H102,Round5!H102,Round6!H102,Round7!G77)</f>
        <v>9</v>
      </c>
      <c r="I173" s="16">
        <f t="shared" ref="I173:I183" si="48">H173/($E173*$D173*$J$2)</f>
        <v>1.7211091745445634E-6</v>
      </c>
      <c r="J173" s="23">
        <f t="shared" ref="J173:J175" si="49">H173/($F173*$D173*$J$2)</f>
        <v>7.245789622604254E-8</v>
      </c>
      <c r="K173" s="16"/>
      <c r="L173" s="17">
        <f>SUM(Round1!L102,Round2!L102,Round3!L102,Round4!L102,Round5!L102,Round6!L102,Round7!J77)</f>
        <v>2</v>
      </c>
      <c r="M173" s="16">
        <f t="shared" ref="M173:M183" si="50">L173/($E173*$D173*$J$2)</f>
        <v>3.8246870545434744E-7</v>
      </c>
      <c r="N173" s="23">
        <f t="shared" ref="N173:N175" si="51">L173/($F173*$D173*$J$2)</f>
        <v>1.6101754716898344E-8</v>
      </c>
      <c r="O173" s="16"/>
      <c r="P173" s="17">
        <f>SUM(Round1!P102,Round2!P102,Round3!P102,Round4!P102,Round5!P102,Round6!P102,Round7!M77)</f>
        <v>0</v>
      </c>
      <c r="Q173" s="16">
        <f t="shared" ref="Q173:Q183" si="52">P173/($E173*$D173*$J$2)</f>
        <v>0</v>
      </c>
      <c r="R173" s="23">
        <f t="shared" ref="R173:R175" si="53">P173/($F173*$D173*$J$2)</f>
        <v>0</v>
      </c>
      <c r="S173" s="16"/>
      <c r="T173" s="17">
        <f>SUM(Round1!T102,Round2!T102,Round3!T102,Round4!T102,Round5!T102,Round6!T102,Round7!P77)</f>
        <v>0</v>
      </c>
      <c r="U173" s="16">
        <f t="shared" ref="U173:U183" si="54">T173/($E173*$D173*$J$2)</f>
        <v>0</v>
      </c>
      <c r="V173" s="23">
        <f t="shared" ref="V173:V175" si="55">T173/($F173*$D173*$J$2)</f>
        <v>0</v>
      </c>
      <c r="W173" s="16"/>
      <c r="X173" s="17">
        <f>SUM(Round1!X102,Round2!X102,Round3!X102,Round4!X102,Round5!X102,Round6!X102,Round7!S77)</f>
        <v>0</v>
      </c>
      <c r="Y173" s="16">
        <f t="shared" ref="Y173:Y183" si="56">X173/($E173*$D173*$J$2)</f>
        <v>0</v>
      </c>
      <c r="Z173" s="23">
        <f t="shared" ref="Z173:Z175" si="57">X173/($F173*$D173*$J$2)</f>
        <v>0</v>
      </c>
      <c r="AG173" s="14">
        <f t="shared" si="45"/>
        <v>7.6478464377604514E-6</v>
      </c>
      <c r="AH173" s="8">
        <f t="shared" si="45"/>
        <v>2.5147713340727398E-7</v>
      </c>
      <c r="AI173" s="8">
        <f t="shared" si="45"/>
        <v>7.6509133546295232E-7</v>
      </c>
      <c r="AJ173" s="10">
        <f t="shared" si="45"/>
        <v>2.4831680974001857E-8</v>
      </c>
      <c r="AK173" s="14">
        <f t="shared" si="45"/>
        <v>3.724149383524483E-7</v>
      </c>
      <c r="AL173" s="10">
        <f t="shared" si="45"/>
        <v>1.2724138151195662E-8</v>
      </c>
      <c r="AM173" s="14">
        <f t="shared" si="45"/>
        <v>1.2763024115143055E-7</v>
      </c>
      <c r="AN173" s="10">
        <f t="shared" si="45"/>
        <v>4.3919833830523359E-9</v>
      </c>
      <c r="AO173" s="14">
        <f t="shared" si="45"/>
        <v>2.9847255921639584E-8</v>
      </c>
      <c r="AP173" s="10">
        <f t="shared" si="45"/>
        <v>8.5277540263838635E-10</v>
      </c>
      <c r="AR173" s="8">
        <f t="shared" ref="AR173:AR185" si="58">AR$171</f>
        <v>32</v>
      </c>
      <c r="AS173" s="8">
        <f t="shared" si="46"/>
        <v>3.4666666666666668</v>
      </c>
      <c r="AT173" s="8">
        <f t="shared" si="46"/>
        <v>1.5333333333333334</v>
      </c>
      <c r="AU173" s="8">
        <f t="shared" si="46"/>
        <v>0.6</v>
      </c>
      <c r="AV173" s="8">
        <f t="shared" si="46"/>
        <v>0.13333333333333333</v>
      </c>
    </row>
    <row r="174" spans="1:53" x14ac:dyDescent="0.25">
      <c r="A174" s="22">
        <f t="shared" si="44"/>
        <v>4</v>
      </c>
      <c r="B174" s="16" t="s">
        <v>14</v>
      </c>
      <c r="C174" s="16" t="s">
        <v>15</v>
      </c>
      <c r="D174" s="23">
        <f t="shared" si="47"/>
        <v>216000</v>
      </c>
      <c r="E174" s="22">
        <v>3.9206972222222145</v>
      </c>
      <c r="F174" s="23">
        <v>92.223586111111089</v>
      </c>
      <c r="G174" s="16"/>
      <c r="H174" s="16">
        <f>SUM(Round1!H103,Round2!H103,Round3!H103,Round4!H103,Round5!H103,Round6!H103,Round7!G78)</f>
        <v>22</v>
      </c>
      <c r="I174" s="16">
        <f t="shared" si="48"/>
        <v>5.195598949827764E-6</v>
      </c>
      <c r="J174" s="23">
        <f t="shared" si="49"/>
        <v>2.2088026750367442E-7</v>
      </c>
      <c r="K174" s="16"/>
      <c r="L174" s="17">
        <f>SUM(Round1!L103,Round2!L103,Round3!L103,Round4!L103,Round5!L103,Round6!L103,Round7!J78)</f>
        <v>3</v>
      </c>
      <c r="M174" s="16">
        <f t="shared" si="50"/>
        <v>7.0849076588560422E-7</v>
      </c>
      <c r="N174" s="23">
        <f t="shared" si="51"/>
        <v>3.0120036477773784E-8</v>
      </c>
      <c r="O174" s="16"/>
      <c r="P174" s="17">
        <f>SUM(Round1!P103,Round2!P103,Round3!P103,Round4!P103,Round5!P103,Round6!P103,Round7!M78)</f>
        <v>1</v>
      </c>
      <c r="Q174" s="16">
        <f t="shared" si="52"/>
        <v>2.3616358862853475E-7</v>
      </c>
      <c r="R174" s="23">
        <f t="shared" si="53"/>
        <v>1.0040012159257928E-8</v>
      </c>
      <c r="S174" s="16"/>
      <c r="T174" s="17">
        <f>SUM(Round1!T103,Round2!T103,Round3!T103,Round4!T103,Round5!T103,Round6!T103,Round7!P78)</f>
        <v>0</v>
      </c>
      <c r="U174" s="16">
        <f t="shared" si="54"/>
        <v>0</v>
      </c>
      <c r="V174" s="23">
        <f t="shared" si="55"/>
        <v>0</v>
      </c>
      <c r="W174" s="16"/>
      <c r="X174" s="17">
        <f>SUM(Round1!X103,Round2!X103,Round3!X103,Round4!X103,Round5!X103,Round6!X103,Round7!S78)</f>
        <v>0</v>
      </c>
      <c r="Y174" s="16">
        <f t="shared" si="56"/>
        <v>0</v>
      </c>
      <c r="Z174" s="23">
        <f t="shared" si="57"/>
        <v>0</v>
      </c>
      <c r="AG174" s="14">
        <f t="shared" si="45"/>
        <v>7.6478464377604514E-6</v>
      </c>
      <c r="AH174" s="8">
        <f t="shared" si="45"/>
        <v>2.5147713340727398E-7</v>
      </c>
      <c r="AI174" s="8">
        <f t="shared" si="45"/>
        <v>7.6509133546295232E-7</v>
      </c>
      <c r="AJ174" s="10">
        <f t="shared" si="45"/>
        <v>2.4831680974001857E-8</v>
      </c>
      <c r="AK174" s="14">
        <f t="shared" si="45"/>
        <v>3.724149383524483E-7</v>
      </c>
      <c r="AL174" s="10">
        <f t="shared" si="45"/>
        <v>1.2724138151195662E-8</v>
      </c>
      <c r="AM174" s="14">
        <f t="shared" si="45"/>
        <v>1.2763024115143055E-7</v>
      </c>
      <c r="AN174" s="10">
        <f t="shared" si="45"/>
        <v>4.3919833830523359E-9</v>
      </c>
      <c r="AO174" s="14">
        <f t="shared" si="45"/>
        <v>2.9847255921639584E-8</v>
      </c>
      <c r="AP174" s="10">
        <f t="shared" si="45"/>
        <v>8.5277540263838635E-10</v>
      </c>
      <c r="AR174" s="8">
        <f t="shared" si="58"/>
        <v>32</v>
      </c>
      <c r="AS174" s="8">
        <f t="shared" si="46"/>
        <v>3.4666666666666668</v>
      </c>
      <c r="AT174" s="8">
        <f t="shared" si="46"/>
        <v>1.5333333333333334</v>
      </c>
      <c r="AU174" s="8">
        <f t="shared" si="46"/>
        <v>0.6</v>
      </c>
      <c r="AV174" s="8">
        <f t="shared" si="46"/>
        <v>0.13333333333333333</v>
      </c>
    </row>
    <row r="175" spans="1:53" x14ac:dyDescent="0.25">
      <c r="A175" s="22">
        <f t="shared" si="44"/>
        <v>5</v>
      </c>
      <c r="B175" s="16" t="s">
        <v>14</v>
      </c>
      <c r="C175" s="16" t="s">
        <v>16</v>
      </c>
      <c r="D175" s="23">
        <f t="shared" si="47"/>
        <v>216000</v>
      </c>
      <c r="E175" s="22">
        <v>4.2080472222222189</v>
      </c>
      <c r="F175" s="23">
        <v>99.019727777777774</v>
      </c>
      <c r="G175" s="16"/>
      <c r="H175" s="16">
        <f>SUM(Round1!H104,Round2!H104,Round3!H104,Round4!H104,Round5!H104,Round6!H104,Round7!G79)</f>
        <v>9</v>
      </c>
      <c r="I175" s="16">
        <f t="shared" si="48"/>
        <v>1.9803326562796037E-6</v>
      </c>
      <c r="J175" s="23">
        <f t="shared" si="49"/>
        <v>8.4158313907256754E-8</v>
      </c>
      <c r="K175" s="16"/>
      <c r="L175" s="17">
        <f>SUM(Round1!L104,Round2!L104,Round3!L104,Round4!L104,Round5!L104,Round6!L104,Round7!J79)</f>
        <v>3</v>
      </c>
      <c r="M175" s="16">
        <f t="shared" si="50"/>
        <v>6.6011088542653449E-7</v>
      </c>
      <c r="N175" s="23">
        <f t="shared" si="51"/>
        <v>2.8052771302418919E-8</v>
      </c>
      <c r="O175" s="16"/>
      <c r="P175" s="17">
        <f>SUM(Round1!P104,Round2!P104,Round3!P104,Round4!P104,Round5!P104,Round6!P104,Round7!M79)</f>
        <v>1</v>
      </c>
      <c r="Q175" s="16">
        <f t="shared" si="52"/>
        <v>2.2003696180884483E-7</v>
      </c>
      <c r="R175" s="23">
        <f t="shared" si="53"/>
        <v>9.350923767472973E-9</v>
      </c>
      <c r="S175" s="16"/>
      <c r="T175" s="17">
        <f>SUM(Round1!T104,Round2!T104,Round3!T104,Round4!T104,Round5!T104,Round6!T104,Round7!P79)</f>
        <v>0</v>
      </c>
      <c r="U175" s="16">
        <f t="shared" si="54"/>
        <v>0</v>
      </c>
      <c r="V175" s="23">
        <f t="shared" si="55"/>
        <v>0</v>
      </c>
      <c r="W175" s="16"/>
      <c r="X175" s="17">
        <f>SUM(Round1!X104,Round2!X104,Round3!X104,Round4!X104,Round5!X104,Round6!X104,Round7!S79)</f>
        <v>0</v>
      </c>
      <c r="Y175" s="16">
        <f t="shared" si="56"/>
        <v>0</v>
      </c>
      <c r="Z175" s="23">
        <f t="shared" si="57"/>
        <v>0</v>
      </c>
      <c r="AG175" s="14">
        <f t="shared" si="45"/>
        <v>7.6478464377604514E-6</v>
      </c>
      <c r="AH175" s="8">
        <f t="shared" si="45"/>
        <v>2.5147713340727398E-7</v>
      </c>
      <c r="AI175" s="8">
        <f t="shared" si="45"/>
        <v>7.6509133546295232E-7</v>
      </c>
      <c r="AJ175" s="10">
        <f t="shared" si="45"/>
        <v>2.4831680974001857E-8</v>
      </c>
      <c r="AK175" s="14">
        <f t="shared" si="45"/>
        <v>3.724149383524483E-7</v>
      </c>
      <c r="AL175" s="10">
        <f t="shared" si="45"/>
        <v>1.2724138151195662E-8</v>
      </c>
      <c r="AM175" s="14">
        <f t="shared" si="45"/>
        <v>1.2763024115143055E-7</v>
      </c>
      <c r="AN175" s="10">
        <f t="shared" si="45"/>
        <v>4.3919833830523359E-9</v>
      </c>
      <c r="AO175" s="14">
        <f t="shared" si="45"/>
        <v>2.9847255921639584E-8</v>
      </c>
      <c r="AP175" s="10">
        <f t="shared" si="45"/>
        <v>8.5277540263838635E-10</v>
      </c>
      <c r="AR175" s="8">
        <f t="shared" si="58"/>
        <v>32</v>
      </c>
      <c r="AS175" s="8">
        <f t="shared" si="46"/>
        <v>3.4666666666666668</v>
      </c>
      <c r="AT175" s="8">
        <f t="shared" si="46"/>
        <v>1.5333333333333334</v>
      </c>
      <c r="AU175" s="8">
        <f t="shared" si="46"/>
        <v>0.6</v>
      </c>
      <c r="AV175" s="8">
        <f t="shared" si="46"/>
        <v>0.13333333333333333</v>
      </c>
    </row>
    <row r="176" spans="1:53" x14ac:dyDescent="0.25">
      <c r="A176" s="22">
        <f t="shared" si="44"/>
        <v>6</v>
      </c>
      <c r="B176" s="16" t="s">
        <v>14</v>
      </c>
      <c r="C176" s="16" t="s">
        <v>17</v>
      </c>
      <c r="D176" s="23">
        <f t="shared" si="47"/>
        <v>216000</v>
      </c>
      <c r="E176" s="22">
        <v>3.8898972222222201</v>
      </c>
      <c r="F176" s="23">
        <v>96.78281666666669</v>
      </c>
      <c r="G176" s="16"/>
      <c r="H176" s="16">
        <f>SUM(Round1!H105,Round2!H105,Round3!H105,Round4!H105,Round5!H105,Round6!H105,Round7!G80)</f>
        <v>20</v>
      </c>
      <c r="I176" s="16">
        <f t="shared" si="48"/>
        <v>4.7606703880827108E-6</v>
      </c>
      <c r="J176" s="23">
        <f>H176/($F176*$D176*$J$2)</f>
        <v>1.9134097514746691E-7</v>
      </c>
      <c r="K176" s="16"/>
      <c r="L176" s="17">
        <f>SUM(Round1!L105,Round2!L105,Round3!L105,Round4!L105,Round5!L105,Round6!L105,Round7!J80)</f>
        <v>1</v>
      </c>
      <c r="M176" s="16">
        <f t="shared" si="50"/>
        <v>2.3803351940413557E-7</v>
      </c>
      <c r="N176" s="23">
        <f>L176/($F176*$D176*$J$2)</f>
        <v>9.5670487573733461E-9</v>
      </c>
      <c r="O176" s="16"/>
      <c r="P176" s="17">
        <f>SUM(Round1!P105,Round2!P105,Round3!P105,Round4!P105,Round5!P105,Round6!P105,Round7!M80)</f>
        <v>0</v>
      </c>
      <c r="Q176" s="16">
        <f t="shared" si="52"/>
        <v>0</v>
      </c>
      <c r="R176" s="23">
        <f>P176/($F176*$D176*$J$2)</f>
        <v>0</v>
      </c>
      <c r="S176" s="16"/>
      <c r="T176" s="17">
        <f>SUM(Round1!T105,Round2!T105,Round3!T105,Round4!T105,Round5!T105,Round6!T105,Round7!P80)</f>
        <v>0</v>
      </c>
      <c r="U176" s="16">
        <f t="shared" si="54"/>
        <v>0</v>
      </c>
      <c r="V176" s="23">
        <f>T176/($F176*$D176*$J$2)</f>
        <v>0</v>
      </c>
      <c r="W176" s="16"/>
      <c r="X176" s="17">
        <f>SUM(Round1!X105,Round2!X105,Round3!X105,Round4!X105,Round5!X105,Round6!X105,Round7!S80)</f>
        <v>0</v>
      </c>
      <c r="Y176" s="16">
        <f t="shared" si="56"/>
        <v>0</v>
      </c>
      <c r="Z176" s="23">
        <f>X176/($F176*$D176*$J$2)</f>
        <v>0</v>
      </c>
      <c r="AG176" s="14">
        <f t="shared" si="45"/>
        <v>7.6478464377604514E-6</v>
      </c>
      <c r="AH176" s="8">
        <f t="shared" si="45"/>
        <v>2.5147713340727398E-7</v>
      </c>
      <c r="AI176" s="8">
        <f t="shared" si="45"/>
        <v>7.6509133546295232E-7</v>
      </c>
      <c r="AJ176" s="10">
        <f t="shared" si="45"/>
        <v>2.4831680974001857E-8</v>
      </c>
      <c r="AK176" s="14">
        <f t="shared" si="45"/>
        <v>3.724149383524483E-7</v>
      </c>
      <c r="AL176" s="10">
        <f t="shared" si="45"/>
        <v>1.2724138151195662E-8</v>
      </c>
      <c r="AM176" s="14">
        <f t="shared" si="45"/>
        <v>1.2763024115143055E-7</v>
      </c>
      <c r="AN176" s="10">
        <f t="shared" si="45"/>
        <v>4.3919833830523359E-9</v>
      </c>
      <c r="AO176" s="14">
        <f t="shared" si="45"/>
        <v>2.9847255921639584E-8</v>
      </c>
      <c r="AP176" s="10">
        <f t="shared" si="45"/>
        <v>8.5277540263838635E-10</v>
      </c>
      <c r="AR176" s="8">
        <f t="shared" si="58"/>
        <v>32</v>
      </c>
      <c r="AS176" s="8">
        <f t="shared" si="46"/>
        <v>3.4666666666666668</v>
      </c>
      <c r="AT176" s="8">
        <f t="shared" si="46"/>
        <v>1.5333333333333334</v>
      </c>
      <c r="AU176" s="8">
        <f t="shared" si="46"/>
        <v>0.6</v>
      </c>
      <c r="AV176" s="8">
        <f t="shared" si="46"/>
        <v>0.13333333333333333</v>
      </c>
    </row>
    <row r="177" spans="1:48" x14ac:dyDescent="0.25">
      <c r="A177" s="22">
        <f t="shared" si="44"/>
        <v>7</v>
      </c>
      <c r="B177" s="16" t="s">
        <v>14</v>
      </c>
      <c r="C177" s="16" t="s">
        <v>24</v>
      </c>
      <c r="D177" s="23">
        <f t="shared" si="47"/>
        <v>216000</v>
      </c>
      <c r="E177" s="22">
        <v>4.7703972222222184</v>
      </c>
      <c r="F177" s="23">
        <v>110.17316944444444</v>
      </c>
      <c r="G177" s="16"/>
      <c r="H177" s="16">
        <f>SUM(Round1!H106,Round2!H106,Round3!H106,Round4!H106,Round5!H106,Round6!H106,Round7!G81)</f>
        <v>18</v>
      </c>
      <c r="I177" s="16">
        <f t="shared" si="48"/>
        <v>3.4937691538615199E-6</v>
      </c>
      <c r="J177" s="23">
        <f t="shared" ref="J177:J184" si="59">H177/($F177*$D177*$J$2)</f>
        <v>1.5127700102220393E-7</v>
      </c>
      <c r="K177" s="16"/>
      <c r="L177" s="17">
        <f>SUM(Round1!L106,Round2!L106,Round3!L106,Round4!L106,Round5!L106,Round6!L106,Round7!J81)</f>
        <v>4</v>
      </c>
      <c r="M177" s="16">
        <f t="shared" si="50"/>
        <v>7.7639314530255996E-7</v>
      </c>
      <c r="N177" s="23">
        <f t="shared" ref="N177:N184" si="60">L177/($F177*$D177*$J$2)</f>
        <v>3.3617111338267539E-8</v>
      </c>
      <c r="O177" s="16"/>
      <c r="P177" s="17">
        <f>SUM(Round1!P106,Round2!P106,Round3!P106,Round4!P106,Round5!P106,Round6!P106,Round7!M81)</f>
        <v>1</v>
      </c>
      <c r="Q177" s="16">
        <f t="shared" si="52"/>
        <v>1.9409828632563999E-7</v>
      </c>
      <c r="R177" s="23">
        <f t="shared" ref="R177:R184" si="61">P177/($F177*$D177*$J$2)</f>
        <v>8.4042778345668847E-9</v>
      </c>
      <c r="S177" s="16"/>
      <c r="T177" s="17">
        <f>SUM(Round1!T106,Round2!T106,Round3!T106,Round4!T106,Round5!T106,Round6!T106,Round7!P81)</f>
        <v>1</v>
      </c>
      <c r="U177" s="16">
        <f t="shared" si="54"/>
        <v>1.9409828632563999E-7</v>
      </c>
      <c r="V177" s="23">
        <f t="shared" ref="V177:V184" si="62">T177/($F177*$D177*$J$2)</f>
        <v>8.4042778345668847E-9</v>
      </c>
      <c r="W177" s="16"/>
      <c r="X177" s="17">
        <f>SUM(Round1!X106,Round2!X106,Round3!X106,Round4!X106,Round5!X106,Round6!X106,Round7!S81)</f>
        <v>0</v>
      </c>
      <c r="Y177" s="16">
        <f t="shared" si="56"/>
        <v>0</v>
      </c>
      <c r="Z177" s="23">
        <f t="shared" ref="Z177:Z184" si="63">X177/($F177*$D177*$J$2)</f>
        <v>0</v>
      </c>
      <c r="AG177" s="14">
        <f t="shared" si="45"/>
        <v>7.6478464377604514E-6</v>
      </c>
      <c r="AH177" s="8">
        <f t="shared" si="45"/>
        <v>2.5147713340727398E-7</v>
      </c>
      <c r="AI177" s="8">
        <f t="shared" si="45"/>
        <v>7.6509133546295232E-7</v>
      </c>
      <c r="AJ177" s="10">
        <f t="shared" si="45"/>
        <v>2.4831680974001857E-8</v>
      </c>
      <c r="AK177" s="14">
        <f t="shared" si="45"/>
        <v>3.724149383524483E-7</v>
      </c>
      <c r="AL177" s="10">
        <f t="shared" si="45"/>
        <v>1.2724138151195662E-8</v>
      </c>
      <c r="AM177" s="14">
        <f t="shared" si="45"/>
        <v>1.2763024115143055E-7</v>
      </c>
      <c r="AN177" s="10">
        <f t="shared" si="45"/>
        <v>4.3919833830523359E-9</v>
      </c>
      <c r="AO177" s="14">
        <f t="shared" si="45"/>
        <v>2.9847255921639584E-8</v>
      </c>
      <c r="AP177" s="10">
        <f t="shared" si="45"/>
        <v>8.5277540263838635E-10</v>
      </c>
      <c r="AR177" s="8">
        <f t="shared" si="58"/>
        <v>32</v>
      </c>
      <c r="AS177" s="8">
        <f t="shared" si="46"/>
        <v>3.4666666666666668</v>
      </c>
      <c r="AT177" s="8">
        <f t="shared" si="46"/>
        <v>1.5333333333333334</v>
      </c>
      <c r="AU177" s="8">
        <f t="shared" si="46"/>
        <v>0.6</v>
      </c>
      <c r="AV177" s="8">
        <f t="shared" si="46"/>
        <v>0.13333333333333333</v>
      </c>
    </row>
    <row r="178" spans="1:48" x14ac:dyDescent="0.25">
      <c r="A178" s="22">
        <f t="shared" si="44"/>
        <v>8</v>
      </c>
      <c r="B178" s="16" t="s">
        <v>14</v>
      </c>
      <c r="C178" s="16" t="s">
        <v>25</v>
      </c>
      <c r="D178" s="23">
        <f t="shared" si="47"/>
        <v>216000</v>
      </c>
      <c r="E178" s="22">
        <v>4.1362861111111151</v>
      </c>
      <c r="F178" s="23">
        <v>144.77058055555551</v>
      </c>
      <c r="G178" s="16"/>
      <c r="H178" s="16">
        <f>SUM(Round1!H107,Round2!H107,Round3!H107,Round4!H107,Round5!H107,Round6!H107,Round7!G82)</f>
        <v>73</v>
      </c>
      <c r="I178" s="16">
        <f t="shared" si="48"/>
        <v>1.6341372617097671E-5</v>
      </c>
      <c r="J178" s="23">
        <f t="shared" si="59"/>
        <v>4.6689453294451654E-7</v>
      </c>
      <c r="K178" s="16"/>
      <c r="L178" s="17">
        <f>SUM(Round1!L107,Round2!L107,Round3!L107,Round4!L107,Round5!L107,Round6!L107,Round7!J82)</f>
        <v>29</v>
      </c>
      <c r="M178" s="16">
        <f t="shared" si="50"/>
        <v>6.491778162956609E-6</v>
      </c>
      <c r="N178" s="23">
        <f t="shared" si="60"/>
        <v>1.8547865007384903E-7</v>
      </c>
      <c r="O178" s="16"/>
      <c r="P178" s="17">
        <f>SUM(Round1!P107,Round2!P107,Round3!P107,Round4!P107,Round5!P107,Round6!P107,Round7!M82)</f>
        <v>2</v>
      </c>
      <c r="Q178" s="16">
        <f t="shared" si="52"/>
        <v>4.4770883882459372E-7</v>
      </c>
      <c r="R178" s="23">
        <f t="shared" si="61"/>
        <v>1.2791631039575796E-8</v>
      </c>
      <c r="S178" s="16"/>
      <c r="T178" s="17">
        <f>SUM(Round1!T107,Round2!T107,Round3!T107,Round4!T107,Round5!T107,Round6!T107,Round7!P82)</f>
        <v>0</v>
      </c>
      <c r="U178" s="16">
        <f t="shared" si="54"/>
        <v>0</v>
      </c>
      <c r="V178" s="23">
        <f t="shared" si="62"/>
        <v>0</v>
      </c>
      <c r="W178" s="16"/>
      <c r="X178" s="17">
        <f>SUM(Round1!X107,Round2!X107,Round3!X107,Round4!X107,Round5!X107,Round6!X107,Round7!S82)</f>
        <v>2</v>
      </c>
      <c r="Y178" s="16">
        <f t="shared" si="56"/>
        <v>4.4770883882459372E-7</v>
      </c>
      <c r="Z178" s="23">
        <f t="shared" si="63"/>
        <v>1.2791631039575796E-8</v>
      </c>
      <c r="AG178" s="14">
        <f t="shared" si="45"/>
        <v>7.6478464377604514E-6</v>
      </c>
      <c r="AH178" s="8">
        <f t="shared" si="45"/>
        <v>2.5147713340727398E-7</v>
      </c>
      <c r="AI178" s="8">
        <f t="shared" si="45"/>
        <v>7.6509133546295232E-7</v>
      </c>
      <c r="AJ178" s="10">
        <f t="shared" si="45"/>
        <v>2.4831680974001857E-8</v>
      </c>
      <c r="AK178" s="14">
        <f t="shared" si="45"/>
        <v>3.724149383524483E-7</v>
      </c>
      <c r="AL178" s="10">
        <f t="shared" si="45"/>
        <v>1.2724138151195662E-8</v>
      </c>
      <c r="AM178" s="14">
        <f t="shared" si="45"/>
        <v>1.2763024115143055E-7</v>
      </c>
      <c r="AN178" s="10">
        <f t="shared" si="45"/>
        <v>4.3919833830523359E-9</v>
      </c>
      <c r="AO178" s="14">
        <f t="shared" si="45"/>
        <v>2.9847255921639584E-8</v>
      </c>
      <c r="AP178" s="10">
        <f t="shared" si="45"/>
        <v>8.5277540263838635E-10</v>
      </c>
      <c r="AR178" s="8">
        <f t="shared" si="58"/>
        <v>32</v>
      </c>
      <c r="AS178" s="8">
        <f t="shared" si="46"/>
        <v>3.4666666666666668</v>
      </c>
      <c r="AT178" s="8">
        <f t="shared" si="46"/>
        <v>1.5333333333333334</v>
      </c>
      <c r="AU178" s="8">
        <f t="shared" si="46"/>
        <v>0.6</v>
      </c>
      <c r="AV178" s="8">
        <f t="shared" si="46"/>
        <v>0.13333333333333333</v>
      </c>
    </row>
    <row r="179" spans="1:48" x14ac:dyDescent="0.25">
      <c r="A179" s="22">
        <f t="shared" si="44"/>
        <v>9</v>
      </c>
      <c r="B179" s="16" t="s">
        <v>14</v>
      </c>
      <c r="C179" s="16" t="s">
        <v>26</v>
      </c>
      <c r="D179" s="23">
        <f t="shared" si="47"/>
        <v>216000</v>
      </c>
      <c r="E179" s="22">
        <v>3.7250944444444332</v>
      </c>
      <c r="F179" s="23">
        <v>124.7335083333333</v>
      </c>
      <c r="G179" s="16"/>
      <c r="H179" s="16">
        <f>SUM(Round1!H108,Round2!H108,Round3!H108,Round4!H108,Round5!H108,Round6!H108,Round7!G83)</f>
        <v>68</v>
      </c>
      <c r="I179" s="16">
        <f t="shared" si="48"/>
        <v>1.6902380302562599E-5</v>
      </c>
      <c r="J179" s="23">
        <f t="shared" si="59"/>
        <v>5.0477986071475691E-7</v>
      </c>
      <c r="K179" s="16"/>
      <c r="L179" s="17">
        <f>SUM(Round1!L108,Round2!L108,Round3!L108,Round4!L108,Round5!L108,Round6!L108,Round7!J83)</f>
        <v>1</v>
      </c>
      <c r="M179" s="16">
        <f t="shared" si="50"/>
        <v>2.485644162141559E-7</v>
      </c>
      <c r="N179" s="23">
        <f t="shared" si="60"/>
        <v>7.4232332458052493E-9</v>
      </c>
      <c r="O179" s="16"/>
      <c r="P179" s="17">
        <f>SUM(Round1!P108,Round2!P108,Round3!P108,Round4!P108,Round5!P108,Round6!P108,Round7!M83)</f>
        <v>1</v>
      </c>
      <c r="Q179" s="16">
        <f t="shared" si="52"/>
        <v>2.485644162141559E-7</v>
      </c>
      <c r="R179" s="23">
        <f t="shared" si="61"/>
        <v>7.4232332458052493E-9</v>
      </c>
      <c r="S179" s="16"/>
      <c r="T179" s="17">
        <f>SUM(Round1!T108,Round2!T108,Round3!T108,Round4!T108,Round5!T108,Round6!T108,Round7!P83)</f>
        <v>0</v>
      </c>
      <c r="U179" s="16">
        <f t="shared" si="54"/>
        <v>0</v>
      </c>
      <c r="V179" s="23">
        <f t="shared" si="62"/>
        <v>0</v>
      </c>
      <c r="W179" s="16"/>
      <c r="X179" s="17">
        <f>SUM(Round1!X108,Round2!X108,Round3!X108,Round4!X108,Round5!X108,Round6!X108,Round7!S83)</f>
        <v>0</v>
      </c>
      <c r="Y179" s="16">
        <f t="shared" si="56"/>
        <v>0</v>
      </c>
      <c r="Z179" s="23">
        <f t="shared" si="63"/>
        <v>0</v>
      </c>
      <c r="AG179" s="14">
        <f t="shared" si="45"/>
        <v>7.6478464377604514E-6</v>
      </c>
      <c r="AH179" s="8">
        <f t="shared" si="45"/>
        <v>2.5147713340727398E-7</v>
      </c>
      <c r="AI179" s="8">
        <f t="shared" si="45"/>
        <v>7.6509133546295232E-7</v>
      </c>
      <c r="AJ179" s="10">
        <f t="shared" si="45"/>
        <v>2.4831680974001857E-8</v>
      </c>
      <c r="AK179" s="14">
        <f t="shared" si="45"/>
        <v>3.724149383524483E-7</v>
      </c>
      <c r="AL179" s="10">
        <f t="shared" si="45"/>
        <v>1.2724138151195662E-8</v>
      </c>
      <c r="AM179" s="14">
        <f t="shared" si="45"/>
        <v>1.2763024115143055E-7</v>
      </c>
      <c r="AN179" s="10">
        <f t="shared" si="45"/>
        <v>4.3919833830523359E-9</v>
      </c>
      <c r="AO179" s="14">
        <f t="shared" si="45"/>
        <v>2.9847255921639584E-8</v>
      </c>
      <c r="AP179" s="10">
        <f t="shared" si="45"/>
        <v>8.5277540263838635E-10</v>
      </c>
      <c r="AR179" s="8">
        <f t="shared" si="58"/>
        <v>32</v>
      </c>
      <c r="AS179" s="8">
        <f t="shared" si="46"/>
        <v>3.4666666666666668</v>
      </c>
      <c r="AT179" s="8">
        <f t="shared" si="46"/>
        <v>1.5333333333333334</v>
      </c>
      <c r="AU179" s="8">
        <f t="shared" si="46"/>
        <v>0.6</v>
      </c>
      <c r="AV179" s="8">
        <f t="shared" si="46"/>
        <v>0.13333333333333333</v>
      </c>
    </row>
    <row r="180" spans="1:48" x14ac:dyDescent="0.25">
      <c r="A180" s="22">
        <f t="shared" si="44"/>
        <v>10</v>
      </c>
      <c r="B180" s="16" t="s">
        <v>14</v>
      </c>
      <c r="C180" s="16" t="s">
        <v>27</v>
      </c>
      <c r="D180" s="23">
        <f t="shared" si="47"/>
        <v>216000</v>
      </c>
      <c r="E180" s="30">
        <v>3.8716305555555603</v>
      </c>
      <c r="F180" s="24">
        <v>155.05862777777779</v>
      </c>
      <c r="G180" s="17"/>
      <c r="H180" s="16">
        <f>SUM(Round1!H109,Round2!H109,Round3!H109,Round4!H109,Round5!H109,Round6!H109,Round7!G84)</f>
        <v>68</v>
      </c>
      <c r="I180" s="16">
        <f t="shared" si="48"/>
        <v>1.6262647496831754E-5</v>
      </c>
      <c r="J180" s="23">
        <f t="shared" si="59"/>
        <v>4.0605907497903509E-7</v>
      </c>
      <c r="K180" s="16"/>
      <c r="L180" s="17">
        <f>SUM(Round1!L109,Round2!L109,Round3!L109,Round4!L109,Round5!L109,Round6!L109,Round7!J84)</f>
        <v>1</v>
      </c>
      <c r="M180" s="16">
        <f t="shared" si="50"/>
        <v>2.3915658083576107E-7</v>
      </c>
      <c r="N180" s="23">
        <f t="shared" si="60"/>
        <v>5.9714569849858102E-9</v>
      </c>
      <c r="O180" s="16"/>
      <c r="P180" s="17">
        <f>SUM(Round1!P109,Round2!P109,Round3!P109,Round4!P109,Round5!P109,Round6!P109,Round7!M84)</f>
        <v>4</v>
      </c>
      <c r="Q180" s="16">
        <f t="shared" si="52"/>
        <v>9.5662632334304428E-7</v>
      </c>
      <c r="R180" s="23">
        <f t="shared" si="61"/>
        <v>2.3885827939943241E-8</v>
      </c>
      <c r="S180" s="16"/>
      <c r="T180" s="17">
        <f>SUM(Round1!T109,Round2!T109,Round3!T109,Round4!T109,Round5!T109,Round6!T109,Round7!P84)</f>
        <v>0</v>
      </c>
      <c r="U180" s="16">
        <f t="shared" si="54"/>
        <v>0</v>
      </c>
      <c r="V180" s="23">
        <f t="shared" si="62"/>
        <v>0</v>
      </c>
      <c r="W180" s="16"/>
      <c r="X180" s="17">
        <f>SUM(Round1!X109,Round2!X109,Round3!X109,Round4!X109,Round5!X109,Round6!X109,Round7!S84)</f>
        <v>0</v>
      </c>
      <c r="Y180" s="16">
        <f t="shared" si="56"/>
        <v>0</v>
      </c>
      <c r="Z180" s="23">
        <f t="shared" si="63"/>
        <v>0</v>
      </c>
      <c r="AG180" s="14">
        <f t="shared" si="45"/>
        <v>7.6478464377604514E-6</v>
      </c>
      <c r="AH180" s="8">
        <f t="shared" si="45"/>
        <v>2.5147713340727398E-7</v>
      </c>
      <c r="AI180" s="8">
        <f t="shared" si="45"/>
        <v>7.6509133546295232E-7</v>
      </c>
      <c r="AJ180" s="10">
        <f t="shared" si="45"/>
        <v>2.4831680974001857E-8</v>
      </c>
      <c r="AK180" s="14">
        <f t="shared" si="45"/>
        <v>3.724149383524483E-7</v>
      </c>
      <c r="AL180" s="10">
        <f t="shared" si="45"/>
        <v>1.2724138151195662E-8</v>
      </c>
      <c r="AM180" s="14">
        <f t="shared" si="45"/>
        <v>1.2763024115143055E-7</v>
      </c>
      <c r="AN180" s="10">
        <f t="shared" si="45"/>
        <v>4.3919833830523359E-9</v>
      </c>
      <c r="AO180" s="14">
        <f t="shared" si="45"/>
        <v>2.9847255921639584E-8</v>
      </c>
      <c r="AP180" s="10">
        <f t="shared" si="45"/>
        <v>8.5277540263838635E-10</v>
      </c>
      <c r="AR180" s="8">
        <f t="shared" si="58"/>
        <v>32</v>
      </c>
      <c r="AS180" s="8">
        <f t="shared" si="46"/>
        <v>3.4666666666666668</v>
      </c>
      <c r="AT180" s="8">
        <f t="shared" si="46"/>
        <v>1.5333333333333334</v>
      </c>
      <c r="AU180" s="8">
        <f t="shared" si="46"/>
        <v>0.6</v>
      </c>
      <c r="AV180" s="8">
        <f t="shared" si="46"/>
        <v>0.13333333333333333</v>
      </c>
    </row>
    <row r="181" spans="1:48" x14ac:dyDescent="0.25">
      <c r="A181" s="22">
        <f t="shared" si="44"/>
        <v>11</v>
      </c>
      <c r="B181" s="16" t="s">
        <v>14</v>
      </c>
      <c r="C181" s="16" t="s">
        <v>28</v>
      </c>
      <c r="D181" s="23">
        <f t="shared" si="47"/>
        <v>216000</v>
      </c>
      <c r="E181" s="30">
        <v>4.4547250000000078</v>
      </c>
      <c r="F181" s="24">
        <v>99.95538055555555</v>
      </c>
      <c r="G181" s="17"/>
      <c r="H181" s="16">
        <f>SUM(Round1!H110,Round2!H110,Round3!H110,Round4!H110,Round5!H110,Round6!H110,Round7!G85)</f>
        <v>19</v>
      </c>
      <c r="I181" s="16">
        <f t="shared" si="48"/>
        <v>3.9491983439140602E-6</v>
      </c>
      <c r="J181" s="23">
        <f t="shared" si="59"/>
        <v>1.7600445813734426E-7</v>
      </c>
      <c r="K181" s="16"/>
      <c r="L181" s="17">
        <f>SUM(Round1!L110,Round2!L110,Round3!L110,Round4!L110,Round5!L110,Round6!L110,Round7!J85)</f>
        <v>2</v>
      </c>
      <c r="M181" s="16">
        <f t="shared" si="50"/>
        <v>4.1570508883305895E-7</v>
      </c>
      <c r="N181" s="23">
        <f t="shared" si="60"/>
        <v>1.8526785067088869E-8</v>
      </c>
      <c r="O181" s="16"/>
      <c r="P181" s="17">
        <f>SUM(Round1!P110,Round2!P110,Round3!P110,Round4!P110,Round5!P110,Round6!P110,Round7!M85)</f>
        <v>1</v>
      </c>
      <c r="Q181" s="16">
        <f t="shared" si="52"/>
        <v>2.0785254441652947E-7</v>
      </c>
      <c r="R181" s="23">
        <f t="shared" si="61"/>
        <v>9.2633925335444347E-9</v>
      </c>
      <c r="S181" s="16"/>
      <c r="T181" s="17">
        <f>SUM(Round1!T110,Round2!T110,Round3!T110,Round4!T110,Round5!T110,Round6!T110,Round7!P85)</f>
        <v>0</v>
      </c>
      <c r="U181" s="16">
        <f t="shared" si="54"/>
        <v>0</v>
      </c>
      <c r="V181" s="23">
        <f t="shared" si="62"/>
        <v>0</v>
      </c>
      <c r="W181" s="16"/>
      <c r="X181" s="17">
        <f>SUM(Round1!X110,Round2!X110,Round3!X110,Round4!X110,Round5!X110,Round6!X110,Round7!S85)</f>
        <v>0</v>
      </c>
      <c r="Y181" s="16">
        <f t="shared" si="56"/>
        <v>0</v>
      </c>
      <c r="Z181" s="23">
        <f t="shared" si="63"/>
        <v>0</v>
      </c>
      <c r="AG181" s="14">
        <f t="shared" si="45"/>
        <v>7.6478464377604514E-6</v>
      </c>
      <c r="AH181" s="8">
        <f t="shared" si="45"/>
        <v>2.5147713340727398E-7</v>
      </c>
      <c r="AI181" s="8">
        <f t="shared" si="45"/>
        <v>7.6509133546295232E-7</v>
      </c>
      <c r="AJ181" s="10">
        <f t="shared" si="45"/>
        <v>2.4831680974001857E-8</v>
      </c>
      <c r="AK181" s="14">
        <f t="shared" si="45"/>
        <v>3.724149383524483E-7</v>
      </c>
      <c r="AL181" s="10">
        <f t="shared" si="45"/>
        <v>1.2724138151195662E-8</v>
      </c>
      <c r="AM181" s="14">
        <f t="shared" si="45"/>
        <v>1.2763024115143055E-7</v>
      </c>
      <c r="AN181" s="10">
        <f t="shared" si="45"/>
        <v>4.3919833830523359E-9</v>
      </c>
      <c r="AO181" s="14">
        <f t="shared" si="45"/>
        <v>2.9847255921639584E-8</v>
      </c>
      <c r="AP181" s="10">
        <f t="shared" si="45"/>
        <v>8.5277540263838635E-10</v>
      </c>
      <c r="AR181" s="8">
        <f t="shared" si="58"/>
        <v>32</v>
      </c>
      <c r="AS181" s="8">
        <f t="shared" si="46"/>
        <v>3.4666666666666668</v>
      </c>
      <c r="AT181" s="8">
        <f t="shared" si="46"/>
        <v>1.5333333333333334</v>
      </c>
      <c r="AU181" s="8">
        <f t="shared" si="46"/>
        <v>0.6</v>
      </c>
      <c r="AV181" s="8">
        <f t="shared" si="46"/>
        <v>0.13333333333333333</v>
      </c>
    </row>
    <row r="182" spans="1:48" x14ac:dyDescent="0.25">
      <c r="A182" s="22">
        <f t="shared" si="44"/>
        <v>12</v>
      </c>
      <c r="B182" s="17" t="s">
        <v>14</v>
      </c>
      <c r="C182" s="17" t="s">
        <v>18</v>
      </c>
      <c r="D182" s="23">
        <f t="shared" si="47"/>
        <v>216000</v>
      </c>
      <c r="E182" s="30">
        <v>4.026452777777763</v>
      </c>
      <c r="F182" s="24">
        <v>104.02222777777774</v>
      </c>
      <c r="G182" s="17"/>
      <c r="H182" s="17">
        <f>SUM(Round1!H111,Round2!H111,Round3!H111,Round4!H111,Round5!H111,Round6!H111,Round7!G86)</f>
        <v>13</v>
      </c>
      <c r="I182" s="16">
        <f t="shared" si="48"/>
        <v>2.9894891859828021E-6</v>
      </c>
      <c r="J182" s="23">
        <f t="shared" si="59"/>
        <v>1.1571600891639919E-7</v>
      </c>
      <c r="K182" s="16"/>
      <c r="L182" s="17">
        <f>SUM(Round1!L111,Round2!L111,Round3!L111,Round4!L111,Round5!L111,Round6!L111,Round7!J86)</f>
        <v>0</v>
      </c>
      <c r="M182" s="16">
        <f t="shared" si="50"/>
        <v>0</v>
      </c>
      <c r="N182" s="23">
        <f t="shared" si="60"/>
        <v>0</v>
      </c>
      <c r="O182" s="16"/>
      <c r="P182" s="17">
        <f>SUM(Round1!P111,Round2!P111,Round3!P111,Round4!P111,Round5!P111,Round6!P111,Round7!M86)</f>
        <v>2</v>
      </c>
      <c r="Q182" s="16">
        <f t="shared" si="52"/>
        <v>4.5992141322812339E-7</v>
      </c>
      <c r="R182" s="23">
        <f t="shared" si="61"/>
        <v>1.780246291021526E-8</v>
      </c>
      <c r="S182" s="16"/>
      <c r="T182" s="17">
        <f>SUM(Round1!T111,Round2!T111,Round3!T111,Round4!T111,Round5!T111,Round6!T111,Round7!P86)</f>
        <v>1</v>
      </c>
      <c r="U182" s="16">
        <f t="shared" si="54"/>
        <v>2.2996070661406169E-7</v>
      </c>
      <c r="V182" s="23">
        <f t="shared" si="62"/>
        <v>8.9012314551076301E-9</v>
      </c>
      <c r="W182" s="16"/>
      <c r="X182" s="17">
        <f>SUM(Round1!X111,Round2!X111,Round3!X111,Round4!X111,Round5!X111,Round6!X111,Round7!S86)</f>
        <v>0</v>
      </c>
      <c r="Y182" s="16">
        <f t="shared" si="56"/>
        <v>0</v>
      </c>
      <c r="Z182" s="23">
        <f t="shared" si="63"/>
        <v>0</v>
      </c>
      <c r="AG182" s="14">
        <f t="shared" si="45"/>
        <v>7.6478464377604514E-6</v>
      </c>
      <c r="AH182" s="8">
        <f t="shared" si="45"/>
        <v>2.5147713340727398E-7</v>
      </c>
      <c r="AI182" s="8">
        <f t="shared" si="45"/>
        <v>7.6509133546295232E-7</v>
      </c>
      <c r="AJ182" s="10">
        <f t="shared" si="45"/>
        <v>2.4831680974001857E-8</v>
      </c>
      <c r="AK182" s="14">
        <f t="shared" si="45"/>
        <v>3.724149383524483E-7</v>
      </c>
      <c r="AL182" s="10">
        <f t="shared" si="45"/>
        <v>1.2724138151195662E-8</v>
      </c>
      <c r="AM182" s="14">
        <f t="shared" si="45"/>
        <v>1.2763024115143055E-7</v>
      </c>
      <c r="AN182" s="10">
        <f t="shared" si="45"/>
        <v>4.3919833830523359E-9</v>
      </c>
      <c r="AO182" s="14">
        <f t="shared" si="45"/>
        <v>2.9847255921639584E-8</v>
      </c>
      <c r="AP182" s="10">
        <f t="shared" si="45"/>
        <v>8.5277540263838635E-10</v>
      </c>
      <c r="AR182" s="8">
        <f t="shared" si="58"/>
        <v>32</v>
      </c>
      <c r="AS182" s="8">
        <f t="shared" si="46"/>
        <v>3.4666666666666668</v>
      </c>
      <c r="AT182" s="8">
        <f t="shared" si="46"/>
        <v>1.5333333333333334</v>
      </c>
      <c r="AU182" s="8">
        <f t="shared" si="46"/>
        <v>0.6</v>
      </c>
      <c r="AV182" s="8">
        <f t="shared" si="46"/>
        <v>0.13333333333333333</v>
      </c>
    </row>
    <row r="183" spans="1:48" x14ac:dyDescent="0.25">
      <c r="A183" s="22">
        <f t="shared" si="44"/>
        <v>13</v>
      </c>
      <c r="B183" s="17" t="s">
        <v>14</v>
      </c>
      <c r="C183" s="17" t="s">
        <v>19</v>
      </c>
      <c r="D183" s="23">
        <f t="shared" si="47"/>
        <v>216000</v>
      </c>
      <c r="E183" s="30">
        <v>3.7903000000000051</v>
      </c>
      <c r="F183" s="24">
        <v>100.9529722222222</v>
      </c>
      <c r="G183" s="17"/>
      <c r="H183" s="17">
        <f>SUM(Round1!H112,Round2!H112,Round3!H112,Round4!H112,Round5!H112,Round6!H112,Round7!G87)</f>
        <v>7</v>
      </c>
      <c r="I183" s="16">
        <f t="shared" si="48"/>
        <v>1.7100180675623229E-6</v>
      </c>
      <c r="J183" s="23">
        <f t="shared" si="59"/>
        <v>6.4202978266099525E-8</v>
      </c>
      <c r="K183" s="16"/>
      <c r="L183" s="17">
        <f>SUM(Round1!L112,Round2!L112,Round3!L112,Round4!L112,Round5!L112,Round6!L112,Round7!J87)</f>
        <v>0</v>
      </c>
      <c r="M183" s="16">
        <f t="shared" si="50"/>
        <v>0</v>
      </c>
      <c r="N183" s="23">
        <f t="shared" si="60"/>
        <v>0</v>
      </c>
      <c r="O183" s="16"/>
      <c r="P183" s="17">
        <f>SUM(Round1!P112,Round2!P112,Round3!P112,Round4!P112,Round5!P112,Round6!P112,Round7!M87)</f>
        <v>2</v>
      </c>
      <c r="Q183" s="16">
        <f t="shared" si="52"/>
        <v>4.8857659073209223E-7</v>
      </c>
      <c r="R183" s="23">
        <f t="shared" si="61"/>
        <v>1.8343708076028435E-8</v>
      </c>
      <c r="S183" s="16"/>
      <c r="T183" s="17">
        <f>SUM(Round1!T112,Round2!T112,Round3!T112,Round4!T112,Round5!T112,Round6!T112,Round7!P87)</f>
        <v>1</v>
      </c>
      <c r="U183" s="16">
        <f t="shared" si="54"/>
        <v>2.4428829536604612E-7</v>
      </c>
      <c r="V183" s="23">
        <f t="shared" si="62"/>
        <v>9.1718540380142174E-9</v>
      </c>
      <c r="W183" s="16"/>
      <c r="X183" s="17">
        <f>SUM(Round1!X112,Round2!X112,Round3!X112,Round4!X112,Round5!X112,Round6!X112,Round7!S87)</f>
        <v>0</v>
      </c>
      <c r="Y183" s="16">
        <f t="shared" si="56"/>
        <v>0</v>
      </c>
      <c r="Z183" s="23">
        <f t="shared" si="63"/>
        <v>0</v>
      </c>
      <c r="AG183" s="14">
        <f t="shared" si="45"/>
        <v>7.6478464377604514E-6</v>
      </c>
      <c r="AH183" s="8">
        <f t="shared" si="45"/>
        <v>2.5147713340727398E-7</v>
      </c>
      <c r="AI183" s="8">
        <f t="shared" si="45"/>
        <v>7.6509133546295232E-7</v>
      </c>
      <c r="AJ183" s="10">
        <f t="shared" si="45"/>
        <v>2.4831680974001857E-8</v>
      </c>
      <c r="AK183" s="14">
        <f t="shared" si="45"/>
        <v>3.724149383524483E-7</v>
      </c>
      <c r="AL183" s="10">
        <f t="shared" si="45"/>
        <v>1.2724138151195662E-8</v>
      </c>
      <c r="AM183" s="14">
        <f t="shared" si="45"/>
        <v>1.2763024115143055E-7</v>
      </c>
      <c r="AN183" s="10">
        <f t="shared" si="45"/>
        <v>4.3919833830523359E-9</v>
      </c>
      <c r="AO183" s="14">
        <f t="shared" si="45"/>
        <v>2.9847255921639584E-8</v>
      </c>
      <c r="AP183" s="10">
        <f t="shared" si="45"/>
        <v>8.5277540263838635E-10</v>
      </c>
      <c r="AR183" s="8">
        <f t="shared" si="58"/>
        <v>32</v>
      </c>
      <c r="AS183" s="8">
        <f t="shared" si="46"/>
        <v>3.4666666666666668</v>
      </c>
      <c r="AT183" s="8">
        <f t="shared" si="46"/>
        <v>1.5333333333333334</v>
      </c>
      <c r="AU183" s="8">
        <f t="shared" si="46"/>
        <v>0.6</v>
      </c>
      <c r="AV183" s="8">
        <f t="shared" si="46"/>
        <v>0.13333333333333333</v>
      </c>
    </row>
    <row r="184" spans="1:48" x14ac:dyDescent="0.25">
      <c r="A184" s="22">
        <f t="shared" si="44"/>
        <v>14</v>
      </c>
      <c r="B184" s="17" t="s">
        <v>14</v>
      </c>
      <c r="C184" s="17" t="s">
        <v>20</v>
      </c>
      <c r="D184" s="23">
        <f t="shared" si="47"/>
        <v>216000</v>
      </c>
      <c r="E184" s="30">
        <v>3.563747222222224</v>
      </c>
      <c r="F184" s="24">
        <v>94.844977777777757</v>
      </c>
      <c r="G184" s="17"/>
      <c r="H184" s="17">
        <f>SUM(Round1!H113,Round2!H113,Round3!H113,Round4!H113,Round5!H113,Round6!H113,Round7!G88)</f>
        <v>19</v>
      </c>
      <c r="I184" s="16">
        <f>H184/($E184*$D184*$J$2)</f>
        <v>4.9365433336269251E-6</v>
      </c>
      <c r="J184" s="23">
        <f t="shared" si="59"/>
        <v>1.854878666724149E-7</v>
      </c>
      <c r="K184" s="16"/>
      <c r="L184" s="17">
        <f>SUM(Round1!L113,Round2!L113,Round3!L113,Round4!L113,Round5!L113,Round6!L113,Round7!J88)</f>
        <v>0</v>
      </c>
      <c r="M184" s="16">
        <f>L184/($E184*$D184*$J$2)</f>
        <v>0</v>
      </c>
      <c r="N184" s="23">
        <f t="shared" si="60"/>
        <v>0</v>
      </c>
      <c r="O184" s="16"/>
      <c r="P184" s="17">
        <f>SUM(Round1!P113,Round2!P113,Round3!P113,Round4!P113,Round5!P113,Round6!P113,Round7!M88)</f>
        <v>1</v>
      </c>
      <c r="Q184" s="16">
        <f>P184/($E184*$D184*$J$2)</f>
        <v>2.5981807019089083E-7</v>
      </c>
      <c r="R184" s="23">
        <f t="shared" si="61"/>
        <v>9.7625192985481525E-9</v>
      </c>
      <c r="S184" s="16"/>
      <c r="T184" s="17">
        <f>SUM(Round1!T113,Round2!T113,Round3!T113,Round4!T113,Round5!T113,Round6!T113,Round7!P88)</f>
        <v>0</v>
      </c>
      <c r="U184" s="16">
        <f>T184/($E184*$D184*$J$2)</f>
        <v>0</v>
      </c>
      <c r="V184" s="23">
        <f t="shared" si="62"/>
        <v>0</v>
      </c>
      <c r="W184" s="16"/>
      <c r="X184" s="17">
        <f>SUM(Round1!X113,Round2!X113,Round3!X113,Round4!X113,Round5!X113,Round6!X113,Round7!S88)</f>
        <v>0</v>
      </c>
      <c r="Y184" s="16">
        <f>X184/($E184*$D184*$J$2)</f>
        <v>0</v>
      </c>
      <c r="Z184" s="23">
        <f t="shared" si="63"/>
        <v>0</v>
      </c>
      <c r="AG184" s="14">
        <f t="shared" si="45"/>
        <v>7.6478464377604514E-6</v>
      </c>
      <c r="AH184" s="8">
        <f t="shared" si="45"/>
        <v>2.5147713340727398E-7</v>
      </c>
      <c r="AI184" s="8">
        <f t="shared" si="45"/>
        <v>7.6509133546295232E-7</v>
      </c>
      <c r="AJ184" s="10">
        <f t="shared" si="45"/>
        <v>2.4831680974001857E-8</v>
      </c>
      <c r="AK184" s="14">
        <f t="shared" si="45"/>
        <v>3.724149383524483E-7</v>
      </c>
      <c r="AL184" s="10">
        <f t="shared" si="45"/>
        <v>1.2724138151195662E-8</v>
      </c>
      <c r="AM184" s="14">
        <f t="shared" si="45"/>
        <v>1.2763024115143055E-7</v>
      </c>
      <c r="AN184" s="10">
        <f t="shared" si="45"/>
        <v>4.3919833830523359E-9</v>
      </c>
      <c r="AO184" s="14">
        <f t="shared" si="45"/>
        <v>2.9847255921639584E-8</v>
      </c>
      <c r="AP184" s="10">
        <f t="shared" si="45"/>
        <v>8.5277540263838635E-10</v>
      </c>
      <c r="AR184" s="8">
        <f t="shared" si="58"/>
        <v>32</v>
      </c>
      <c r="AS184" s="8">
        <f t="shared" si="46"/>
        <v>3.4666666666666668</v>
      </c>
      <c r="AT184" s="8">
        <f t="shared" si="46"/>
        <v>1.5333333333333334</v>
      </c>
      <c r="AU184" s="8">
        <f t="shared" si="46"/>
        <v>0.6</v>
      </c>
      <c r="AV184" s="8">
        <f t="shared" si="46"/>
        <v>0.13333333333333333</v>
      </c>
    </row>
    <row r="185" spans="1:48" x14ac:dyDescent="0.25">
      <c r="A185" s="25">
        <f t="shared" si="44"/>
        <v>15</v>
      </c>
      <c r="B185" s="26" t="s">
        <v>14</v>
      </c>
      <c r="C185" s="26" t="s">
        <v>29</v>
      </c>
      <c r="D185" s="32">
        <f>$B$2*$D$2</f>
        <v>216000</v>
      </c>
      <c r="E185" s="31">
        <v>2.8784333333333372</v>
      </c>
      <c r="F185" s="28">
        <v>94.282513888888857</v>
      </c>
      <c r="G185" s="26"/>
      <c r="H185" s="26">
        <f>SUM(Round1!H114,Round2!H114,Round3!H114,Round4!H114,Round5!H114,Round6!H114,Round7!G89)</f>
        <v>50</v>
      </c>
      <c r="I185" s="27">
        <f>H185/($E185*$D185*$J$2)</f>
        <v>1.6083852198405236E-5</v>
      </c>
      <c r="J185" s="32">
        <f>H185/($F185*$D185*$J$2)</f>
        <v>4.9103799195316416E-7</v>
      </c>
      <c r="K185" s="27"/>
      <c r="L185" s="26">
        <f>SUM(Round1!L114,Round2!L114,Round3!L114,Round4!L114,Round5!L114,Round6!L114,Round7!J89)</f>
        <v>1</v>
      </c>
      <c r="M185" s="27">
        <f>L185/($E185*$D185*$J$2)</f>
        <v>3.2167704396810469E-7</v>
      </c>
      <c r="N185" s="32">
        <f>L185/($F185*$D185*$J$2)</f>
        <v>9.8207598390632837E-9</v>
      </c>
      <c r="O185" s="27"/>
      <c r="P185" s="26">
        <f>SUM(Round1!P114,Round2!P114,Round3!P114,Round4!P114,Round5!P114,Round6!P114,Round7!M89)</f>
        <v>3</v>
      </c>
      <c r="Q185" s="27">
        <f>P185/($E185*$D185*$J$2)</f>
        <v>9.6503113190431401E-7</v>
      </c>
      <c r="R185" s="32">
        <f>P185/($F185*$D185*$J$2)</f>
        <v>2.946227951718985E-8</v>
      </c>
      <c r="S185" s="27"/>
      <c r="T185" s="26">
        <f>SUM(Round1!T114,Round2!T114,Round3!T114,Round4!T114,Round5!T114,Round6!T114,Round7!P89)</f>
        <v>0</v>
      </c>
      <c r="U185" s="27">
        <f>T185/($E185*$D185*$J$2)</f>
        <v>0</v>
      </c>
      <c r="V185" s="32">
        <f>T185/($F185*$D185*$J$2)</f>
        <v>0</v>
      </c>
      <c r="W185" s="27"/>
      <c r="X185" s="26">
        <f>SUM(Round1!X114,Round2!X114,Round3!X114,Round4!X114,Round5!X114,Round6!X114,Round7!S89)</f>
        <v>0</v>
      </c>
      <c r="Y185" s="27">
        <f>X185/($E185*$D185*$J$2)</f>
        <v>0</v>
      </c>
      <c r="Z185" s="32">
        <f>X185/($F185*$D185*$J$2)</f>
        <v>0</v>
      </c>
      <c r="AG185" s="9">
        <f t="shared" si="45"/>
        <v>7.6478464377604514E-6</v>
      </c>
      <c r="AH185" s="37">
        <f t="shared" si="45"/>
        <v>2.5147713340727398E-7</v>
      </c>
      <c r="AI185" s="37">
        <f t="shared" si="45"/>
        <v>7.6509133546295232E-7</v>
      </c>
      <c r="AJ185" s="11">
        <f t="shared" si="45"/>
        <v>2.4831680974001857E-8</v>
      </c>
      <c r="AK185" s="9">
        <f t="shared" si="45"/>
        <v>3.724149383524483E-7</v>
      </c>
      <c r="AL185" s="11">
        <f t="shared" si="45"/>
        <v>1.2724138151195662E-8</v>
      </c>
      <c r="AM185" s="9">
        <f t="shared" si="45"/>
        <v>1.2763024115143055E-7</v>
      </c>
      <c r="AN185" s="11">
        <f t="shared" si="45"/>
        <v>4.3919833830523359E-9</v>
      </c>
      <c r="AO185" s="9">
        <f t="shared" si="45"/>
        <v>2.9847255921639584E-8</v>
      </c>
      <c r="AP185" s="11">
        <f t="shared" si="45"/>
        <v>8.5277540263838635E-10</v>
      </c>
      <c r="AR185" s="8">
        <f t="shared" si="58"/>
        <v>32</v>
      </c>
      <c r="AS185" s="8">
        <f t="shared" si="46"/>
        <v>3.4666666666666668</v>
      </c>
      <c r="AT185" s="8">
        <f t="shared" si="46"/>
        <v>1.5333333333333334</v>
      </c>
      <c r="AU185" s="8">
        <f t="shared" si="46"/>
        <v>0.6</v>
      </c>
      <c r="AV185" s="8">
        <f t="shared" si="46"/>
        <v>0.13333333333333333</v>
      </c>
    </row>
    <row r="186" spans="1:48" x14ac:dyDescent="0.25">
      <c r="A186" t="s">
        <v>41</v>
      </c>
      <c r="D186">
        <f>SUM(D171:D185)</f>
        <v>3240000</v>
      </c>
      <c r="E186">
        <f>SUM(E171:E185)</f>
        <v>60.407799999999995</v>
      </c>
      <c r="F186">
        <f>SUM(F171:F185)</f>
        <v>1678.1637388888887</v>
      </c>
      <c r="H186">
        <f>SUM(H171:H185)</f>
        <v>480</v>
      </c>
      <c r="I186" s="16">
        <f>H186/($E186*$D186)</f>
        <v>2.4524672003971037E-6</v>
      </c>
      <c r="J186" s="16">
        <f>H186/($E186*$D186)</f>
        <v>2.4524672003971037E-6</v>
      </c>
      <c r="L186">
        <f>SUM(L171:L185)</f>
        <v>52</v>
      </c>
      <c r="M186" s="16">
        <f>L186/($E186*$D186)</f>
        <v>2.6568394670968624E-7</v>
      </c>
      <c r="N186" s="16">
        <f>L186/($E186*$D186)</f>
        <v>2.6568394670968624E-7</v>
      </c>
      <c r="P186">
        <f>SUM(P171:P185)</f>
        <v>23</v>
      </c>
      <c r="Q186" s="16">
        <f>P186/($E186*$D186)</f>
        <v>1.1751405335236123E-7</v>
      </c>
      <c r="R186" s="16">
        <f>P186/($E186*$D186)</f>
        <v>1.1751405335236123E-7</v>
      </c>
      <c r="T186">
        <f>SUM(T171:T185)</f>
        <v>9</v>
      </c>
      <c r="U186" s="16">
        <f>T186/($E186*$D186)</f>
        <v>4.5983760007445697E-8</v>
      </c>
      <c r="V186" s="16">
        <f>T186/($E186*$D186)</f>
        <v>4.5983760007445697E-8</v>
      </c>
      <c r="X186">
        <f>SUM(X171:X185)</f>
        <v>2</v>
      </c>
      <c r="Y186" s="16">
        <f>X186/($E186*$D186)</f>
        <v>1.0218613334987933E-8</v>
      </c>
      <c r="Z186" s="16">
        <f>X186/($E186*$D186)</f>
        <v>1.0218613334987933E-8</v>
      </c>
    </row>
    <row r="220" spans="1:44" s="35" customFormat="1" ht="15.75" thickBot="1" x14ac:dyDescent="0.3"/>
    <row r="221" spans="1:44" ht="15.75" thickTop="1" x14ac:dyDescent="0.25"/>
    <row r="222" spans="1:44" x14ac:dyDescent="0.25">
      <c r="A222" t="s">
        <v>35</v>
      </c>
    </row>
    <row r="224" spans="1:44" x14ac:dyDescent="0.25">
      <c r="AR224" t="s">
        <v>37</v>
      </c>
    </row>
    <row r="225" spans="1:48" x14ac:dyDescent="0.25">
      <c r="A225" s="64" t="s">
        <v>0</v>
      </c>
      <c r="B225" s="64" t="s">
        <v>1</v>
      </c>
      <c r="C225" s="64" t="s">
        <v>2</v>
      </c>
      <c r="D225" s="64" t="s">
        <v>7</v>
      </c>
      <c r="E225" s="67" t="s">
        <v>13</v>
      </c>
      <c r="F225" s="68"/>
      <c r="G225" s="61" t="s">
        <v>59</v>
      </c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3"/>
      <c r="AG225" s="58" t="s">
        <v>5</v>
      </c>
      <c r="AH225" s="60"/>
      <c r="AI225" s="60"/>
      <c r="AJ225" s="60"/>
      <c r="AK225" s="60"/>
      <c r="AL225" s="60"/>
      <c r="AM225" s="60"/>
      <c r="AN225" s="60"/>
      <c r="AO225" s="60"/>
      <c r="AP225" s="59"/>
      <c r="AR225" s="75" t="s">
        <v>5</v>
      </c>
      <c r="AS225" s="76"/>
      <c r="AT225" s="76"/>
      <c r="AU225" s="76"/>
      <c r="AV225" s="77"/>
    </row>
    <row r="226" spans="1:48" x14ac:dyDescent="0.25">
      <c r="A226" s="65"/>
      <c r="B226" s="65"/>
      <c r="C226" s="65"/>
      <c r="D226" s="65"/>
      <c r="E226" s="69"/>
      <c r="F226" s="70"/>
      <c r="G226" s="61" t="s">
        <v>3</v>
      </c>
      <c r="H226" s="62"/>
      <c r="I226" s="62"/>
      <c r="J226" s="63"/>
      <c r="K226" s="61" t="s">
        <v>4</v>
      </c>
      <c r="L226" s="62"/>
      <c r="M226" s="62"/>
      <c r="N226" s="62"/>
      <c r="O226" s="61" t="s">
        <v>12</v>
      </c>
      <c r="P226" s="62"/>
      <c r="Q226" s="62"/>
      <c r="R226" s="63"/>
      <c r="S226" s="61" t="s">
        <v>30</v>
      </c>
      <c r="T226" s="62"/>
      <c r="U226" s="62"/>
      <c r="V226" s="63"/>
      <c r="W226" s="61" t="s">
        <v>33</v>
      </c>
      <c r="X226" s="62"/>
      <c r="Y226" s="62"/>
      <c r="Z226" s="63"/>
      <c r="AG226" s="58" t="str">
        <f>G226</f>
        <v>Without Layers</v>
      </c>
      <c r="AH226" s="59"/>
      <c r="AI226" s="58" t="str">
        <f>K226</f>
        <v>With Layers</v>
      </c>
      <c r="AJ226" s="59"/>
      <c r="AK226" s="58" t="str">
        <f>O226</f>
        <v>With buffer=5m</v>
      </c>
      <c r="AL226" s="59"/>
      <c r="AM226" s="58" t="str">
        <f>S226</f>
        <v>With buffer=10m</v>
      </c>
      <c r="AN226" s="59"/>
      <c r="AO226" s="58" t="str">
        <f>W226</f>
        <v>With buffer=20m</v>
      </c>
      <c r="AP226" s="59"/>
      <c r="AR226" s="47" t="str">
        <f>G226</f>
        <v>Without Layers</v>
      </c>
      <c r="AS226" s="47" t="str">
        <f>K226</f>
        <v>With Layers</v>
      </c>
      <c r="AT226" s="47" t="str">
        <f>O226</f>
        <v>With buffer=5m</v>
      </c>
      <c r="AU226" s="47" t="str">
        <f>S226</f>
        <v>With buffer=10m</v>
      </c>
      <c r="AV226" s="47" t="str">
        <f>W226</f>
        <v>With buffer=20m</v>
      </c>
    </row>
    <row r="227" spans="1:48" x14ac:dyDescent="0.25">
      <c r="A227" s="66"/>
      <c r="B227" s="66"/>
      <c r="C227" s="66"/>
      <c r="D227" s="66"/>
      <c r="E227" s="1" t="s">
        <v>55</v>
      </c>
      <c r="F227" s="1" t="s">
        <v>9</v>
      </c>
      <c r="G227" s="1"/>
      <c r="H227" s="29" t="s">
        <v>54</v>
      </c>
      <c r="I227" s="29" t="s">
        <v>55</v>
      </c>
      <c r="J227" s="29" t="s">
        <v>9</v>
      </c>
      <c r="K227" s="1"/>
      <c r="L227" s="29" t="s">
        <v>54</v>
      </c>
      <c r="M227" s="29" t="s">
        <v>55</v>
      </c>
      <c r="N227" s="29" t="s">
        <v>9</v>
      </c>
      <c r="O227" s="1"/>
      <c r="P227" s="29" t="s">
        <v>54</v>
      </c>
      <c r="Q227" s="29" t="s">
        <v>55</v>
      </c>
      <c r="R227" s="29" t="s">
        <v>9</v>
      </c>
      <c r="S227" s="1"/>
      <c r="T227" s="29" t="s">
        <v>54</v>
      </c>
      <c r="U227" s="29" t="s">
        <v>55</v>
      </c>
      <c r="V227" s="29" t="s">
        <v>9</v>
      </c>
      <c r="W227" s="1"/>
      <c r="X227" s="29" t="s">
        <v>54</v>
      </c>
      <c r="Y227" s="29" t="s">
        <v>55</v>
      </c>
      <c r="Z227" s="29" t="s">
        <v>9</v>
      </c>
      <c r="AG227" s="7" t="str">
        <f>I227</f>
        <v>HPV</v>
      </c>
      <c r="AH227" s="7" t="str">
        <f>J227</f>
        <v>all</v>
      </c>
      <c r="AI227" s="7" t="str">
        <f>M227</f>
        <v>HPV</v>
      </c>
      <c r="AJ227" s="7" t="str">
        <f>N227</f>
        <v>all</v>
      </c>
      <c r="AK227" s="7" t="str">
        <f>Q227</f>
        <v>HPV</v>
      </c>
      <c r="AL227" s="7" t="str">
        <f>R227</f>
        <v>all</v>
      </c>
      <c r="AM227" s="7" t="str">
        <f>U227</f>
        <v>HPV</v>
      </c>
      <c r="AN227" s="7" t="str">
        <f>V227</f>
        <v>all</v>
      </c>
      <c r="AO227" s="7" t="str">
        <f>Y227</f>
        <v>HPV</v>
      </c>
      <c r="AP227" s="7" t="str">
        <f>Z227</f>
        <v>all</v>
      </c>
    </row>
    <row r="228" spans="1:48" x14ac:dyDescent="0.25">
      <c r="A228" s="22">
        <v>1</v>
      </c>
      <c r="B228" s="16" t="s">
        <v>14</v>
      </c>
      <c r="C228" s="16" t="s">
        <v>21</v>
      </c>
      <c r="D228" s="16">
        <f>$B$2*$D$2</f>
        <v>216000</v>
      </c>
      <c r="E228" s="20">
        <v>3.6726388888888879</v>
      </c>
      <c r="F228" s="21">
        <v>79.774569444444438</v>
      </c>
      <c r="G228" s="16"/>
      <c r="H228" s="17">
        <f>SUM(Round1!H153,Round2!H154,Round3!H154,Round4!H154,Round5!H154,Round6!H154,Round7!G132)</f>
        <v>17</v>
      </c>
      <c r="I228" s="15">
        <f>H228/($E228*$D228*$J$2)</f>
        <v>4.2859483921390677E-6</v>
      </c>
      <c r="J228" s="21">
        <f>H228/($F228*$D228*$J$2)</f>
        <v>1.9731527039707435E-7</v>
      </c>
      <c r="K228" s="15"/>
      <c r="L228" s="36">
        <f>SUM(Round1!L153,Round2!L154,Round3!L154,Round4!L154,Round5!L154,Round6!L154,Round7!J132)</f>
        <v>0</v>
      </c>
      <c r="M228" s="15">
        <f>L228/($E228*$D228*$J$2)</f>
        <v>0</v>
      </c>
      <c r="N228" s="21">
        <f>L228/($F228*$D228*$J$2)</f>
        <v>0</v>
      </c>
      <c r="O228" s="15"/>
      <c r="P228" s="36">
        <f>SUM(Round1!P153,Round2!P154,Round3!P154,Round4!P154,Round5!P154,Round6!P154,Round7!M132)</f>
        <v>1</v>
      </c>
      <c r="Q228" s="15">
        <f>P228/($E228*$D228*$J$2)</f>
        <v>2.5211461130229806E-7</v>
      </c>
      <c r="R228" s="21">
        <f>P228/($F228*$D228*$J$2)</f>
        <v>1.1606780611592609E-8</v>
      </c>
      <c r="S228" s="15"/>
      <c r="T228" s="36">
        <f>SUM(Round1!T153,Round2!T154,Round3!T154,Round4!T154,Round5!T154,Round6!T154,Round7!P132)</f>
        <v>0</v>
      </c>
      <c r="U228" s="15">
        <f>T228/($E228*$D228*$J$2)</f>
        <v>0</v>
      </c>
      <c r="V228" s="21">
        <f>T228/($F228*$D228*$J$2)</f>
        <v>0</v>
      </c>
      <c r="W228" s="15"/>
      <c r="X228" s="36">
        <f>SUM(Round1!X153,Round2!X154,Round3!X154,Round4!X154,Round5!X154,Round6!X154,Round7!S132)</f>
        <v>0</v>
      </c>
      <c r="Y228" s="15">
        <f>X228/($E228*$D228*$J$2)</f>
        <v>0</v>
      </c>
      <c r="Z228" s="21">
        <f>X228/($F228*$D228*$J$2)</f>
        <v>0</v>
      </c>
      <c r="AG228" s="18">
        <f>AVERAGE($I$228:$I$242)</f>
        <v>4.4246151335687823E-6</v>
      </c>
      <c r="AH228" s="19">
        <f>AVERAGE($J$228:$J$242)</f>
        <v>1.4819969503356622E-7</v>
      </c>
      <c r="AI228" s="19">
        <f>AVERAGE($M$228:$M$242)</f>
        <v>3.6374941593113433E-7</v>
      </c>
      <c r="AJ228" s="13">
        <f>AVERAGE($N$228:$N$242)</f>
        <v>1.1991394561328519E-8</v>
      </c>
      <c r="AK228" s="18">
        <f>AVERAGE($N$228:$N$242)</f>
        <v>1.1991394561328519E-8</v>
      </c>
      <c r="AL228" s="13">
        <f>AVERAGE($R$228:$R$242)</f>
        <v>7.1728904842643354E-9</v>
      </c>
      <c r="AM228" s="18">
        <f>AVERAGE($U$228:$U$242)</f>
        <v>6.8343605382986096E-8</v>
      </c>
      <c r="AN228" s="13">
        <f>AVERAGE($V$228:$V$242)</f>
        <v>2.075847793354039E-9</v>
      </c>
      <c r="AO228" s="18">
        <f>AVERAGE($Y$228:$Y$242)</f>
        <v>0</v>
      </c>
      <c r="AP228" s="13">
        <f>AVERAGE($Z$228:$Z$242)</f>
        <v>0</v>
      </c>
      <c r="AR228" s="48">
        <f>AVERAGE($H$228:$H$242)</f>
        <v>18.733333333333334</v>
      </c>
      <c r="AS228" s="48">
        <f>AVERAGE($L$228:$L$242)</f>
        <v>1.6666666666666667</v>
      </c>
      <c r="AT228" s="48">
        <f>AVERAGE($P$228:$P$242)</f>
        <v>0.8666666666666667</v>
      </c>
      <c r="AU228" s="48">
        <f>AVERAGE($T$228:$T$242)</f>
        <v>0.33333333333333331</v>
      </c>
      <c r="AV228" s="49">
        <f>AVERAGE($X$228:$X$242)</f>
        <v>0</v>
      </c>
    </row>
    <row r="229" spans="1:48" x14ac:dyDescent="0.25">
      <c r="A229" s="22">
        <f t="shared" ref="A229:A242" si="64">A228+1</f>
        <v>2</v>
      </c>
      <c r="B229" s="16" t="s">
        <v>14</v>
      </c>
      <c r="C229" s="16" t="s">
        <v>22</v>
      </c>
      <c r="D229" s="23">
        <f>$B$2*$D$2</f>
        <v>216000</v>
      </c>
      <c r="E229" s="22">
        <v>4.6576138888888874</v>
      </c>
      <c r="F229" s="23">
        <v>166.55976111111113</v>
      </c>
      <c r="G229" s="16"/>
      <c r="H229" s="16">
        <f>SUM(Round1!H154,Round2!H155,Round3!H155,Round4!H155,Round5!H155,Round6!H155,Round7!G133)</f>
        <v>34</v>
      </c>
      <c r="I229" s="16">
        <f>H229/($E229*$D229*$J$2)</f>
        <v>6.7591436801112021E-6</v>
      </c>
      <c r="J229" s="23">
        <f>H229/($F229*$D229*$J$2)</f>
        <v>1.8901012628422511E-7</v>
      </c>
      <c r="K229" s="16"/>
      <c r="L229" s="17">
        <f>SUM(Round1!L154,Round2!L155,Round3!L155,Round4!L155,Round5!L155,Round6!L155,Round7!J133)</f>
        <v>2</v>
      </c>
      <c r="M229" s="16">
        <f>L229/($E229*$D229*$J$2)</f>
        <v>3.9759668706536486E-7</v>
      </c>
      <c r="N229" s="23">
        <f>L229/($F229*$D229*$J$2)</f>
        <v>1.1118242722601476E-8</v>
      </c>
      <c r="O229" s="16"/>
      <c r="P229" s="17">
        <f>SUM(Round1!P154,Round2!P155,Round3!P155,Round4!P155,Round5!P155,Round6!P155,Round7!M133)</f>
        <v>1</v>
      </c>
      <c r="Q229" s="16">
        <f>P229/($E229*$D229*$J$2)</f>
        <v>1.9879834353268243E-7</v>
      </c>
      <c r="R229" s="23">
        <f>P229/($F229*$D229*$J$2)</f>
        <v>5.5591213613007382E-9</v>
      </c>
      <c r="S229" s="16"/>
      <c r="T229" s="17">
        <f>SUM(Round1!T154,Round2!T155,Round3!T155,Round4!T155,Round5!T155,Round6!T155,Round7!P133)</f>
        <v>4</v>
      </c>
      <c r="U229" s="16">
        <f>T229/($E229*$D229*$J$2)</f>
        <v>7.9519337413072971E-7</v>
      </c>
      <c r="V229" s="23">
        <f>T229/($F229*$D229*$J$2)</f>
        <v>2.2236485445202953E-8</v>
      </c>
      <c r="W229" s="16"/>
      <c r="X229" s="17">
        <f>SUM(Round1!X154,Round2!X155,Round3!X155,Round4!X155,Round5!X155,Round6!X155,Round7!S133)</f>
        <v>0</v>
      </c>
      <c r="Y229" s="16">
        <f>X229/($E229*$D229*$J$2)</f>
        <v>0</v>
      </c>
      <c r="Z229" s="23">
        <f>X229/($F229*$D229*$J$2)</f>
        <v>0</v>
      </c>
      <c r="AG229" s="14">
        <f t="shared" ref="AG229:AP242" si="65">AG$228</f>
        <v>4.4246151335687823E-6</v>
      </c>
      <c r="AH229" s="8">
        <f t="shared" si="65"/>
        <v>1.4819969503356622E-7</v>
      </c>
      <c r="AI229" s="8">
        <f t="shared" si="65"/>
        <v>3.6374941593113433E-7</v>
      </c>
      <c r="AJ229" s="10">
        <f t="shared" si="65"/>
        <v>1.1991394561328519E-8</v>
      </c>
      <c r="AK229" s="14">
        <f t="shared" si="65"/>
        <v>1.1991394561328519E-8</v>
      </c>
      <c r="AL229" s="10">
        <f t="shared" si="65"/>
        <v>7.1728904842643354E-9</v>
      </c>
      <c r="AM229" s="14">
        <f t="shared" si="65"/>
        <v>6.8343605382986096E-8</v>
      </c>
      <c r="AN229" s="10">
        <f t="shared" si="65"/>
        <v>2.075847793354039E-9</v>
      </c>
      <c r="AO229" s="14">
        <f t="shared" si="65"/>
        <v>0</v>
      </c>
      <c r="AP229" s="10">
        <f t="shared" si="65"/>
        <v>0</v>
      </c>
    </row>
    <row r="230" spans="1:48" x14ac:dyDescent="0.25">
      <c r="A230" s="22">
        <f t="shared" si="64"/>
        <v>3</v>
      </c>
      <c r="B230" s="16" t="s">
        <v>14</v>
      </c>
      <c r="C230" s="16" t="s">
        <v>23</v>
      </c>
      <c r="D230" s="23">
        <f t="shared" ref="D230:D241" si="66">$B$2*$D$2</f>
        <v>216000</v>
      </c>
      <c r="E230" s="22">
        <v>4.8418388888888959</v>
      </c>
      <c r="F230" s="23">
        <v>115.00931944444446</v>
      </c>
      <c r="G230" s="16"/>
      <c r="H230" s="16">
        <f>SUM(Round1!H155,Round2!H156,Round3!H156,Round4!H156,Round5!H156,Round6!H156,Round7!G134)</f>
        <v>4</v>
      </c>
      <c r="I230" s="16">
        <f t="shared" ref="I230:I240" si="67">H230/($E230*$D230*$J$2)</f>
        <v>7.6493741090869488E-7</v>
      </c>
      <c r="J230" s="23">
        <f t="shared" ref="J230:J232" si="68">H230/($F230*$D230*$J$2)</f>
        <v>3.2203509433796688E-8</v>
      </c>
      <c r="K230" s="16"/>
      <c r="L230" s="17">
        <f>SUM(Round1!L155,Round2!L156,Round3!L156,Round4!L156,Round5!L156,Round6!L156,Round7!J134)</f>
        <v>1</v>
      </c>
      <c r="M230" s="16">
        <f t="shared" ref="M230:M240" si="69">L230/($E230*$D230*$J$2)</f>
        <v>1.9123435272717372E-7</v>
      </c>
      <c r="N230" s="23">
        <f t="shared" ref="N230:N232" si="70">L230/($F230*$D230*$J$2)</f>
        <v>8.0508773584491721E-9</v>
      </c>
      <c r="O230" s="16"/>
      <c r="P230" s="17">
        <f>SUM(Round1!P155,Round2!P156,Round3!P156,Round4!P156,Round5!P156,Round6!P156,Round7!M134)</f>
        <v>0</v>
      </c>
      <c r="Q230" s="16">
        <f t="shared" ref="Q230:Q240" si="71">P230/($E230*$D230*$J$2)</f>
        <v>0</v>
      </c>
      <c r="R230" s="23">
        <f t="shared" ref="R230:R232" si="72">P230/($F230*$D230*$J$2)</f>
        <v>0</v>
      </c>
      <c r="S230" s="16"/>
      <c r="T230" s="17">
        <f>SUM(Round1!T155,Round2!T156,Round3!T156,Round4!T156,Round5!T156,Round6!T156,Round7!P134)</f>
        <v>0</v>
      </c>
      <c r="U230" s="16">
        <f t="shared" ref="U230:U240" si="73">T230/($E230*$D230*$J$2)</f>
        <v>0</v>
      </c>
      <c r="V230" s="23">
        <f t="shared" ref="V230:V232" si="74">T230/($F230*$D230*$J$2)</f>
        <v>0</v>
      </c>
      <c r="W230" s="16"/>
      <c r="X230" s="17">
        <f>SUM(Round1!X155,Round2!X156,Round3!X156,Round4!X156,Round5!X156,Round6!X156,Round7!S134)</f>
        <v>0</v>
      </c>
      <c r="Y230" s="16">
        <f t="shared" ref="Y230:Y240" si="75">X230/($E230*$D230*$J$2)</f>
        <v>0</v>
      </c>
      <c r="Z230" s="23">
        <f t="shared" ref="Z230:Z232" si="76">X230/($F230*$D230*$J$2)</f>
        <v>0</v>
      </c>
      <c r="AG230" s="14">
        <f t="shared" si="65"/>
        <v>4.4246151335687823E-6</v>
      </c>
      <c r="AH230" s="8">
        <f t="shared" si="65"/>
        <v>1.4819969503356622E-7</v>
      </c>
      <c r="AI230" s="8">
        <f t="shared" si="65"/>
        <v>3.6374941593113433E-7</v>
      </c>
      <c r="AJ230" s="10">
        <f t="shared" si="65"/>
        <v>1.1991394561328519E-8</v>
      </c>
      <c r="AK230" s="14">
        <f t="shared" si="65"/>
        <v>1.1991394561328519E-8</v>
      </c>
      <c r="AL230" s="10">
        <f t="shared" si="65"/>
        <v>7.1728904842643354E-9</v>
      </c>
      <c r="AM230" s="14">
        <f t="shared" si="65"/>
        <v>6.8343605382986096E-8</v>
      </c>
      <c r="AN230" s="10">
        <f t="shared" si="65"/>
        <v>2.075847793354039E-9</v>
      </c>
      <c r="AO230" s="14">
        <f t="shared" si="65"/>
        <v>0</v>
      </c>
      <c r="AP230" s="10">
        <f t="shared" si="65"/>
        <v>0</v>
      </c>
    </row>
    <row r="231" spans="1:48" x14ac:dyDescent="0.25">
      <c r="A231" s="22">
        <f t="shared" si="64"/>
        <v>4</v>
      </c>
      <c r="B231" s="16" t="s">
        <v>14</v>
      </c>
      <c r="C231" s="16" t="s">
        <v>15</v>
      </c>
      <c r="D231" s="23">
        <f t="shared" si="66"/>
        <v>216000</v>
      </c>
      <c r="E231" s="22">
        <v>3.9206972222222145</v>
      </c>
      <c r="F231" s="23">
        <v>92.223586111111089</v>
      </c>
      <c r="G231" s="16"/>
      <c r="H231" s="16">
        <f>SUM(Round1!H156,Round2!H157,Round3!H157,Round4!H157,Round5!H157,Round6!H157,Round7!G135)</f>
        <v>16</v>
      </c>
      <c r="I231" s="16">
        <f t="shared" si="67"/>
        <v>3.778617418056556E-6</v>
      </c>
      <c r="J231" s="23">
        <f t="shared" si="68"/>
        <v>1.6064019454812686E-7</v>
      </c>
      <c r="K231" s="16"/>
      <c r="L231" s="17">
        <f>SUM(Round1!L156,Round2!L157,Round3!L157,Round4!L157,Round5!L157,Round6!L157,Round7!J135)</f>
        <v>3</v>
      </c>
      <c r="M231" s="16">
        <f t="shared" si="69"/>
        <v>7.0849076588560422E-7</v>
      </c>
      <c r="N231" s="23">
        <f t="shared" si="70"/>
        <v>3.0120036477773784E-8</v>
      </c>
      <c r="O231" s="16"/>
      <c r="P231" s="17">
        <f>SUM(Round1!P156,Round2!P157,Round3!P157,Round4!P157,Round5!P157,Round6!P157,Round7!M135)</f>
        <v>1</v>
      </c>
      <c r="Q231" s="16">
        <f t="shared" si="71"/>
        <v>2.3616358862853475E-7</v>
      </c>
      <c r="R231" s="23">
        <f t="shared" si="72"/>
        <v>1.0040012159257928E-8</v>
      </c>
      <c r="S231" s="16"/>
      <c r="T231" s="17">
        <f>SUM(Round1!T156,Round2!T157,Round3!T157,Round4!T157,Round5!T157,Round6!T157,Round7!P135)</f>
        <v>0</v>
      </c>
      <c r="U231" s="16">
        <f t="shared" si="73"/>
        <v>0</v>
      </c>
      <c r="V231" s="23">
        <f t="shared" si="74"/>
        <v>0</v>
      </c>
      <c r="W231" s="16"/>
      <c r="X231" s="17">
        <f>SUM(Round1!X156,Round2!X157,Round3!X157,Round4!X157,Round5!X157,Round6!X157,Round7!S135)</f>
        <v>0</v>
      </c>
      <c r="Y231" s="16">
        <f t="shared" si="75"/>
        <v>0</v>
      </c>
      <c r="Z231" s="23">
        <f t="shared" si="76"/>
        <v>0</v>
      </c>
      <c r="AG231" s="14">
        <f t="shared" si="65"/>
        <v>4.4246151335687823E-6</v>
      </c>
      <c r="AH231" s="8">
        <f t="shared" si="65"/>
        <v>1.4819969503356622E-7</v>
      </c>
      <c r="AI231" s="8">
        <f t="shared" si="65"/>
        <v>3.6374941593113433E-7</v>
      </c>
      <c r="AJ231" s="10">
        <f t="shared" si="65"/>
        <v>1.1991394561328519E-8</v>
      </c>
      <c r="AK231" s="14">
        <f t="shared" si="65"/>
        <v>1.1991394561328519E-8</v>
      </c>
      <c r="AL231" s="10">
        <f t="shared" si="65"/>
        <v>7.1728904842643354E-9</v>
      </c>
      <c r="AM231" s="14">
        <f t="shared" si="65"/>
        <v>6.8343605382986096E-8</v>
      </c>
      <c r="AN231" s="10">
        <f t="shared" si="65"/>
        <v>2.075847793354039E-9</v>
      </c>
      <c r="AO231" s="14">
        <f t="shared" si="65"/>
        <v>0</v>
      </c>
      <c r="AP231" s="10">
        <f t="shared" si="65"/>
        <v>0</v>
      </c>
    </row>
    <row r="232" spans="1:48" x14ac:dyDescent="0.25">
      <c r="A232" s="22">
        <f t="shared" si="64"/>
        <v>5</v>
      </c>
      <c r="B232" s="16" t="s">
        <v>14</v>
      </c>
      <c r="C232" s="16" t="s">
        <v>16</v>
      </c>
      <c r="D232" s="23">
        <f t="shared" si="66"/>
        <v>216000</v>
      </c>
      <c r="E232" s="22">
        <v>4.2080472222222189</v>
      </c>
      <c r="F232" s="23">
        <v>99.019727777777774</v>
      </c>
      <c r="G232" s="16"/>
      <c r="H232" s="16">
        <f>SUM(Round1!H157,Round2!H158,Round3!H158,Round4!H158,Round5!H158,Round6!H158,Round7!G136)</f>
        <v>7</v>
      </c>
      <c r="I232" s="16">
        <f t="shared" si="67"/>
        <v>1.5402587326619138E-6</v>
      </c>
      <c r="J232" s="23">
        <f t="shared" si="68"/>
        <v>6.5456466372310801E-8</v>
      </c>
      <c r="K232" s="16"/>
      <c r="L232" s="17">
        <f>SUM(Round1!L157,Round2!L158,Round3!L158,Round4!L158,Round5!L158,Round6!L158,Round7!J136)</f>
        <v>0</v>
      </c>
      <c r="M232" s="16">
        <f t="shared" si="69"/>
        <v>0</v>
      </c>
      <c r="N232" s="23">
        <f t="shared" si="70"/>
        <v>0</v>
      </c>
      <c r="O232" s="16"/>
      <c r="P232" s="17">
        <f>SUM(Round1!P157,Round2!P158,Round3!P158,Round4!P158,Round5!P158,Round6!P158,Round7!M136)</f>
        <v>0</v>
      </c>
      <c r="Q232" s="16">
        <f t="shared" si="71"/>
        <v>0</v>
      </c>
      <c r="R232" s="23">
        <f t="shared" si="72"/>
        <v>0</v>
      </c>
      <c r="S232" s="16"/>
      <c r="T232" s="17">
        <f>SUM(Round1!T157,Round2!T158,Round3!T158,Round4!T158,Round5!T158,Round6!T158,Round7!P136)</f>
        <v>0</v>
      </c>
      <c r="U232" s="16">
        <f t="shared" si="73"/>
        <v>0</v>
      </c>
      <c r="V232" s="23">
        <f t="shared" si="74"/>
        <v>0</v>
      </c>
      <c r="W232" s="16"/>
      <c r="X232" s="17">
        <f>SUM(Round1!X157,Round2!X158,Round3!X158,Round4!X158,Round5!X158,Round6!X158,Round7!S136)</f>
        <v>0</v>
      </c>
      <c r="Y232" s="16">
        <f t="shared" si="75"/>
        <v>0</v>
      </c>
      <c r="Z232" s="23">
        <f t="shared" si="76"/>
        <v>0</v>
      </c>
      <c r="AG232" s="14">
        <f t="shared" si="65"/>
        <v>4.4246151335687823E-6</v>
      </c>
      <c r="AH232" s="8">
        <f t="shared" si="65"/>
        <v>1.4819969503356622E-7</v>
      </c>
      <c r="AI232" s="8">
        <f t="shared" si="65"/>
        <v>3.6374941593113433E-7</v>
      </c>
      <c r="AJ232" s="10">
        <f t="shared" si="65"/>
        <v>1.1991394561328519E-8</v>
      </c>
      <c r="AK232" s="14">
        <f t="shared" si="65"/>
        <v>1.1991394561328519E-8</v>
      </c>
      <c r="AL232" s="10">
        <f t="shared" si="65"/>
        <v>7.1728904842643354E-9</v>
      </c>
      <c r="AM232" s="14">
        <f t="shared" si="65"/>
        <v>6.8343605382986096E-8</v>
      </c>
      <c r="AN232" s="10">
        <f t="shared" si="65"/>
        <v>2.075847793354039E-9</v>
      </c>
      <c r="AO232" s="14">
        <f t="shared" si="65"/>
        <v>0</v>
      </c>
      <c r="AP232" s="10">
        <f t="shared" si="65"/>
        <v>0</v>
      </c>
    </row>
    <row r="233" spans="1:48" x14ac:dyDescent="0.25">
      <c r="A233" s="22">
        <f t="shared" si="64"/>
        <v>6</v>
      </c>
      <c r="B233" s="16" t="s">
        <v>14</v>
      </c>
      <c r="C233" s="16" t="s">
        <v>17</v>
      </c>
      <c r="D233" s="23">
        <f t="shared" si="66"/>
        <v>216000</v>
      </c>
      <c r="E233" s="22">
        <v>3.8898972222222201</v>
      </c>
      <c r="F233" s="23">
        <v>96.78281666666669</v>
      </c>
      <c r="G233" s="16"/>
      <c r="H233" s="16">
        <f>SUM(Round1!H158,Round2!H159,Round3!H159,Round4!H159,Round5!H159,Round6!H159,Round7!G137)</f>
        <v>16</v>
      </c>
      <c r="I233" s="16">
        <f t="shared" si="67"/>
        <v>3.8085363104661691E-6</v>
      </c>
      <c r="J233" s="23">
        <f>H233/($F233*$D233*$J$2)</f>
        <v>1.5307278011797354E-7</v>
      </c>
      <c r="K233" s="16"/>
      <c r="L233" s="17">
        <f>SUM(Round1!L158,Round2!L159,Round3!L159,Round4!L159,Round5!L159,Round6!L159,Round7!J137)</f>
        <v>0</v>
      </c>
      <c r="M233" s="16">
        <f t="shared" si="69"/>
        <v>0</v>
      </c>
      <c r="N233" s="23">
        <f>L233/($F233*$D233*$J$2)</f>
        <v>0</v>
      </c>
      <c r="O233" s="16"/>
      <c r="P233" s="17">
        <f>SUM(Round1!P158,Round2!P159,Round3!P159,Round4!P159,Round5!P159,Round6!P159,Round7!M137)</f>
        <v>0</v>
      </c>
      <c r="Q233" s="16">
        <f t="shared" si="71"/>
        <v>0</v>
      </c>
      <c r="R233" s="23">
        <f>P233/($F233*$D233*$J$2)</f>
        <v>0</v>
      </c>
      <c r="S233" s="16"/>
      <c r="T233" s="17">
        <f>SUM(Round1!T158,Round2!T159,Round3!T159,Round4!T159,Round5!T159,Round6!T159,Round7!P137)</f>
        <v>0</v>
      </c>
      <c r="U233" s="16">
        <f t="shared" si="73"/>
        <v>0</v>
      </c>
      <c r="V233" s="23">
        <f>T233/($F233*$D233*$J$2)</f>
        <v>0</v>
      </c>
      <c r="W233" s="16"/>
      <c r="X233" s="17">
        <f>SUM(Round1!X158,Round2!X159,Round3!X159,Round4!X159,Round5!X159,Round6!X159,Round7!S137)</f>
        <v>0</v>
      </c>
      <c r="Y233" s="16">
        <f t="shared" si="75"/>
        <v>0</v>
      </c>
      <c r="Z233" s="23">
        <f>X233/($F233*$D233*$J$2)</f>
        <v>0</v>
      </c>
      <c r="AG233" s="14">
        <f t="shared" si="65"/>
        <v>4.4246151335687823E-6</v>
      </c>
      <c r="AH233" s="8">
        <f t="shared" si="65"/>
        <v>1.4819969503356622E-7</v>
      </c>
      <c r="AI233" s="8">
        <f t="shared" si="65"/>
        <v>3.6374941593113433E-7</v>
      </c>
      <c r="AJ233" s="10">
        <f t="shared" si="65"/>
        <v>1.1991394561328519E-8</v>
      </c>
      <c r="AK233" s="14">
        <f t="shared" si="65"/>
        <v>1.1991394561328519E-8</v>
      </c>
      <c r="AL233" s="10">
        <f t="shared" si="65"/>
        <v>7.1728904842643354E-9</v>
      </c>
      <c r="AM233" s="14">
        <f t="shared" si="65"/>
        <v>6.8343605382986096E-8</v>
      </c>
      <c r="AN233" s="10">
        <f t="shared" si="65"/>
        <v>2.075847793354039E-9</v>
      </c>
      <c r="AO233" s="14">
        <f t="shared" si="65"/>
        <v>0</v>
      </c>
      <c r="AP233" s="10">
        <f t="shared" si="65"/>
        <v>0</v>
      </c>
    </row>
    <row r="234" spans="1:48" x14ac:dyDescent="0.25">
      <c r="A234" s="22">
        <f t="shared" si="64"/>
        <v>7</v>
      </c>
      <c r="B234" s="16" t="s">
        <v>14</v>
      </c>
      <c r="C234" s="16" t="s">
        <v>24</v>
      </c>
      <c r="D234" s="23">
        <f t="shared" si="66"/>
        <v>216000</v>
      </c>
      <c r="E234" s="22">
        <v>4.7703972222222184</v>
      </c>
      <c r="F234" s="23">
        <v>110.17316944444444</v>
      </c>
      <c r="G234" s="16"/>
      <c r="H234" s="16">
        <f>SUM(Round1!H159,Round2!H160,Round3!H160,Round4!H160,Round5!H160,Round6!H160,Round7!G138)</f>
        <v>15</v>
      </c>
      <c r="I234" s="16">
        <f t="shared" si="67"/>
        <v>2.9114742948845998E-6</v>
      </c>
      <c r="J234" s="23">
        <f t="shared" ref="J234:J241" si="77">H234/($F234*$D234*$J$2)</f>
        <v>1.2606416751850328E-7</v>
      </c>
      <c r="K234" s="16"/>
      <c r="L234" s="17">
        <f>SUM(Round1!L159,Round2!L160,Round3!L160,Round4!L160,Round5!L160,Round6!L160,Round7!J138)</f>
        <v>4</v>
      </c>
      <c r="M234" s="16">
        <f t="shared" si="69"/>
        <v>7.7639314530255996E-7</v>
      </c>
      <c r="N234" s="23">
        <f t="shared" ref="N234:N241" si="78">L234/($F234*$D234*$J$2)</f>
        <v>3.3617111338267539E-8</v>
      </c>
      <c r="O234" s="16"/>
      <c r="P234" s="17">
        <f>SUM(Round1!P159,Round2!P160,Round3!P160,Round4!P160,Round5!P160,Round6!P160,Round7!M138)</f>
        <v>1</v>
      </c>
      <c r="Q234" s="16">
        <f t="shared" si="71"/>
        <v>1.9409828632563999E-7</v>
      </c>
      <c r="R234" s="23">
        <f t="shared" ref="R234:R241" si="79">P234/($F234*$D234*$J$2)</f>
        <v>8.4042778345668847E-9</v>
      </c>
      <c r="S234" s="16"/>
      <c r="T234" s="17">
        <f>SUM(Round1!T159,Round2!T160,Round3!T160,Round4!T160,Round5!T160,Round6!T160,Round7!P138)</f>
        <v>0</v>
      </c>
      <c r="U234" s="16">
        <f t="shared" si="73"/>
        <v>0</v>
      </c>
      <c r="V234" s="23">
        <f t="shared" ref="V234:V241" si="80">T234/($F234*$D234*$J$2)</f>
        <v>0</v>
      </c>
      <c r="W234" s="16"/>
      <c r="X234" s="17">
        <f>SUM(Round1!X159,Round2!X160,Round3!X160,Round4!X160,Round5!X160,Round6!X160,Round7!S138)</f>
        <v>0</v>
      </c>
      <c r="Y234" s="16">
        <f t="shared" si="75"/>
        <v>0</v>
      </c>
      <c r="Z234" s="23">
        <f t="shared" ref="Z234:Z241" si="81">X234/($F234*$D234*$J$2)</f>
        <v>0</v>
      </c>
      <c r="AG234" s="14">
        <f t="shared" si="65"/>
        <v>4.4246151335687823E-6</v>
      </c>
      <c r="AH234" s="8">
        <f t="shared" si="65"/>
        <v>1.4819969503356622E-7</v>
      </c>
      <c r="AI234" s="8">
        <f t="shared" si="65"/>
        <v>3.6374941593113433E-7</v>
      </c>
      <c r="AJ234" s="10">
        <f t="shared" si="65"/>
        <v>1.1991394561328519E-8</v>
      </c>
      <c r="AK234" s="14">
        <f t="shared" si="65"/>
        <v>1.1991394561328519E-8</v>
      </c>
      <c r="AL234" s="10">
        <f t="shared" si="65"/>
        <v>7.1728904842643354E-9</v>
      </c>
      <c r="AM234" s="14">
        <f t="shared" si="65"/>
        <v>6.8343605382986096E-8</v>
      </c>
      <c r="AN234" s="10">
        <f t="shared" si="65"/>
        <v>2.075847793354039E-9</v>
      </c>
      <c r="AO234" s="14">
        <f t="shared" si="65"/>
        <v>0</v>
      </c>
      <c r="AP234" s="10">
        <f t="shared" si="65"/>
        <v>0</v>
      </c>
    </row>
    <row r="235" spans="1:48" x14ac:dyDescent="0.25">
      <c r="A235" s="22">
        <f t="shared" si="64"/>
        <v>8</v>
      </c>
      <c r="B235" s="16" t="s">
        <v>14</v>
      </c>
      <c r="C235" s="16" t="s">
        <v>25</v>
      </c>
      <c r="D235" s="23">
        <f t="shared" si="66"/>
        <v>216000</v>
      </c>
      <c r="E235" s="22">
        <v>4.1362861111111151</v>
      </c>
      <c r="F235" s="23">
        <v>144.77058055555551</v>
      </c>
      <c r="G235" s="16"/>
      <c r="H235" s="16">
        <f>SUM(Round1!H160,Round2!H161,Round3!H161,Round4!H161,Round5!H161,Round6!H161,Round7!G139)</f>
        <v>50</v>
      </c>
      <c r="I235" s="16">
        <f t="shared" si="67"/>
        <v>1.1192720970614843E-5</v>
      </c>
      <c r="J235" s="23">
        <f t="shared" si="77"/>
        <v>3.1979077598939487E-7</v>
      </c>
      <c r="K235" s="16"/>
      <c r="L235" s="17">
        <f>SUM(Round1!L160,Round2!L161,Round3!L161,Round4!L161,Round5!L161,Round6!L161,Round7!J139)</f>
        <v>14</v>
      </c>
      <c r="M235" s="16">
        <f t="shared" si="69"/>
        <v>3.1339618717721559E-6</v>
      </c>
      <c r="N235" s="23">
        <f t="shared" si="78"/>
        <v>8.9541417277030567E-8</v>
      </c>
      <c r="O235" s="16"/>
      <c r="P235" s="17">
        <f>SUM(Round1!P160,Round2!P161,Round3!P161,Round4!P161,Round5!P161,Round6!P161,Round7!M139)</f>
        <v>2</v>
      </c>
      <c r="Q235" s="16">
        <f t="shared" si="71"/>
        <v>4.4770883882459372E-7</v>
      </c>
      <c r="R235" s="23">
        <f t="shared" si="79"/>
        <v>1.2791631039575796E-8</v>
      </c>
      <c r="S235" s="16"/>
      <c r="T235" s="17">
        <f>SUM(Round1!T160,Round2!T161,Round3!T161,Round4!T161,Round5!T161,Round6!T161,Round7!P139)</f>
        <v>0</v>
      </c>
      <c r="U235" s="16">
        <f t="shared" si="73"/>
        <v>0</v>
      </c>
      <c r="V235" s="23">
        <f t="shared" si="80"/>
        <v>0</v>
      </c>
      <c r="W235" s="16"/>
      <c r="X235" s="17">
        <f>SUM(Round1!X160,Round2!X161,Round3!X161,Round4!X161,Round5!X161,Round6!X161,Round7!S139)</f>
        <v>0</v>
      </c>
      <c r="Y235" s="16">
        <f t="shared" si="75"/>
        <v>0</v>
      </c>
      <c r="Z235" s="23">
        <f t="shared" si="81"/>
        <v>0</v>
      </c>
      <c r="AG235" s="14">
        <f t="shared" si="65"/>
        <v>4.4246151335687823E-6</v>
      </c>
      <c r="AH235" s="8">
        <f t="shared" si="65"/>
        <v>1.4819969503356622E-7</v>
      </c>
      <c r="AI235" s="8">
        <f t="shared" si="65"/>
        <v>3.6374941593113433E-7</v>
      </c>
      <c r="AJ235" s="10">
        <f t="shared" si="65"/>
        <v>1.1991394561328519E-8</v>
      </c>
      <c r="AK235" s="14">
        <f t="shared" si="65"/>
        <v>1.1991394561328519E-8</v>
      </c>
      <c r="AL235" s="10">
        <f t="shared" si="65"/>
        <v>7.1728904842643354E-9</v>
      </c>
      <c r="AM235" s="14">
        <f t="shared" si="65"/>
        <v>6.8343605382986096E-8</v>
      </c>
      <c r="AN235" s="10">
        <f t="shared" si="65"/>
        <v>2.075847793354039E-9</v>
      </c>
      <c r="AO235" s="14">
        <f t="shared" si="65"/>
        <v>0</v>
      </c>
      <c r="AP235" s="10">
        <f t="shared" si="65"/>
        <v>0</v>
      </c>
    </row>
    <row r="236" spans="1:48" x14ac:dyDescent="0.25">
      <c r="A236" s="22">
        <f t="shared" si="64"/>
        <v>9</v>
      </c>
      <c r="B236" s="16" t="s">
        <v>14</v>
      </c>
      <c r="C236" s="16" t="s">
        <v>26</v>
      </c>
      <c r="D236" s="23">
        <f t="shared" si="66"/>
        <v>216000</v>
      </c>
      <c r="E236" s="22">
        <v>3.7250944444444332</v>
      </c>
      <c r="F236" s="23">
        <v>124.7335083333333</v>
      </c>
      <c r="G236" s="16"/>
      <c r="H236" s="16">
        <f>SUM(Round1!H161,Round2!H162,Round3!H162,Round4!H162,Round5!H162,Round6!H162,Round7!G140)</f>
        <v>32</v>
      </c>
      <c r="I236" s="16">
        <f t="shared" si="67"/>
        <v>7.9540613188529887E-6</v>
      </c>
      <c r="J236" s="23">
        <f t="shared" si="77"/>
        <v>2.3754346386576798E-7</v>
      </c>
      <c r="K236" s="16"/>
      <c r="L236" s="17">
        <f>SUM(Round1!L161,Round2!L162,Round3!L162,Round4!L162,Round5!L162,Round6!L162,Round7!J140)</f>
        <v>1</v>
      </c>
      <c r="M236" s="16">
        <f t="shared" si="69"/>
        <v>2.485644162141559E-7</v>
      </c>
      <c r="N236" s="23">
        <f t="shared" si="78"/>
        <v>7.4232332458052493E-9</v>
      </c>
      <c r="O236" s="16"/>
      <c r="P236" s="17">
        <f>SUM(Round1!P161,Round2!P162,Round3!P162,Round4!P162,Round5!P162,Round6!P162,Round7!M140)</f>
        <v>0</v>
      </c>
      <c r="Q236" s="16">
        <f t="shared" si="71"/>
        <v>0</v>
      </c>
      <c r="R236" s="23">
        <f t="shared" si="79"/>
        <v>0</v>
      </c>
      <c r="S236" s="16"/>
      <c r="T236" s="17">
        <f>SUM(Round1!T161,Round2!T162,Round3!T162,Round4!T162,Round5!T162,Round6!T162,Round7!P140)</f>
        <v>0</v>
      </c>
      <c r="U236" s="16">
        <f t="shared" si="73"/>
        <v>0</v>
      </c>
      <c r="V236" s="23">
        <f t="shared" si="80"/>
        <v>0</v>
      </c>
      <c r="W236" s="16"/>
      <c r="X236" s="17">
        <f>SUM(Round1!X161,Round2!X162,Round3!X162,Round4!X162,Round5!X162,Round6!X162,Round7!S140)</f>
        <v>0</v>
      </c>
      <c r="Y236" s="16">
        <f t="shared" si="75"/>
        <v>0</v>
      </c>
      <c r="Z236" s="23">
        <f t="shared" si="81"/>
        <v>0</v>
      </c>
      <c r="AG236" s="14">
        <f t="shared" si="65"/>
        <v>4.4246151335687823E-6</v>
      </c>
      <c r="AH236" s="8">
        <f t="shared" si="65"/>
        <v>1.4819969503356622E-7</v>
      </c>
      <c r="AI236" s="8">
        <f t="shared" si="65"/>
        <v>3.6374941593113433E-7</v>
      </c>
      <c r="AJ236" s="10">
        <f t="shared" si="65"/>
        <v>1.1991394561328519E-8</v>
      </c>
      <c r="AK236" s="14">
        <f t="shared" si="65"/>
        <v>1.1991394561328519E-8</v>
      </c>
      <c r="AL236" s="10">
        <f t="shared" si="65"/>
        <v>7.1728904842643354E-9</v>
      </c>
      <c r="AM236" s="14">
        <f t="shared" si="65"/>
        <v>6.8343605382986096E-8</v>
      </c>
      <c r="AN236" s="10">
        <f t="shared" si="65"/>
        <v>2.075847793354039E-9</v>
      </c>
      <c r="AO236" s="14">
        <f t="shared" si="65"/>
        <v>0</v>
      </c>
      <c r="AP236" s="10">
        <f t="shared" si="65"/>
        <v>0</v>
      </c>
    </row>
    <row r="237" spans="1:48" x14ac:dyDescent="0.25">
      <c r="A237" s="22">
        <f t="shared" si="64"/>
        <v>10</v>
      </c>
      <c r="B237" s="16" t="s">
        <v>14</v>
      </c>
      <c r="C237" s="16" t="s">
        <v>27</v>
      </c>
      <c r="D237" s="23">
        <f t="shared" si="66"/>
        <v>216000</v>
      </c>
      <c r="E237" s="30">
        <v>3.8716305555555603</v>
      </c>
      <c r="F237" s="24">
        <v>155.05862777777779</v>
      </c>
      <c r="G237" s="17"/>
      <c r="H237" s="16">
        <f>SUM(Round1!H162,Round2!H163,Round3!H163,Round4!H163,Round5!H163,Round6!H163,Round7!G141)</f>
        <v>33</v>
      </c>
      <c r="I237" s="16">
        <f t="shared" si="67"/>
        <v>7.8921671675801155E-6</v>
      </c>
      <c r="J237" s="23">
        <f t="shared" si="77"/>
        <v>1.9705808050453175E-7</v>
      </c>
      <c r="K237" s="16"/>
      <c r="L237" s="17">
        <f>SUM(Round1!L162,Round2!L163,Round3!L163,Round4!L163,Round5!L163,Round6!L163,Round7!J141)</f>
        <v>0</v>
      </c>
      <c r="M237" s="16">
        <f t="shared" si="69"/>
        <v>0</v>
      </c>
      <c r="N237" s="23">
        <f t="shared" si="78"/>
        <v>0</v>
      </c>
      <c r="O237" s="16"/>
      <c r="P237" s="17">
        <f>SUM(Round1!P162,Round2!P163,Round3!P163,Round4!P163,Round5!P163,Round6!P163,Round7!M141)</f>
        <v>2</v>
      </c>
      <c r="Q237" s="16">
        <f t="shared" si="71"/>
        <v>4.7831316167152214E-7</v>
      </c>
      <c r="R237" s="23">
        <f t="shared" si="79"/>
        <v>1.194291396997162E-8</v>
      </c>
      <c r="S237" s="16"/>
      <c r="T237" s="17">
        <f>SUM(Round1!T162,Round2!T163,Round3!T163,Round4!T163,Round5!T163,Round6!T163,Round7!P141)</f>
        <v>0</v>
      </c>
      <c r="U237" s="16">
        <f t="shared" si="73"/>
        <v>0</v>
      </c>
      <c r="V237" s="23">
        <f t="shared" si="80"/>
        <v>0</v>
      </c>
      <c r="W237" s="16"/>
      <c r="X237" s="17">
        <f>SUM(Round1!X162,Round2!X163,Round3!X163,Round4!X163,Round5!X163,Round6!X163,Round7!S141)</f>
        <v>0</v>
      </c>
      <c r="Y237" s="16">
        <f t="shared" si="75"/>
        <v>0</v>
      </c>
      <c r="Z237" s="23">
        <f t="shared" si="81"/>
        <v>0</v>
      </c>
      <c r="AG237" s="14">
        <f t="shared" si="65"/>
        <v>4.4246151335687823E-6</v>
      </c>
      <c r="AH237" s="8">
        <f t="shared" si="65"/>
        <v>1.4819969503356622E-7</v>
      </c>
      <c r="AI237" s="8">
        <f t="shared" si="65"/>
        <v>3.6374941593113433E-7</v>
      </c>
      <c r="AJ237" s="10">
        <f t="shared" si="65"/>
        <v>1.1991394561328519E-8</v>
      </c>
      <c r="AK237" s="14">
        <f t="shared" si="65"/>
        <v>1.1991394561328519E-8</v>
      </c>
      <c r="AL237" s="10">
        <f t="shared" si="65"/>
        <v>7.1728904842643354E-9</v>
      </c>
      <c r="AM237" s="14">
        <f t="shared" si="65"/>
        <v>6.8343605382986096E-8</v>
      </c>
      <c r="AN237" s="10">
        <f t="shared" si="65"/>
        <v>2.075847793354039E-9</v>
      </c>
      <c r="AO237" s="14">
        <f t="shared" si="65"/>
        <v>0</v>
      </c>
      <c r="AP237" s="10">
        <f t="shared" si="65"/>
        <v>0</v>
      </c>
    </row>
    <row r="238" spans="1:48" x14ac:dyDescent="0.25">
      <c r="A238" s="22">
        <f t="shared" si="64"/>
        <v>11</v>
      </c>
      <c r="B238" s="16" t="s">
        <v>14</v>
      </c>
      <c r="C238" s="16" t="s">
        <v>28</v>
      </c>
      <c r="D238" s="23">
        <f t="shared" si="66"/>
        <v>216000</v>
      </c>
      <c r="E238" s="30">
        <v>4.4547250000000078</v>
      </c>
      <c r="F238" s="24">
        <v>99.95538055555555</v>
      </c>
      <c r="G238" s="17"/>
      <c r="H238" s="16">
        <f>SUM(Round1!H163,Round2!H164,Round3!H164,Round4!H164,Round5!H164,Round6!H164,Round7!G142)</f>
        <v>11</v>
      </c>
      <c r="I238" s="16">
        <f t="shared" si="67"/>
        <v>2.2863779885818244E-6</v>
      </c>
      <c r="J238" s="23">
        <f t="shared" si="77"/>
        <v>1.0189731786898878E-7</v>
      </c>
      <c r="K238" s="16"/>
      <c r="L238" s="17">
        <f>SUM(Round1!L163,Round2!L164,Round3!L164,Round4!L164,Round5!L164,Round6!L164,Round7!J142)</f>
        <v>0</v>
      </c>
      <c r="M238" s="16">
        <f t="shared" si="69"/>
        <v>0</v>
      </c>
      <c r="N238" s="23">
        <f t="shared" si="78"/>
        <v>0</v>
      </c>
      <c r="O238" s="16"/>
      <c r="P238" s="17">
        <f>SUM(Round1!P163,Round2!P164,Round3!P164,Round4!P164,Round5!P164,Round6!P164,Round7!M142)</f>
        <v>1</v>
      </c>
      <c r="Q238" s="16">
        <f t="shared" si="71"/>
        <v>2.0785254441652947E-7</v>
      </c>
      <c r="R238" s="23">
        <f t="shared" si="79"/>
        <v>9.2633925335444347E-9</v>
      </c>
      <c r="S238" s="16"/>
      <c r="T238" s="17">
        <f>SUM(Round1!T163,Round2!T164,Round3!T164,Round4!T164,Round5!T164,Round6!T164,Round7!P142)</f>
        <v>0</v>
      </c>
      <c r="U238" s="16">
        <f t="shared" si="73"/>
        <v>0</v>
      </c>
      <c r="V238" s="23">
        <f t="shared" si="80"/>
        <v>0</v>
      </c>
      <c r="W238" s="16"/>
      <c r="X238" s="17">
        <f>SUM(Round1!X163,Round2!X164,Round3!X164,Round4!X164,Round5!X164,Round6!X164,Round7!S142)</f>
        <v>0</v>
      </c>
      <c r="Y238" s="16">
        <f t="shared" si="75"/>
        <v>0</v>
      </c>
      <c r="Z238" s="23">
        <f t="shared" si="81"/>
        <v>0</v>
      </c>
      <c r="AG238" s="14">
        <f t="shared" si="65"/>
        <v>4.4246151335687823E-6</v>
      </c>
      <c r="AH238" s="8">
        <f t="shared" si="65"/>
        <v>1.4819969503356622E-7</v>
      </c>
      <c r="AI238" s="8">
        <f t="shared" si="65"/>
        <v>3.6374941593113433E-7</v>
      </c>
      <c r="AJ238" s="10">
        <f t="shared" si="65"/>
        <v>1.1991394561328519E-8</v>
      </c>
      <c r="AK238" s="14">
        <f t="shared" si="65"/>
        <v>1.1991394561328519E-8</v>
      </c>
      <c r="AL238" s="10">
        <f t="shared" si="65"/>
        <v>7.1728904842643354E-9</v>
      </c>
      <c r="AM238" s="14">
        <f t="shared" si="65"/>
        <v>6.8343605382986096E-8</v>
      </c>
      <c r="AN238" s="10">
        <f t="shared" si="65"/>
        <v>2.075847793354039E-9</v>
      </c>
      <c r="AO238" s="14">
        <f t="shared" si="65"/>
        <v>0</v>
      </c>
      <c r="AP238" s="10">
        <f t="shared" si="65"/>
        <v>0</v>
      </c>
    </row>
    <row r="239" spans="1:48" x14ac:dyDescent="0.25">
      <c r="A239" s="22">
        <f t="shared" si="64"/>
        <v>12</v>
      </c>
      <c r="B239" s="17" t="s">
        <v>14</v>
      </c>
      <c r="C239" s="17" t="s">
        <v>18</v>
      </c>
      <c r="D239" s="23">
        <f t="shared" si="66"/>
        <v>216000</v>
      </c>
      <c r="E239" s="30">
        <v>4.026452777777763</v>
      </c>
      <c r="F239" s="24">
        <v>104.02222777777774</v>
      </c>
      <c r="G239" s="17"/>
      <c r="H239" s="17">
        <f>SUM(Round1!H164,Round2!H165,Round3!H165,Round4!H165,Round5!H165,Round6!H165,Round7!G143)</f>
        <v>6</v>
      </c>
      <c r="I239" s="16">
        <f t="shared" si="67"/>
        <v>1.3797642396843701E-6</v>
      </c>
      <c r="J239" s="23">
        <f t="shared" si="77"/>
        <v>5.3407388730645784E-8</v>
      </c>
      <c r="K239" s="16"/>
      <c r="L239" s="17">
        <f>SUM(Round1!L164,Round2!L165,Round3!L165,Round4!L165,Round5!L165,Round6!L165,Round7!J143)</f>
        <v>0</v>
      </c>
      <c r="M239" s="16">
        <f t="shared" si="69"/>
        <v>0</v>
      </c>
      <c r="N239" s="23">
        <f t="shared" si="78"/>
        <v>0</v>
      </c>
      <c r="O239" s="16"/>
      <c r="P239" s="17">
        <f>SUM(Round1!P164,Round2!P165,Round3!P165,Round4!P165,Round5!P165,Round6!P165,Round7!M143)</f>
        <v>0</v>
      </c>
      <c r="Q239" s="16">
        <f t="shared" si="71"/>
        <v>0</v>
      </c>
      <c r="R239" s="23">
        <f t="shared" si="79"/>
        <v>0</v>
      </c>
      <c r="S239" s="16"/>
      <c r="T239" s="17">
        <f>SUM(Round1!T164,Round2!T165,Round3!T165,Round4!T165,Round5!T165,Round6!T165,Round7!P143)</f>
        <v>1</v>
      </c>
      <c r="U239" s="16">
        <f t="shared" si="73"/>
        <v>2.2996070661406169E-7</v>
      </c>
      <c r="V239" s="23">
        <f t="shared" si="80"/>
        <v>8.9012314551076301E-9</v>
      </c>
      <c r="W239" s="16"/>
      <c r="X239" s="17">
        <f>SUM(Round1!X164,Round2!X165,Round3!X165,Round4!X165,Round5!X165,Round6!X165,Round7!S143)</f>
        <v>0</v>
      </c>
      <c r="Y239" s="16">
        <f t="shared" si="75"/>
        <v>0</v>
      </c>
      <c r="Z239" s="23">
        <f t="shared" si="81"/>
        <v>0</v>
      </c>
      <c r="AG239" s="14">
        <f t="shared" si="65"/>
        <v>4.4246151335687823E-6</v>
      </c>
      <c r="AH239" s="8">
        <f t="shared" si="65"/>
        <v>1.4819969503356622E-7</v>
      </c>
      <c r="AI239" s="8">
        <f t="shared" si="65"/>
        <v>3.6374941593113433E-7</v>
      </c>
      <c r="AJ239" s="10">
        <f t="shared" si="65"/>
        <v>1.1991394561328519E-8</v>
      </c>
      <c r="AK239" s="14">
        <f t="shared" si="65"/>
        <v>1.1991394561328519E-8</v>
      </c>
      <c r="AL239" s="10">
        <f t="shared" si="65"/>
        <v>7.1728904842643354E-9</v>
      </c>
      <c r="AM239" s="14">
        <f t="shared" si="65"/>
        <v>6.8343605382986096E-8</v>
      </c>
      <c r="AN239" s="10">
        <f t="shared" si="65"/>
        <v>2.075847793354039E-9</v>
      </c>
      <c r="AO239" s="14">
        <f t="shared" si="65"/>
        <v>0</v>
      </c>
      <c r="AP239" s="10">
        <f t="shared" si="65"/>
        <v>0</v>
      </c>
    </row>
    <row r="240" spans="1:48" x14ac:dyDescent="0.25">
      <c r="A240" s="22">
        <f t="shared" si="64"/>
        <v>13</v>
      </c>
      <c r="B240" s="17" t="s">
        <v>14</v>
      </c>
      <c r="C240" s="17" t="s">
        <v>19</v>
      </c>
      <c r="D240" s="23">
        <f t="shared" si="66"/>
        <v>216000</v>
      </c>
      <c r="E240" s="30">
        <v>3.7903000000000051</v>
      </c>
      <c r="F240" s="24">
        <v>100.9529722222222</v>
      </c>
      <c r="G240" s="17"/>
      <c r="H240" s="17">
        <f>SUM(Round1!H165,Round2!H166,Round3!H166,Round4!H166,Round5!H166,Round6!H166,Round7!G144)</f>
        <v>4</v>
      </c>
      <c r="I240" s="16">
        <f t="shared" si="67"/>
        <v>9.7715318146418447E-7</v>
      </c>
      <c r="J240" s="23">
        <f t="shared" si="77"/>
        <v>3.668741615205687E-8</v>
      </c>
      <c r="K240" s="16"/>
      <c r="L240" s="17">
        <f>SUM(Round1!L165,Round2!L166,Round3!L166,Round4!L166,Round5!L166,Round6!L166,Round7!J144)</f>
        <v>0</v>
      </c>
      <c r="M240" s="16">
        <f t="shared" si="69"/>
        <v>0</v>
      </c>
      <c r="N240" s="23">
        <f t="shared" si="78"/>
        <v>0</v>
      </c>
      <c r="O240" s="16"/>
      <c r="P240" s="17">
        <f>SUM(Round1!P165,Round2!P166,Round3!P166,Round4!P166,Round5!P166,Round6!P166,Round7!M144)</f>
        <v>2</v>
      </c>
      <c r="Q240" s="16">
        <f t="shared" si="71"/>
        <v>4.8857659073209223E-7</v>
      </c>
      <c r="R240" s="23">
        <f t="shared" si="79"/>
        <v>1.8343708076028435E-8</v>
      </c>
      <c r="S240" s="16"/>
      <c r="T240" s="17">
        <f>SUM(Round1!T165,Round2!T166,Round3!T166,Round4!T166,Round5!T166,Round6!T166,Round7!P144)</f>
        <v>0</v>
      </c>
      <c r="U240" s="16">
        <f t="shared" si="73"/>
        <v>0</v>
      </c>
      <c r="V240" s="23">
        <f t="shared" si="80"/>
        <v>0</v>
      </c>
      <c r="W240" s="16"/>
      <c r="X240" s="17">
        <f>SUM(Round1!X165,Round2!X166,Round3!X166,Round4!X166,Round5!X166,Round6!X166,Round7!S144)</f>
        <v>0</v>
      </c>
      <c r="Y240" s="16">
        <f t="shared" si="75"/>
        <v>0</v>
      </c>
      <c r="Z240" s="23">
        <f t="shared" si="81"/>
        <v>0</v>
      </c>
      <c r="AG240" s="14">
        <f t="shared" si="65"/>
        <v>4.4246151335687823E-6</v>
      </c>
      <c r="AH240" s="8">
        <f t="shared" si="65"/>
        <v>1.4819969503356622E-7</v>
      </c>
      <c r="AI240" s="8">
        <f t="shared" si="65"/>
        <v>3.6374941593113433E-7</v>
      </c>
      <c r="AJ240" s="10">
        <f t="shared" si="65"/>
        <v>1.1991394561328519E-8</v>
      </c>
      <c r="AK240" s="14">
        <f t="shared" si="65"/>
        <v>1.1991394561328519E-8</v>
      </c>
      <c r="AL240" s="10">
        <f t="shared" si="65"/>
        <v>7.1728904842643354E-9</v>
      </c>
      <c r="AM240" s="14">
        <f t="shared" si="65"/>
        <v>6.8343605382986096E-8</v>
      </c>
      <c r="AN240" s="10">
        <f t="shared" si="65"/>
        <v>2.075847793354039E-9</v>
      </c>
      <c r="AO240" s="14">
        <f t="shared" si="65"/>
        <v>0</v>
      </c>
      <c r="AP240" s="10">
        <f t="shared" si="65"/>
        <v>0</v>
      </c>
    </row>
    <row r="241" spans="1:42" x14ac:dyDescent="0.25">
      <c r="A241" s="22">
        <f t="shared" si="64"/>
        <v>14</v>
      </c>
      <c r="B241" s="17" t="s">
        <v>14</v>
      </c>
      <c r="C241" s="17" t="s">
        <v>20</v>
      </c>
      <c r="D241" s="23">
        <f t="shared" si="66"/>
        <v>216000</v>
      </c>
      <c r="E241" s="30">
        <v>3.563747222222224</v>
      </c>
      <c r="F241" s="24">
        <v>94.844977777777757</v>
      </c>
      <c r="G241" s="17"/>
      <c r="H241" s="17">
        <f>SUM(Round1!H166,Round2!H167,Round3!H167,Round4!H167,Round5!H167,Round6!H167,Round7!G145)</f>
        <v>12</v>
      </c>
      <c r="I241" s="16">
        <f>H241/($E241*$D241*$J$2)</f>
        <v>3.1178168422906898E-6</v>
      </c>
      <c r="J241" s="23">
        <f t="shared" si="77"/>
        <v>1.1715023158257783E-7</v>
      </c>
      <c r="K241" s="16"/>
      <c r="L241" s="17">
        <f>SUM(Round1!L166,Round2!L167,Round3!L167,Round4!L167,Round5!L167,Round6!L167,Round7!J145)</f>
        <v>0</v>
      </c>
      <c r="M241" s="16">
        <f>L241/($E241*$D241*$J$2)</f>
        <v>0</v>
      </c>
      <c r="N241" s="23">
        <f t="shared" si="78"/>
        <v>0</v>
      </c>
      <c r="O241" s="16"/>
      <c r="P241" s="17">
        <f>SUM(Round1!P166,Round2!P167,Round3!P167,Round4!P167,Round5!P167,Round6!P167,Round7!M145)</f>
        <v>0</v>
      </c>
      <c r="Q241" s="16">
        <f>P241/($E241*$D241*$J$2)</f>
        <v>0</v>
      </c>
      <c r="R241" s="23">
        <f t="shared" si="79"/>
        <v>0</v>
      </c>
      <c r="S241" s="16"/>
      <c r="T241" s="17">
        <f>SUM(Round1!T166,Round2!T167,Round3!T167,Round4!T167,Round5!T167,Round6!T167,Round7!P145)</f>
        <v>0</v>
      </c>
      <c r="U241" s="16">
        <f>T241/($E241*$D241*$J$2)</f>
        <v>0</v>
      </c>
      <c r="V241" s="23">
        <f t="shared" si="80"/>
        <v>0</v>
      </c>
      <c r="W241" s="16"/>
      <c r="X241" s="17">
        <f>SUM(Round1!X166,Round2!X167,Round3!X167,Round4!X167,Round5!X167,Round6!X167,Round7!S145)</f>
        <v>0</v>
      </c>
      <c r="Y241" s="16">
        <f>X241/($E241*$D241*$J$2)</f>
        <v>0</v>
      </c>
      <c r="Z241" s="23">
        <f t="shared" si="81"/>
        <v>0</v>
      </c>
      <c r="AG241" s="14">
        <f t="shared" si="65"/>
        <v>4.4246151335687823E-6</v>
      </c>
      <c r="AH241" s="8">
        <f t="shared" si="65"/>
        <v>1.4819969503356622E-7</v>
      </c>
      <c r="AI241" s="8">
        <f t="shared" si="65"/>
        <v>3.6374941593113433E-7</v>
      </c>
      <c r="AJ241" s="10">
        <f t="shared" si="65"/>
        <v>1.1991394561328519E-8</v>
      </c>
      <c r="AK241" s="14">
        <f t="shared" si="65"/>
        <v>1.1991394561328519E-8</v>
      </c>
      <c r="AL241" s="10">
        <f t="shared" si="65"/>
        <v>7.1728904842643354E-9</v>
      </c>
      <c r="AM241" s="14">
        <f t="shared" si="65"/>
        <v>6.8343605382986096E-8</v>
      </c>
      <c r="AN241" s="10">
        <f t="shared" si="65"/>
        <v>2.075847793354039E-9</v>
      </c>
      <c r="AO241" s="14">
        <f t="shared" si="65"/>
        <v>0</v>
      </c>
      <c r="AP241" s="10">
        <f t="shared" si="65"/>
        <v>0</v>
      </c>
    </row>
    <row r="242" spans="1:42" x14ac:dyDescent="0.25">
      <c r="A242" s="25">
        <f t="shared" si="64"/>
        <v>15</v>
      </c>
      <c r="B242" s="26" t="s">
        <v>14</v>
      </c>
      <c r="C242" s="26" t="s">
        <v>29</v>
      </c>
      <c r="D242" s="32">
        <f>$B$2*$D$2</f>
        <v>216000</v>
      </c>
      <c r="E242" s="31">
        <v>2.8784333333333372</v>
      </c>
      <c r="F242" s="28">
        <v>94.282513888888857</v>
      </c>
      <c r="G242" s="26"/>
      <c r="H242" s="26">
        <f>SUM(Round1!H167,Round2!H168,Round3!H168,Round4!H168,Round5!H168,Round6!H168,Round7!G146)</f>
        <v>24</v>
      </c>
      <c r="I242" s="27">
        <f>H242/($E242*$D242*$J$2)</f>
        <v>7.7202490552345121E-6</v>
      </c>
      <c r="J242" s="32">
        <f>H242/($F242*$D242*$J$2)</f>
        <v>2.356982361375188E-7</v>
      </c>
      <c r="K242" s="27"/>
      <c r="L242" s="26">
        <f>SUM(Round1!L167,Round2!L168,Round3!L168,Round4!L168,Round5!L168,Round6!L168,Round7!J146)</f>
        <v>0</v>
      </c>
      <c r="M242" s="27">
        <f>L242/($E242*$D242*$J$2)</f>
        <v>0</v>
      </c>
      <c r="N242" s="32">
        <f>L242/($F242*$D242*$J$2)</f>
        <v>0</v>
      </c>
      <c r="O242" s="27"/>
      <c r="P242" s="26">
        <f>SUM(Round1!P167,Round2!P168,Round3!P168,Round4!P168,Round5!P168,Round6!P168,Round7!M146)</f>
        <v>2</v>
      </c>
      <c r="Q242" s="27">
        <f>P242/($E242*$D242*$J$2)</f>
        <v>6.4335408793620937E-7</v>
      </c>
      <c r="R242" s="32">
        <f>P242/($F242*$D242*$J$2)</f>
        <v>1.9641519678126567E-8</v>
      </c>
      <c r="S242" s="27"/>
      <c r="T242" s="26">
        <f>SUM(Round1!T167,Round2!T168,Round3!T168,Round4!T168,Round5!T168,Round6!T168,Round7!P146)</f>
        <v>0</v>
      </c>
      <c r="U242" s="27">
        <f>T242/($E242*$D242*$J$2)</f>
        <v>0</v>
      </c>
      <c r="V242" s="32">
        <f>T242/($F242*$D242*$J$2)</f>
        <v>0</v>
      </c>
      <c r="W242" s="27"/>
      <c r="X242" s="26">
        <f>SUM(Round1!X167,Round2!X168,Round3!X168,Round4!X168,Round5!X168,Round6!X168,Round7!S146)</f>
        <v>0</v>
      </c>
      <c r="Y242" s="27">
        <f>X242/($E242*$D242*$J$2)</f>
        <v>0</v>
      </c>
      <c r="Z242" s="32">
        <f>X242/($F242*$D242*$J$2)</f>
        <v>0</v>
      </c>
      <c r="AG242" s="9">
        <f t="shared" si="65"/>
        <v>4.4246151335687823E-6</v>
      </c>
      <c r="AH242" s="37">
        <f t="shared" si="65"/>
        <v>1.4819969503356622E-7</v>
      </c>
      <c r="AI242" s="37">
        <f t="shared" si="65"/>
        <v>3.6374941593113433E-7</v>
      </c>
      <c r="AJ242" s="11">
        <f t="shared" si="65"/>
        <v>1.1991394561328519E-8</v>
      </c>
      <c r="AK242" s="9">
        <f t="shared" si="65"/>
        <v>1.1991394561328519E-8</v>
      </c>
      <c r="AL242" s="11">
        <f t="shared" si="65"/>
        <v>7.1728904842643354E-9</v>
      </c>
      <c r="AM242" s="9">
        <f t="shared" si="65"/>
        <v>6.8343605382986096E-8</v>
      </c>
      <c r="AN242" s="11">
        <f t="shared" si="65"/>
        <v>2.075847793354039E-9</v>
      </c>
      <c r="AO242" s="9">
        <f t="shared" si="65"/>
        <v>0</v>
      </c>
      <c r="AP242" s="11">
        <f t="shared" si="65"/>
        <v>0</v>
      </c>
    </row>
    <row r="243" spans="1:42" x14ac:dyDescent="0.25">
      <c r="A243" t="s">
        <v>41</v>
      </c>
      <c r="D243">
        <f>SUM(D228:D242)</f>
        <v>3240000</v>
      </c>
      <c r="E243">
        <f>SUM(E228:E242)</f>
        <v>60.407799999999995</v>
      </c>
      <c r="F243">
        <f>SUM(F228:F242)</f>
        <v>1678.1637388888887</v>
      </c>
      <c r="H243">
        <f>SUM(H228:H242)</f>
        <v>281</v>
      </c>
      <c r="I243" s="16">
        <f>H243/($E243*$D243)</f>
        <v>1.4357151735658046E-6</v>
      </c>
      <c r="J243" s="16">
        <f>I243/($E243*$D243)</f>
        <v>7.3355091089220225E-15</v>
      </c>
      <c r="L243">
        <f>SUM(L228:L242)</f>
        <v>25</v>
      </c>
      <c r="M243" s="16">
        <f>L243/($E243*$D243)</f>
        <v>1.2773266668734916E-7</v>
      </c>
      <c r="N243" s="16">
        <f>M243/($E243*$D243)</f>
        <v>6.5262536556245749E-16</v>
      </c>
      <c r="P243">
        <f>SUM(P228:P242)</f>
        <v>13</v>
      </c>
      <c r="Q243" s="16">
        <f>P243/($E243*$D243)</f>
        <v>6.642098667742156E-8</v>
      </c>
      <c r="R243" s="16">
        <f>Q243/($E243*$D243)</f>
        <v>3.3936519009247788E-16</v>
      </c>
      <c r="T243">
        <f>SUM(T228:T242)</f>
        <v>5</v>
      </c>
      <c r="U243" s="16">
        <f>T243/($E243*$D243)</f>
        <v>2.5546533337469831E-8</v>
      </c>
      <c r="V243" s="16">
        <f>U243/($E243*$D243)</f>
        <v>1.305250731124915E-16</v>
      </c>
      <c r="X243">
        <f>SUM(X228:X242)</f>
        <v>0</v>
      </c>
      <c r="Y243" s="16">
        <f>X243/($E243*$D243)</f>
        <v>0</v>
      </c>
      <c r="Z243" s="16">
        <f>Y243/($E243*$D243)</f>
        <v>0</v>
      </c>
    </row>
  </sheetData>
  <mergeCells count="68">
    <mergeCell ref="AR225:AV225"/>
    <mergeCell ref="AR168:AV168"/>
    <mergeCell ref="A111:A113"/>
    <mergeCell ref="B111:B113"/>
    <mergeCell ref="C111:C113"/>
    <mergeCell ref="D111:D113"/>
    <mergeCell ref="E111:F112"/>
    <mergeCell ref="G111:Z111"/>
    <mergeCell ref="AG111:AP111"/>
    <mergeCell ref="AR111:AV111"/>
    <mergeCell ref="G112:J112"/>
    <mergeCell ref="K112:N112"/>
    <mergeCell ref="O112:R112"/>
    <mergeCell ref="S112:V112"/>
    <mergeCell ref="W112:Z112"/>
    <mergeCell ref="G168:Z168"/>
    <mergeCell ref="AF5:AG5"/>
    <mergeCell ref="W226:Z226"/>
    <mergeCell ref="AG225:AP225"/>
    <mergeCell ref="AG226:AH226"/>
    <mergeCell ref="AI226:AJ226"/>
    <mergeCell ref="AK226:AL226"/>
    <mergeCell ref="AM226:AN226"/>
    <mergeCell ref="AO226:AP226"/>
    <mergeCell ref="G225:Z225"/>
    <mergeCell ref="AG168:AP168"/>
    <mergeCell ref="G169:J169"/>
    <mergeCell ref="K169:N169"/>
    <mergeCell ref="O169:R169"/>
    <mergeCell ref="S169:V169"/>
    <mergeCell ref="W169:Z169"/>
    <mergeCell ref="C73:K73"/>
    <mergeCell ref="A4:A6"/>
    <mergeCell ref="B4:B6"/>
    <mergeCell ref="C4:C6"/>
    <mergeCell ref="D4:D6"/>
    <mergeCell ref="E4:F5"/>
    <mergeCell ref="A168:A170"/>
    <mergeCell ref="B168:B170"/>
    <mergeCell ref="C168:C170"/>
    <mergeCell ref="D168:D170"/>
    <mergeCell ref="E168:F169"/>
    <mergeCell ref="G226:J226"/>
    <mergeCell ref="K226:N226"/>
    <mergeCell ref="O226:R226"/>
    <mergeCell ref="S226:V226"/>
    <mergeCell ref="G74:G75"/>
    <mergeCell ref="A225:A227"/>
    <mergeCell ref="B225:B227"/>
    <mergeCell ref="C225:C227"/>
    <mergeCell ref="D225:D227"/>
    <mergeCell ref="E225:F226"/>
    <mergeCell ref="D74:D75"/>
    <mergeCell ref="C74:C75"/>
    <mergeCell ref="H74:K74"/>
    <mergeCell ref="AJ5:AK5"/>
    <mergeCell ref="AB4:AK4"/>
    <mergeCell ref="G5:I5"/>
    <mergeCell ref="J5:L5"/>
    <mergeCell ref="F74:F75"/>
    <mergeCell ref="E74:E75"/>
    <mergeCell ref="AH5:AI5"/>
    <mergeCell ref="S5:U5"/>
    <mergeCell ref="G4:U4"/>
    <mergeCell ref="M5:O5"/>
    <mergeCell ref="P5:R5"/>
    <mergeCell ref="AB5:AC5"/>
    <mergeCell ref="AD5:AE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General</vt:lpstr>
      <vt:lpstr>Round1</vt:lpstr>
      <vt:lpstr>Round2</vt:lpstr>
      <vt:lpstr>Round3</vt:lpstr>
      <vt:lpstr>Round4</vt:lpstr>
      <vt:lpstr>Round5</vt:lpstr>
      <vt:lpstr>Round6</vt:lpstr>
      <vt:lpstr>Round7</vt:lpstr>
      <vt:lpstr>TotalRounds</vt:lpstr>
    </vt:vector>
  </TitlesOfParts>
  <Company>Ineco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Becerra, Inés Marie</dc:creator>
  <cp:lastModifiedBy>Gordo Arias, Víctor Manuel</cp:lastModifiedBy>
  <dcterms:created xsi:type="dcterms:W3CDTF">2023-01-27T07:22:39Z</dcterms:created>
  <dcterms:modified xsi:type="dcterms:W3CDTF">2023-06-27T14:11:34Z</dcterms:modified>
</cp:coreProperties>
</file>