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ines.becerra\Documents\Collision_Risk_Model\Pretactico\pretactico\Tactical_deconfliction_New\pretactico_R5\"/>
    </mc:Choice>
  </mc:AlternateContent>
  <xr:revisionPtr revIDLastSave="0" documentId="13_ncr:1_{49D26643-A634-40E3-BE70-0F46A613F4B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General" sheetId="1" r:id="rId1"/>
    <sheet name="Simu1" sheetId="2" r:id="rId2"/>
    <sheet name="Simu2" sheetId="3" r:id="rId3"/>
    <sheet name="Simu3" sheetId="4" r:id="rId4"/>
    <sheet name="Simu4" sheetId="5" r:id="rId5"/>
    <sheet name="Simu5" sheetId="6" r:id="rId6"/>
    <sheet name="Simu6" sheetId="7" r:id="rId7"/>
    <sheet name="Simu7" sheetId="8" r:id="rId8"/>
    <sheet name="Simu8" sheetId="9" r:id="rId9"/>
    <sheet name="Simu9" sheetId="10" r:id="rId10"/>
    <sheet name="Simu10" sheetId="11" r:id="rId11"/>
    <sheet name="Simu11" sheetId="12" r:id="rId12"/>
    <sheet name="Simu12" sheetId="13" r:id="rId13"/>
    <sheet name="Simu13" sheetId="14" r:id="rId14"/>
    <sheet name="Simu14" sheetId="15" r:id="rId15"/>
    <sheet name="Simu15" sheetId="16" r:id="rId16"/>
    <sheet name="Simu16" sheetId="17" r:id="rId17"/>
    <sheet name="Simu17" sheetId="18" r:id="rId18"/>
    <sheet name="Simu18" sheetId="19" r:id="rId19"/>
    <sheet name="Simu19" sheetId="20" r:id="rId20"/>
    <sheet name="Simu20" sheetId="21" r:id="rId21"/>
    <sheet name="Simu21" sheetId="22" r:id="rId22"/>
    <sheet name="Simu22" sheetId="23" r:id="rId23"/>
    <sheet name="Simu23" sheetId="24" r:id="rId24"/>
    <sheet name="Simu24" sheetId="25" r:id="rId25"/>
    <sheet name="Simu25" sheetId="26" r:id="rId26"/>
    <sheet name="Simu26" sheetId="27" r:id="rId27"/>
    <sheet name="Simu27" sheetId="28" r:id="rId28"/>
    <sheet name="Simu28" sheetId="29" r:id="rId29"/>
    <sheet name="Simu29" sheetId="30" r:id="rId30"/>
    <sheet name="Simu30" sheetId="31" r:id="rId31"/>
    <sheet name="Simu31" sheetId="32" r:id="rId32"/>
    <sheet name="Simu32" sheetId="33" r:id="rId33"/>
    <sheet name="Simu33" sheetId="34" r:id="rId34"/>
    <sheet name="Simu34" sheetId="35" r:id="rId35"/>
    <sheet name="Simu35" sheetId="36" r:id="rId36"/>
    <sheet name="Simu36" sheetId="37" r:id="rId37"/>
    <sheet name="Simu37" sheetId="38" r:id="rId38"/>
    <sheet name="Simu38" sheetId="39" r:id="rId39"/>
    <sheet name="Simu39" sheetId="40" r:id="rId40"/>
    <sheet name="Simu40" sheetId="41" r:id="rId4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6" i="1" l="1"/>
  <c r="I15" i="1" a="1"/>
  <c r="E15" i="1" a="1"/>
  <c r="H15" i="1" a="1"/>
  <c r="D15" i="1" a="1"/>
  <c r="G15" i="1" a="1"/>
  <c r="C15" i="1" a="1"/>
  <c r="D16" i="1" a="1"/>
  <c r="F15" i="1" a="1"/>
  <c r="G16" i="1" a="1"/>
  <c r="G16" i="1" l="1"/>
  <c r="F15" i="1"/>
  <c r="D16" i="1"/>
  <c r="C15" i="1"/>
  <c r="G15" i="1"/>
  <c r="D15" i="1"/>
  <c r="H15" i="1"/>
  <c r="E15" i="1"/>
  <c r="I15" i="1"/>
  <c r="B17" i="1"/>
  <c r="H16" i="1" a="1"/>
  <c r="I16" i="1" a="1"/>
  <c r="E16" i="1" a="1"/>
  <c r="C16" i="1" a="1"/>
  <c r="F16" i="1" a="1"/>
  <c r="F16" i="1" l="1"/>
  <c r="C16" i="1"/>
  <c r="E16" i="1"/>
  <c r="I16" i="1"/>
  <c r="H16" i="1"/>
  <c r="B18" i="1"/>
  <c r="E17" i="1" a="1"/>
  <c r="L15" i="1" a="1"/>
  <c r="I17" i="1" a="1"/>
  <c r="K15" i="1" a="1"/>
  <c r="H17" i="1" a="1"/>
  <c r="J15" i="1" a="1"/>
  <c r="D17" i="1" a="1"/>
  <c r="G17" i="1" a="1"/>
  <c r="C17" i="1" a="1"/>
  <c r="F17" i="1" a="1"/>
  <c r="F17" i="1" l="1"/>
  <c r="P15" i="1" s="1"/>
  <c r="C17" i="1"/>
  <c r="G17" i="1"/>
  <c r="Q15" i="1" s="1"/>
  <c r="D17" i="1"/>
  <c r="J15" i="1"/>
  <c r="H17" i="1"/>
  <c r="R15" i="1" s="1"/>
  <c r="K15" i="1"/>
  <c r="I17" i="1"/>
  <c r="L15" i="1"/>
  <c r="E17" i="1"/>
  <c r="K16" i="1" a="1"/>
  <c r="K16" i="1" s="1"/>
  <c r="J16" i="1" a="1"/>
  <c r="J16" i="1" s="1"/>
  <c r="L16" i="1" a="1"/>
  <c r="L16" i="1" s="1"/>
  <c r="B19" i="1"/>
  <c r="F18" i="1" a="1"/>
  <c r="H18" i="1" a="1"/>
  <c r="G18" i="1" a="1"/>
  <c r="I18" i="1" a="1"/>
  <c r="C18" i="1" a="1"/>
  <c r="E18" i="1" a="1"/>
  <c r="D18" i="1" a="1"/>
  <c r="D18" i="1" l="1"/>
  <c r="E18" i="1"/>
  <c r="C18" i="1"/>
  <c r="I18" i="1"/>
  <c r="G18" i="1"/>
  <c r="H18" i="1"/>
  <c r="F18" i="1"/>
  <c r="B20" i="1"/>
  <c r="L17" i="1" a="1"/>
  <c r="L17" i="1" s="1"/>
  <c r="V15" i="1" s="1"/>
  <c r="K17" i="1" a="1"/>
  <c r="K17" i="1" s="1"/>
  <c r="U15" i="1" s="1"/>
  <c r="J17" i="1" a="1"/>
  <c r="J17" i="1" s="1"/>
  <c r="T15" i="1" s="1"/>
  <c r="S15" i="1"/>
  <c r="C19" i="1" a="1"/>
  <c r="F19" i="1" a="1"/>
  <c r="I19" i="1" a="1"/>
  <c r="E19" i="1" a="1"/>
  <c r="G19" i="1" a="1"/>
  <c r="H19" i="1" a="1"/>
  <c r="D19" i="1" a="1"/>
  <c r="D19" i="1" l="1"/>
  <c r="H19" i="1"/>
  <c r="G19" i="1"/>
  <c r="E19" i="1"/>
  <c r="I19" i="1"/>
  <c r="F19" i="1"/>
  <c r="C19" i="1"/>
  <c r="B21" i="1"/>
  <c r="K18" i="1" a="1"/>
  <c r="K18" i="1" s="1"/>
  <c r="J18" i="1" a="1"/>
  <c r="J18" i="1" s="1"/>
  <c r="L18" i="1" a="1"/>
  <c r="L18" i="1" s="1"/>
  <c r="E20" i="1" a="1"/>
  <c r="H20" i="1" a="1"/>
  <c r="D20" i="1" a="1"/>
  <c r="I20" i="1" a="1"/>
  <c r="G20" i="1" a="1"/>
  <c r="C20" i="1" a="1"/>
  <c r="F20" i="1" a="1"/>
  <c r="F20" i="1" l="1"/>
  <c r="P16" i="1" s="1"/>
  <c r="C20" i="1"/>
  <c r="G20" i="1"/>
  <c r="Q16" i="1" s="1"/>
  <c r="I20" i="1"/>
  <c r="D20" i="1"/>
  <c r="H20" i="1"/>
  <c r="R16" i="1" s="1"/>
  <c r="E20" i="1"/>
  <c r="L19" i="1" a="1"/>
  <c r="L19" i="1" s="1"/>
  <c r="K19" i="1" a="1"/>
  <c r="K19" i="1" s="1"/>
  <c r="J19" i="1" a="1"/>
  <c r="J19" i="1" s="1"/>
  <c r="B22" i="1"/>
  <c r="E21" i="1" a="1"/>
  <c r="C21" i="1" a="1"/>
  <c r="I21" i="1" a="1"/>
  <c r="H21" i="1" a="1"/>
  <c r="D21" i="1" a="1"/>
  <c r="G21" i="1" a="1"/>
  <c r="F21" i="1" a="1"/>
  <c r="F21" i="1" l="1"/>
  <c r="G21" i="1"/>
  <c r="D21" i="1"/>
  <c r="H21" i="1"/>
  <c r="I21" i="1"/>
  <c r="C21" i="1"/>
  <c r="E21" i="1"/>
  <c r="K20" i="1" a="1"/>
  <c r="K20" i="1" s="1"/>
  <c r="U16" i="1" s="1"/>
  <c r="J20" i="1" a="1"/>
  <c r="J20" i="1" s="1"/>
  <c r="T16" i="1" s="1"/>
  <c r="L20" i="1" a="1"/>
  <c r="L20" i="1" s="1"/>
  <c r="V16" i="1" s="1"/>
  <c r="S16" i="1"/>
  <c r="B23" i="1"/>
  <c r="F22" i="1" a="1"/>
  <c r="G22" i="1" a="1"/>
  <c r="I22" i="1" a="1"/>
  <c r="E22" i="1" a="1"/>
  <c r="H22" i="1" a="1"/>
  <c r="C22" i="1" a="1"/>
  <c r="D22" i="1" a="1"/>
  <c r="D22" i="1" l="1"/>
  <c r="C22" i="1"/>
  <c r="H22" i="1"/>
  <c r="R17" i="1" s="1"/>
  <c r="E22" i="1"/>
  <c r="I22" i="1"/>
  <c r="S17" i="1" s="1"/>
  <c r="G22" i="1"/>
  <c r="Q17" i="1" s="1"/>
  <c r="F22" i="1"/>
  <c r="P17" i="1" s="1"/>
  <c r="L21" i="1" a="1"/>
  <c r="L21" i="1" s="1"/>
  <c r="K21" i="1" a="1"/>
  <c r="K21" i="1" s="1"/>
  <c r="J21" i="1" a="1"/>
  <c r="J21" i="1" s="1"/>
  <c r="B24" i="1"/>
  <c r="H23" i="1" a="1"/>
  <c r="D23" i="1" a="1"/>
  <c r="G23" i="1" a="1"/>
  <c r="C23" i="1" a="1"/>
  <c r="F23" i="1" a="1"/>
  <c r="I23" i="1" a="1"/>
  <c r="E23" i="1" a="1"/>
  <c r="E23" i="1" l="1"/>
  <c r="I23" i="1"/>
  <c r="F23" i="1"/>
  <c r="C23" i="1"/>
  <c r="G23" i="1"/>
  <c r="D23" i="1"/>
  <c r="H23" i="1"/>
  <c r="K22" i="1" a="1"/>
  <c r="K22" i="1" s="1"/>
  <c r="U17" i="1" s="1"/>
  <c r="J22" i="1" a="1"/>
  <c r="J22" i="1" s="1"/>
  <c r="T17" i="1" s="1"/>
  <c r="L22" i="1" a="1"/>
  <c r="L22" i="1" s="1"/>
  <c r="V17" i="1" s="1"/>
  <c r="B25" i="1"/>
  <c r="E24" i="1" a="1"/>
  <c r="H24" i="1" a="1"/>
  <c r="D24" i="1" a="1"/>
  <c r="F24" i="1" a="1"/>
  <c r="G24" i="1" a="1"/>
  <c r="I24" i="1" a="1"/>
  <c r="C24" i="1" a="1"/>
  <c r="C24" i="1" l="1"/>
  <c r="I24" i="1"/>
  <c r="G24" i="1"/>
  <c r="F24" i="1"/>
  <c r="D24" i="1"/>
  <c r="H24" i="1"/>
  <c r="E24" i="1"/>
  <c r="B26" i="1"/>
  <c r="L23" i="1" a="1"/>
  <c r="L23" i="1" s="1"/>
  <c r="K23" i="1" a="1"/>
  <c r="K23" i="1" s="1"/>
  <c r="J23" i="1" a="1"/>
  <c r="J23" i="1" s="1"/>
  <c r="H25" i="1" a="1"/>
  <c r="E25" i="1" a="1"/>
  <c r="G25" i="1" a="1"/>
  <c r="F25" i="1" a="1"/>
  <c r="C25" i="1" a="1"/>
  <c r="D25" i="1" a="1"/>
  <c r="I25" i="1" a="1"/>
  <c r="I25" i="1" l="1"/>
  <c r="D25" i="1"/>
  <c r="C25" i="1"/>
  <c r="F25" i="1"/>
  <c r="G25" i="1"/>
  <c r="E25" i="1"/>
  <c r="H25" i="1"/>
  <c r="B27" i="1"/>
  <c r="K24" i="1" a="1"/>
  <c r="K24" i="1" s="1"/>
  <c r="J24" i="1" a="1"/>
  <c r="J24" i="1" s="1"/>
  <c r="L24" i="1" a="1"/>
  <c r="L24" i="1" s="1"/>
  <c r="G26" i="1" a="1"/>
  <c r="I26" i="1" a="1"/>
  <c r="E26" i="1" a="1"/>
  <c r="F26" i="1" a="1"/>
  <c r="H26" i="1" a="1"/>
  <c r="D26" i="1" a="1"/>
  <c r="C26" i="1" a="1"/>
  <c r="C26" i="1" l="1"/>
  <c r="D26" i="1"/>
  <c r="H26" i="1"/>
  <c r="R18" i="1" s="1"/>
  <c r="F26" i="1"/>
  <c r="P18" i="1" s="1"/>
  <c r="E26" i="1"/>
  <c r="I26" i="1"/>
  <c r="S18" i="1" s="1"/>
  <c r="G26" i="1"/>
  <c r="Q18" i="1" s="1"/>
  <c r="B28" i="1"/>
  <c r="L25" i="1" a="1"/>
  <c r="L25" i="1" s="1"/>
  <c r="K25" i="1" a="1"/>
  <c r="K25" i="1" s="1"/>
  <c r="J25" i="1" a="1"/>
  <c r="J25" i="1" s="1"/>
  <c r="C27" i="1" a="1"/>
  <c r="F27" i="1" a="1"/>
  <c r="H27" i="1" a="1"/>
  <c r="I27" i="1" a="1"/>
  <c r="G27" i="1" a="1"/>
  <c r="E27" i="1" a="1"/>
  <c r="D27" i="1" a="1"/>
  <c r="D27" i="1" l="1"/>
  <c r="E27" i="1"/>
  <c r="G27" i="1"/>
  <c r="I27" i="1"/>
  <c r="H27" i="1"/>
  <c r="F27" i="1"/>
  <c r="C27" i="1"/>
  <c r="K26" i="1" a="1"/>
  <c r="K26" i="1" s="1"/>
  <c r="U18" i="1" s="1"/>
  <c r="L26" i="1" a="1"/>
  <c r="L26" i="1" s="1"/>
  <c r="V18" i="1" s="1"/>
  <c r="J26" i="1" a="1"/>
  <c r="J26" i="1" s="1"/>
  <c r="T18" i="1" s="1"/>
  <c r="B29" i="1"/>
  <c r="C28" i="1" a="1"/>
  <c r="H28" i="1" a="1"/>
  <c r="F28" i="1" a="1"/>
  <c r="I28" i="1" a="1"/>
  <c r="E28" i="1" a="1"/>
  <c r="D28" i="1" a="1"/>
  <c r="G28" i="1" a="1"/>
  <c r="G28" i="1" l="1"/>
  <c r="Q19" i="1" s="1"/>
  <c r="D28" i="1"/>
  <c r="E28" i="1"/>
  <c r="I28" i="1"/>
  <c r="S19" i="1" s="1"/>
  <c r="F28" i="1"/>
  <c r="P19" i="1" s="1"/>
  <c r="H28" i="1"/>
  <c r="R19" i="1" s="1"/>
  <c r="C28" i="1"/>
  <c r="B30" i="1"/>
  <c r="L27" i="1" a="1"/>
  <c r="L27" i="1" s="1"/>
  <c r="K27" i="1" a="1"/>
  <c r="K27" i="1" s="1"/>
  <c r="J27" i="1" a="1"/>
  <c r="J27" i="1" s="1"/>
  <c r="F29" i="1" a="1"/>
  <c r="I29" i="1" a="1"/>
  <c r="E29" i="1" a="1"/>
  <c r="H29" i="1" a="1"/>
  <c r="D29" i="1" a="1"/>
  <c r="G29" i="1" a="1"/>
  <c r="C29" i="1" a="1"/>
  <c r="C29" i="1" l="1"/>
  <c r="G29" i="1"/>
  <c r="D29" i="1"/>
  <c r="H29" i="1"/>
  <c r="E29" i="1"/>
  <c r="I29" i="1"/>
  <c r="F29" i="1"/>
  <c r="B31" i="1"/>
  <c r="G30" i="1" a="1"/>
  <c r="K28" i="1" a="1"/>
  <c r="C30" i="1" a="1"/>
  <c r="J28" i="1" a="1"/>
  <c r="F30" i="1" a="1"/>
  <c r="L28" i="1" a="1"/>
  <c r="I30" i="1" a="1"/>
  <c r="H30" i="1" a="1"/>
  <c r="E30" i="1" a="1"/>
  <c r="D30" i="1" a="1"/>
  <c r="D30" i="1" l="1"/>
  <c r="E30" i="1"/>
  <c r="H30" i="1"/>
  <c r="I30" i="1"/>
  <c r="S20" i="1" s="1"/>
  <c r="L28" i="1"/>
  <c r="V19" i="1" s="1"/>
  <c r="F30" i="1"/>
  <c r="P20" i="1" s="1"/>
  <c r="J28" i="1"/>
  <c r="T19" i="1" s="1"/>
  <c r="C30" i="1"/>
  <c r="K28" i="1"/>
  <c r="U19" i="1" s="1"/>
  <c r="G30" i="1"/>
  <c r="Q20" i="1" s="1"/>
  <c r="R20" i="1"/>
  <c r="B32" i="1"/>
  <c r="L29" i="1" a="1"/>
  <c r="L29" i="1" s="1"/>
  <c r="K29" i="1" a="1"/>
  <c r="K29" i="1" s="1"/>
  <c r="J29" i="1" a="1"/>
  <c r="J29" i="1" s="1"/>
  <c r="E31" i="1" a="1"/>
  <c r="I31" i="1" a="1"/>
  <c r="H31" i="1" a="1"/>
  <c r="D31" i="1" a="1"/>
  <c r="C31" i="1" a="1"/>
  <c r="G31" i="1" a="1"/>
  <c r="F31" i="1" a="1"/>
  <c r="F31" i="1" l="1"/>
  <c r="G31" i="1"/>
  <c r="C31" i="1"/>
  <c r="D31" i="1"/>
  <c r="H31" i="1"/>
  <c r="I31" i="1"/>
  <c r="E31" i="1"/>
  <c r="K30" i="1" a="1"/>
  <c r="K30" i="1" s="1"/>
  <c r="U20" i="1" s="1"/>
  <c r="J30" i="1" a="1"/>
  <c r="J30" i="1" s="1"/>
  <c r="T20" i="1" s="1"/>
  <c r="L30" i="1" a="1"/>
  <c r="L30" i="1" s="1"/>
  <c r="V20" i="1" s="1"/>
  <c r="B33" i="1"/>
  <c r="F32" i="1" a="1"/>
  <c r="D32" i="1" a="1"/>
  <c r="I32" i="1" a="1"/>
  <c r="C32" i="1" a="1"/>
  <c r="E32" i="1" a="1"/>
  <c r="H32" i="1" a="1"/>
  <c r="G32" i="1" a="1"/>
  <c r="G32" i="1" l="1"/>
  <c r="H32" i="1"/>
  <c r="E32" i="1"/>
  <c r="C32" i="1"/>
  <c r="I32" i="1"/>
  <c r="D32" i="1"/>
  <c r="F32" i="1"/>
  <c r="L31" i="1" a="1"/>
  <c r="L31" i="1" s="1"/>
  <c r="K31" i="1" a="1"/>
  <c r="K31" i="1" s="1"/>
  <c r="J31" i="1" a="1"/>
  <c r="J31" i="1" s="1"/>
  <c r="B34" i="1"/>
  <c r="C33" i="1" a="1"/>
  <c r="G33" i="1" a="1"/>
  <c r="F33" i="1" a="1"/>
  <c r="E33" i="1" a="1"/>
  <c r="I33" i="1" a="1"/>
  <c r="H33" i="1" a="1"/>
  <c r="D33" i="1" a="1"/>
  <c r="D33" i="1" l="1"/>
  <c r="H33" i="1"/>
  <c r="R21" i="1" s="1"/>
  <c r="I33" i="1"/>
  <c r="S21" i="1" s="1"/>
  <c r="E33" i="1"/>
  <c r="F33" i="1"/>
  <c r="P21" i="1" s="1"/>
  <c r="G33" i="1"/>
  <c r="Q21" i="1" s="1"/>
  <c r="C33" i="1"/>
  <c r="B35" i="1"/>
  <c r="K32" i="1" a="1"/>
  <c r="K32" i="1" s="1"/>
  <c r="J32" i="1" a="1"/>
  <c r="J32" i="1" s="1"/>
  <c r="L32" i="1" a="1"/>
  <c r="L32" i="1" s="1"/>
  <c r="I34" i="1" a="1"/>
  <c r="E34" i="1" a="1"/>
  <c r="C34" i="1" a="1"/>
  <c r="G34" i="1" a="1"/>
  <c r="H34" i="1" a="1"/>
  <c r="D34" i="1" a="1"/>
  <c r="F34" i="1" a="1"/>
  <c r="F34" i="1" l="1"/>
  <c r="D34" i="1"/>
  <c r="H34" i="1"/>
  <c r="G34" i="1"/>
  <c r="C34" i="1"/>
  <c r="E34" i="1"/>
  <c r="I34" i="1"/>
  <c r="B36" i="1"/>
  <c r="L33" i="1" a="1"/>
  <c r="L33" i="1" s="1"/>
  <c r="V21" i="1" s="1"/>
  <c r="K33" i="1" a="1"/>
  <c r="K33" i="1" s="1"/>
  <c r="U21" i="1" s="1"/>
  <c r="J33" i="1" a="1"/>
  <c r="J33" i="1" s="1"/>
  <c r="T21" i="1" s="1"/>
  <c r="D35" i="1" a="1"/>
  <c r="G35" i="1" a="1"/>
  <c r="C35" i="1" a="1"/>
  <c r="F35" i="1" a="1"/>
  <c r="I35" i="1" a="1"/>
  <c r="H35" i="1" a="1"/>
  <c r="E35" i="1" a="1"/>
  <c r="E35" i="1" l="1"/>
  <c r="H35" i="1"/>
  <c r="I35" i="1"/>
  <c r="F35" i="1"/>
  <c r="C35" i="1"/>
  <c r="G35" i="1"/>
  <c r="D35" i="1"/>
  <c r="J34" i="1" a="1"/>
  <c r="J34" i="1" s="1"/>
  <c r="L34" i="1" a="1"/>
  <c r="L34" i="1" s="1"/>
  <c r="K34" i="1" a="1"/>
  <c r="K34" i="1" s="1"/>
  <c r="B37" i="1"/>
  <c r="G36" i="1" a="1"/>
  <c r="C36" i="1" a="1"/>
  <c r="F36" i="1" a="1"/>
  <c r="I36" i="1" a="1"/>
  <c r="D36" i="1" a="1"/>
  <c r="E36" i="1" a="1"/>
  <c r="H36" i="1" a="1"/>
  <c r="H36" i="1" l="1"/>
  <c r="E36" i="1"/>
  <c r="D36" i="1"/>
  <c r="I36" i="1"/>
  <c r="F36" i="1"/>
  <c r="C36" i="1"/>
  <c r="G36" i="1"/>
  <c r="B38" i="1"/>
  <c r="K35" i="1" a="1"/>
  <c r="K35" i="1" s="1"/>
  <c r="J35" i="1" a="1"/>
  <c r="J35" i="1" s="1"/>
  <c r="L35" i="1" a="1"/>
  <c r="L35" i="1" s="1"/>
  <c r="C37" i="1" a="1"/>
  <c r="H37" i="1" a="1"/>
  <c r="F37" i="1" a="1"/>
  <c r="I37" i="1" a="1"/>
  <c r="E37" i="1" a="1"/>
  <c r="G37" i="1" a="1"/>
  <c r="D37" i="1" a="1"/>
  <c r="D37" i="1" l="1"/>
  <c r="G37" i="1"/>
  <c r="Q22" i="1" s="1"/>
  <c r="E37" i="1"/>
  <c r="I37" i="1"/>
  <c r="F37" i="1"/>
  <c r="H37" i="1"/>
  <c r="C37" i="1"/>
  <c r="B39" i="1"/>
  <c r="L36" i="1" a="1"/>
  <c r="L36" i="1" s="1"/>
  <c r="K36" i="1" a="1"/>
  <c r="K36" i="1" s="1"/>
  <c r="J36" i="1" a="1"/>
  <c r="J36" i="1" s="1"/>
  <c r="S22" i="1"/>
  <c r="P22" i="1"/>
  <c r="R22" i="1"/>
  <c r="H38" i="1" a="1"/>
  <c r="E38" i="1" a="1"/>
  <c r="D38" i="1" a="1"/>
  <c r="G38" i="1" a="1"/>
  <c r="C38" i="1" a="1"/>
  <c r="I38" i="1" a="1"/>
  <c r="F38" i="1" a="1"/>
  <c r="F38" i="1" l="1"/>
  <c r="I38" i="1"/>
  <c r="C38" i="1"/>
  <c r="G38" i="1"/>
  <c r="D38" i="1"/>
  <c r="E38" i="1"/>
  <c r="H38" i="1"/>
  <c r="J37" i="1" a="1"/>
  <c r="J37" i="1" s="1"/>
  <c r="T22" i="1" s="1"/>
  <c r="L37" i="1" a="1"/>
  <c r="L37" i="1" s="1"/>
  <c r="V22" i="1" s="1"/>
  <c r="K37" i="1" a="1"/>
  <c r="K37" i="1" s="1"/>
  <c r="U22" i="1" s="1"/>
  <c r="B40" i="1"/>
  <c r="D39" i="1" a="1"/>
  <c r="E39" i="1" a="1"/>
  <c r="G39" i="1" a="1"/>
  <c r="C39" i="1" a="1"/>
  <c r="F39" i="1" a="1"/>
  <c r="I39" i="1" a="1"/>
  <c r="H39" i="1" a="1"/>
  <c r="H39" i="1" l="1"/>
  <c r="I39" i="1"/>
  <c r="F39" i="1"/>
  <c r="C39" i="1"/>
  <c r="G39" i="1"/>
  <c r="E39" i="1"/>
  <c r="D39" i="1"/>
  <c r="B41" i="1"/>
  <c r="L38" i="1" a="1"/>
  <c r="L38" i="1" s="1"/>
  <c r="K38" i="1" a="1"/>
  <c r="K38" i="1" s="1"/>
  <c r="J38" i="1" a="1"/>
  <c r="J38" i="1" s="1"/>
  <c r="C40" i="1" a="1"/>
  <c r="F40" i="1" a="1"/>
  <c r="H40" i="1" a="1"/>
  <c r="I40" i="1" a="1"/>
  <c r="E40" i="1" a="1"/>
  <c r="D40" i="1" a="1"/>
  <c r="G40" i="1" a="1"/>
  <c r="G40" i="1" l="1"/>
  <c r="D40" i="1"/>
  <c r="E40" i="1"/>
  <c r="I40" i="1"/>
  <c r="H40" i="1"/>
  <c r="F40" i="1"/>
  <c r="C40" i="1"/>
  <c r="L39" i="1" a="1"/>
  <c r="L39" i="1" s="1"/>
  <c r="K39" i="1" a="1"/>
  <c r="K39" i="1" s="1"/>
  <c r="J39" i="1" a="1"/>
  <c r="J39" i="1" s="1"/>
  <c r="B42" i="1"/>
  <c r="D41" i="1" a="1"/>
  <c r="G41" i="1" a="1"/>
  <c r="C41" i="1" a="1"/>
  <c r="H41" i="1" a="1"/>
  <c r="F41" i="1" a="1"/>
  <c r="I41" i="1" a="1"/>
  <c r="E41" i="1" a="1"/>
  <c r="E41" i="1" l="1"/>
  <c r="I41" i="1"/>
  <c r="S23" i="1" s="1"/>
  <c r="F41" i="1"/>
  <c r="P23" i="1" s="1"/>
  <c r="H41" i="1"/>
  <c r="R23" i="1" s="1"/>
  <c r="C41" i="1"/>
  <c r="G41" i="1"/>
  <c r="Q23" i="1" s="1"/>
  <c r="D41" i="1"/>
  <c r="B43" i="1"/>
  <c r="K40" i="1" a="1"/>
  <c r="K40" i="1" s="1"/>
  <c r="J40" i="1" a="1"/>
  <c r="J40" i="1" s="1"/>
  <c r="L40" i="1" a="1"/>
  <c r="L40" i="1" s="1"/>
  <c r="G42" i="1" a="1"/>
  <c r="C42" i="1" a="1"/>
  <c r="F42" i="1" a="1"/>
  <c r="I42" i="1" a="1"/>
  <c r="E42" i="1" a="1"/>
  <c r="D42" i="1" a="1"/>
  <c r="H42" i="1" a="1"/>
  <c r="H42" i="1" l="1"/>
  <c r="D42" i="1"/>
  <c r="E42" i="1"/>
  <c r="I42" i="1"/>
  <c r="F42" i="1"/>
  <c r="C42" i="1"/>
  <c r="G42" i="1"/>
  <c r="B44" i="1"/>
  <c r="L41" i="1" a="1"/>
  <c r="L41" i="1" s="1"/>
  <c r="V23" i="1" s="1"/>
  <c r="K41" i="1" a="1"/>
  <c r="K41" i="1" s="1"/>
  <c r="U23" i="1" s="1"/>
  <c r="J41" i="1" a="1"/>
  <c r="J41" i="1" s="1"/>
  <c r="T23" i="1" s="1"/>
  <c r="E43" i="1" a="1"/>
  <c r="G43" i="1" a="1"/>
  <c r="H43" i="1" a="1"/>
  <c r="D43" i="1" a="1"/>
  <c r="C43" i="1" a="1"/>
  <c r="F43" i="1" a="1"/>
  <c r="I43" i="1" a="1"/>
  <c r="I43" i="1" l="1"/>
  <c r="F43" i="1"/>
  <c r="C43" i="1"/>
  <c r="D43" i="1"/>
  <c r="H43" i="1"/>
  <c r="G43" i="1"/>
  <c r="E43" i="1"/>
  <c r="B45" i="1"/>
  <c r="H44" i="1" a="1"/>
  <c r="F44" i="1" a="1"/>
  <c r="J42" i="1" a="1"/>
  <c r="D44" i="1" a="1"/>
  <c r="C44" i="1" a="1"/>
  <c r="L42" i="1" a="1"/>
  <c r="G44" i="1" a="1"/>
  <c r="I44" i="1" a="1"/>
  <c r="K42" i="1" a="1"/>
  <c r="E44" i="1" a="1"/>
  <c r="E44" i="1" l="1"/>
  <c r="K42" i="1"/>
  <c r="I44" i="1"/>
  <c r="G44" i="1"/>
  <c r="Q24" i="1" s="1"/>
  <c r="L42" i="1"/>
  <c r="C44" i="1"/>
  <c r="D44" i="1"/>
  <c r="J42" i="1"/>
  <c r="F44" i="1"/>
  <c r="P24" i="1" s="1"/>
  <c r="H44" i="1"/>
  <c r="R24" i="1" s="1"/>
  <c r="B46" i="1"/>
  <c r="D45" i="1" a="1"/>
  <c r="L43" i="1" a="1"/>
  <c r="G45" i="1" a="1"/>
  <c r="J43" i="1" a="1"/>
  <c r="H45" i="1" a="1"/>
  <c r="C45" i="1" a="1"/>
  <c r="F45" i="1" a="1"/>
  <c r="K43" i="1" a="1"/>
  <c r="I45" i="1" a="1"/>
  <c r="E45" i="1" a="1"/>
  <c r="E45" i="1" l="1"/>
  <c r="I45" i="1"/>
  <c r="K43" i="1"/>
  <c r="F45" i="1"/>
  <c r="C45" i="1"/>
  <c r="H45" i="1"/>
  <c r="J43" i="1"/>
  <c r="G45" i="1"/>
  <c r="L43" i="1"/>
  <c r="D45" i="1"/>
  <c r="B47" i="1"/>
  <c r="L44" i="1" a="1"/>
  <c r="L44" i="1" s="1"/>
  <c r="K44" i="1" a="1"/>
  <c r="K44" i="1" s="1"/>
  <c r="J44" i="1" a="1"/>
  <c r="J44" i="1" s="1"/>
  <c r="S24" i="1"/>
  <c r="I46" i="1" a="1"/>
  <c r="F46" i="1" a="1"/>
  <c r="E46" i="1" a="1"/>
  <c r="H46" i="1" a="1"/>
  <c r="G46" i="1" a="1"/>
  <c r="D46" i="1" a="1"/>
  <c r="C46" i="1" a="1"/>
  <c r="U24" i="1" l="1"/>
  <c r="T24" i="1"/>
  <c r="V24" i="1"/>
  <c r="C46" i="1"/>
  <c r="D46" i="1"/>
  <c r="G46" i="1"/>
  <c r="Q25" i="1" s="1"/>
  <c r="H46" i="1"/>
  <c r="R25" i="1" s="1"/>
  <c r="E46" i="1"/>
  <c r="F46" i="1"/>
  <c r="P25" i="1" s="1"/>
  <c r="I46" i="1"/>
  <c r="S25" i="1" s="1"/>
  <c r="B48" i="1"/>
  <c r="C47" i="1" a="1"/>
  <c r="F47" i="1" a="1"/>
  <c r="G47" i="1" a="1"/>
  <c r="I47" i="1" a="1"/>
  <c r="E47" i="1" a="1"/>
  <c r="J45" i="1" a="1"/>
  <c r="H47" i="1" a="1"/>
  <c r="L45" i="1" a="1"/>
  <c r="D47" i="1" a="1"/>
  <c r="K45" i="1" a="1"/>
  <c r="K45" i="1" l="1"/>
  <c r="D47" i="1"/>
  <c r="L45" i="1"/>
  <c r="H47" i="1"/>
  <c r="J45" i="1"/>
  <c r="E47" i="1"/>
  <c r="I47" i="1"/>
  <c r="G47" i="1"/>
  <c r="F47" i="1"/>
  <c r="C47" i="1"/>
  <c r="L46" i="1" a="1"/>
  <c r="L46" i="1" s="1"/>
  <c r="K46" i="1" a="1"/>
  <c r="K46" i="1" s="1"/>
  <c r="J46" i="1" a="1"/>
  <c r="J46" i="1" s="1"/>
  <c r="B49" i="1"/>
  <c r="I48" i="1" a="1"/>
  <c r="E48" i="1" a="1"/>
  <c r="H48" i="1" a="1"/>
  <c r="D48" i="1" a="1"/>
  <c r="G48" i="1" a="1"/>
  <c r="C48" i="1" a="1"/>
  <c r="F48" i="1" a="1"/>
  <c r="F48" i="1" l="1"/>
  <c r="P26" i="1" s="1"/>
  <c r="C48" i="1"/>
  <c r="G48" i="1"/>
  <c r="Q26" i="1" s="1"/>
  <c r="D48" i="1"/>
  <c r="H48" i="1"/>
  <c r="R26" i="1" s="1"/>
  <c r="E48" i="1"/>
  <c r="I48" i="1"/>
  <c r="L47" i="1" a="1"/>
  <c r="L47" i="1" s="1"/>
  <c r="K47" i="1" a="1"/>
  <c r="K47" i="1" s="1"/>
  <c r="J47" i="1" a="1"/>
  <c r="J47" i="1" s="1"/>
  <c r="T25" i="1"/>
  <c r="V25" i="1"/>
  <c r="B50" i="1"/>
  <c r="U25" i="1"/>
  <c r="H49" i="1" a="1"/>
  <c r="D49" i="1" a="1"/>
  <c r="G49" i="1" a="1"/>
  <c r="C49" i="1" a="1"/>
  <c r="F49" i="1" a="1"/>
  <c r="I49" i="1" a="1"/>
  <c r="E49" i="1" a="1"/>
  <c r="E49" i="1" l="1"/>
  <c r="I49" i="1"/>
  <c r="F49" i="1"/>
  <c r="P27" i="1" s="1"/>
  <c r="C49" i="1"/>
  <c r="G49" i="1"/>
  <c r="Q27" i="1" s="1"/>
  <c r="D49" i="1"/>
  <c r="H49" i="1"/>
  <c r="R27" i="1" s="1"/>
  <c r="K48" i="1" a="1"/>
  <c r="K48" i="1" s="1"/>
  <c r="U26" i="1" s="1"/>
  <c r="J48" i="1" a="1"/>
  <c r="J48" i="1" s="1"/>
  <c r="T26" i="1" s="1"/>
  <c r="L48" i="1" a="1"/>
  <c r="L48" i="1" s="1"/>
  <c r="V26" i="1" s="1"/>
  <c r="B51" i="1"/>
  <c r="S26" i="1"/>
  <c r="H50" i="1" a="1"/>
  <c r="D50" i="1" a="1"/>
  <c r="G50" i="1" a="1"/>
  <c r="C50" i="1" a="1"/>
  <c r="F50" i="1" a="1"/>
  <c r="I50" i="1" a="1"/>
  <c r="E50" i="1" a="1"/>
  <c r="E50" i="1" l="1"/>
  <c r="I50" i="1"/>
  <c r="F50" i="1"/>
  <c r="P28" i="1" s="1"/>
  <c r="C50" i="1"/>
  <c r="G50" i="1"/>
  <c r="Q28" i="1" s="1"/>
  <c r="D50" i="1"/>
  <c r="H50" i="1"/>
  <c r="R28" i="1" s="1"/>
  <c r="B52" i="1"/>
  <c r="L49" i="1" a="1"/>
  <c r="L49" i="1" s="1"/>
  <c r="V27" i="1" s="1"/>
  <c r="K49" i="1" a="1"/>
  <c r="K49" i="1" s="1"/>
  <c r="U27" i="1" s="1"/>
  <c r="J49" i="1" a="1"/>
  <c r="J49" i="1" s="1"/>
  <c r="T27" i="1" s="1"/>
  <c r="S27" i="1"/>
  <c r="C51" i="1" a="1"/>
  <c r="F51" i="1" a="1"/>
  <c r="G51" i="1" a="1"/>
  <c r="I51" i="1" a="1"/>
  <c r="E51" i="1" a="1"/>
  <c r="H51" i="1" a="1"/>
  <c r="D51" i="1" a="1"/>
  <c r="D51" i="1" l="1"/>
  <c r="H51" i="1"/>
  <c r="E51" i="1"/>
  <c r="I51" i="1"/>
  <c r="G51" i="1"/>
  <c r="F51" i="1"/>
  <c r="C51" i="1"/>
  <c r="B53" i="1"/>
  <c r="J50" i="1" a="1"/>
  <c r="J50" i="1" s="1"/>
  <c r="T28" i="1" s="1"/>
  <c r="S28" i="1"/>
  <c r="L50" i="1" a="1"/>
  <c r="L50" i="1" s="1"/>
  <c r="V28" i="1" s="1"/>
  <c r="K50" i="1" a="1"/>
  <c r="K50" i="1" s="1"/>
  <c r="U28" i="1" s="1"/>
  <c r="E52" i="1" a="1"/>
  <c r="F52" i="1" a="1"/>
  <c r="H52" i="1" a="1"/>
  <c r="D52" i="1" a="1"/>
  <c r="G52" i="1" a="1"/>
  <c r="C52" i="1" a="1"/>
  <c r="I52" i="1" a="1"/>
  <c r="I52" i="1" l="1"/>
  <c r="C52" i="1"/>
  <c r="G52" i="1"/>
  <c r="D52" i="1"/>
  <c r="H52" i="1"/>
  <c r="F52" i="1"/>
  <c r="E52" i="1"/>
  <c r="B54" i="1"/>
  <c r="I53" i="1" a="1"/>
  <c r="L51" i="1" a="1"/>
  <c r="K51" i="1" a="1"/>
  <c r="E53" i="1" a="1"/>
  <c r="H53" i="1" a="1"/>
  <c r="C53" i="1" a="1"/>
  <c r="J51" i="1" a="1"/>
  <c r="D53" i="1" a="1"/>
  <c r="G53" i="1" a="1"/>
  <c r="F53" i="1" a="1"/>
  <c r="F53" i="1" l="1"/>
  <c r="G53" i="1"/>
  <c r="D53" i="1"/>
  <c r="J51" i="1"/>
  <c r="C53" i="1"/>
  <c r="H53" i="1"/>
  <c r="E53" i="1"/>
  <c r="K51" i="1"/>
  <c r="L51" i="1"/>
  <c r="I53" i="1"/>
  <c r="L52" i="1" a="1"/>
  <c r="L52" i="1" s="1"/>
  <c r="K52" i="1" a="1"/>
  <c r="K52" i="1" s="1"/>
  <c r="J52" i="1" a="1"/>
  <c r="J52" i="1" s="1"/>
  <c r="E54" i="1" a="1"/>
  <c r="C54" i="1" a="1"/>
  <c r="H54" i="1" a="1"/>
  <c r="D54" i="1" a="1"/>
  <c r="G54" i="1" a="1"/>
  <c r="I54" i="1" a="1"/>
  <c r="F54" i="1" a="1"/>
  <c r="F54" i="1" l="1"/>
  <c r="P29" i="1" s="1"/>
  <c r="P30" i="1" s="1"/>
  <c r="I54" i="1"/>
  <c r="S29" i="1" s="1"/>
  <c r="G54" i="1"/>
  <c r="Q29" i="1" s="1"/>
  <c r="Q30" i="1" s="1"/>
  <c r="D54" i="1"/>
  <c r="H54" i="1"/>
  <c r="R29" i="1" s="1"/>
  <c r="R30" i="1" s="1"/>
  <c r="C54" i="1"/>
  <c r="E54" i="1"/>
  <c r="J53" i="1" a="1"/>
  <c r="J53" i="1" s="1"/>
  <c r="L53" i="1" a="1"/>
  <c r="L53" i="1" s="1"/>
  <c r="K53" i="1" a="1"/>
  <c r="K53" i="1" s="1"/>
  <c r="L54" i="1" l="1" a="1"/>
  <c r="L54" i="1" s="1"/>
  <c r="V29" i="1" s="1"/>
  <c r="K54" i="1" a="1"/>
  <c r="K54" i="1" s="1"/>
  <c r="U29" i="1" s="1"/>
  <c r="J54" i="1" a="1"/>
  <c r="J54" i="1" s="1"/>
  <c r="T29" i="1" s="1"/>
  <c r="S30" i="1"/>
  <c r="V30" i="1" l="1"/>
  <c r="U30" i="1"/>
  <c r="T30" i="1"/>
</calcChain>
</file>

<file path=xl/sharedStrings.xml><?xml version="1.0" encoding="utf-8"?>
<sst xmlns="http://schemas.openxmlformats.org/spreadsheetml/2006/main" count="3030" uniqueCount="242">
  <si>
    <t>File:</t>
  </si>
  <si>
    <t>MadridV9a_SPD_NR_by_Time_PURERANDOM_CAT3as2_BUFFER5.csv</t>
  </si>
  <si>
    <t>Category</t>
  </si>
  <si>
    <t>Mass</t>
  </si>
  <si>
    <t>UAV radius</t>
  </si>
  <si>
    <t>cd</t>
  </si>
  <si>
    <t>Wetted area</t>
  </si>
  <si>
    <t>cruiseV_max</t>
  </si>
  <si>
    <t>Ceiling (AGL)</t>
  </si>
  <si>
    <t>Previous flight hours</t>
  </si>
  <si>
    <t>MTBF [sec]</t>
  </si>
  <si>
    <t>vehicleName</t>
  </si>
  <si>
    <t>Number of vehicles (file)</t>
  </si>
  <si>
    <t>First appearance</t>
  </si>
  <si>
    <t>DJI Phantom</t>
  </si>
  <si>
    <t>00:00:00</t>
  </si>
  <si>
    <t>Dummy</t>
  </si>
  <si>
    <t>10:11:10</t>
  </si>
  <si>
    <t>Joker</t>
  </si>
  <si>
    <t>06:33:19</t>
  </si>
  <si>
    <t>Quaternium 2.1</t>
  </si>
  <si>
    <t>Rmax IIG</t>
  </si>
  <si>
    <t>RQ-6 Fire Scout</t>
  </si>
  <si>
    <t>00:07:33</t>
  </si>
  <si>
    <t>Simu</t>
  </si>
  <si>
    <t>phi angle</t>
  </si>
  <si>
    <t>Time period</t>
  </si>
  <si>
    <t>Iterations</t>
  </si>
  <si>
    <t>Cruise time [h]</t>
  </si>
  <si>
    <t>All 
collisions</t>
  </si>
  <si>
    <t>SPV-HPV collisions</t>
  </si>
  <si>
    <t>HPV</t>
  </si>
  <si>
    <t>All</t>
  </si>
  <si>
    <t>t&lt;20s</t>
  </si>
  <si>
    <t>t&lt;10s</t>
  </si>
  <si>
    <t>t&lt;5s</t>
  </si>
  <si>
    <t>07:00:00 - 08:00:00</t>
  </si>
  <si>
    <t>08:00:00 - 09:00:00</t>
  </si>
  <si>
    <t>09:00:00 - 10:00:00</t>
  </si>
  <si>
    <t>10:00:00 - 11:00:00</t>
  </si>
  <si>
    <t>11:00:00 - 12:00:00</t>
  </si>
  <si>
    <t>12:00:00 - 13:00:00</t>
  </si>
  <si>
    <t>13:00:00 - 14:00:00</t>
  </si>
  <si>
    <t>14:00:00 - 15:00:00</t>
  </si>
  <si>
    <t>15:00:00 - 16:00:00</t>
  </si>
  <si>
    <t>16:00:00 - 17:00:00</t>
  </si>
  <si>
    <t>17:00:00 - 18:00:00</t>
  </si>
  <si>
    <t>18:00:00 - 19:00:00</t>
  </si>
  <si>
    <t>19:00:00 - 20:00:00</t>
  </si>
  <si>
    <t>20:00:00 - 21:00:00</t>
  </si>
  <si>
    <t>21:00:00 - 22:00:00</t>
  </si>
  <si>
    <t>total</t>
  </si>
  <si>
    <t>simu</t>
  </si>
  <si>
    <t>date</t>
  </si>
  <si>
    <t>comment</t>
  </si>
  <si>
    <t>timestamp_start</t>
  </si>
  <si>
    <t>timeslot_duration</t>
  </si>
  <si>
    <t>DELTA_T</t>
  </si>
  <si>
    <t>NUM_ITERACIONES</t>
  </si>
  <si>
    <t>CELL_SIDE</t>
  </si>
  <si>
    <t>CELL_HEIGHT</t>
  </si>
  <si>
    <t>no_aircraft_ab</t>
  </si>
  <si>
    <t>no_SPV</t>
  </si>
  <si>
    <t>no_HPV</t>
  </si>
  <si>
    <t>altrange_SPV</t>
  </si>
  <si>
    <t>altrange_HPV</t>
  </si>
  <si>
    <t>buffer</t>
  </si>
  <si>
    <t>speed_SPV</t>
  </si>
  <si>
    <t>speed_HPV</t>
  </si>
  <si>
    <t>NSE_SIGMA_X_SPV</t>
  </si>
  <si>
    <t>NSE_SIGMA_Y_SPV</t>
  </si>
  <si>
    <t>NSE_SIGMA_Z_SPV</t>
  </si>
  <si>
    <t>NSE_SIGMA_X_HPV</t>
  </si>
  <si>
    <t>NSE_SIGMA_Y_HPV</t>
  </si>
  <si>
    <t>NSE_SIGMA_Z_HPV</t>
  </si>
  <si>
    <t>phirange</t>
  </si>
  <si>
    <t>thetarange</t>
  </si>
  <si>
    <t>Collision nb total</t>
  </si>
  <si>
    <t>exec_time [s]</t>
  </si>
  <si>
    <t>07:00:00</t>
  </si>
  <si>
    <t>0 - 75</t>
  </si>
  <si>
    <t>75 - 150</t>
  </si>
  <si>
    <t>0 - 13.139946714069843</t>
  </si>
  <si>
    <t>0 - 60.46682481135726</t>
  </si>
  <si>
    <t>[-0.01 +0.01]</t>
  </si>
  <si>
    <t>Nb_of_drones</t>
  </si>
  <si>
    <t>Cruise_time</t>
  </si>
  <si>
    <t>Cruise_dist</t>
  </si>
  <si>
    <t>Cruise_Vmax</t>
  </si>
  <si>
    <t>Collisions nb.</t>
  </si>
  <si>
    <t>CruiseTime [h]</t>
  </si>
  <si>
    <t>CruiseDist [km]</t>
  </si>
  <si>
    <t>CruiseVmax [m/s]</t>
  </si>
  <si>
    <t>SPV-SPV</t>
  </si>
  <si>
    <t>SPV</t>
  </si>
  <si>
    <t>HPV-HPV</t>
  </si>
  <si>
    <t>SPV-HPV</t>
  </si>
  <si>
    <t>Atpair</t>
  </si>
  <si>
    <t>globalID1</t>
  </si>
  <si>
    <t>globalID2</t>
  </si>
  <si>
    <t>indice_t</t>
  </si>
  <si>
    <t>timestamp_now</t>
  </si>
  <si>
    <t>Dt_choque</t>
  </si>
  <si>
    <t>Cat1</t>
  </si>
  <si>
    <t>Cat2</t>
  </si>
  <si>
    <t>X1</t>
  </si>
  <si>
    <t>Y1</t>
  </si>
  <si>
    <t>Z1</t>
  </si>
  <si>
    <t>X2</t>
  </si>
  <si>
    <t>Y2</t>
  </si>
  <si>
    <t>Z2</t>
  </si>
  <si>
    <t>Xchoque1</t>
  </si>
  <si>
    <t>Ychoque1</t>
  </si>
  <si>
    <t>Zchoque1</t>
  </si>
  <si>
    <t>Xchoque2</t>
  </si>
  <si>
    <t>Ychoque2</t>
  </si>
  <si>
    <t>Zchoque2</t>
  </si>
  <si>
    <t>V1</t>
  </si>
  <si>
    <t>V2</t>
  </si>
  <si>
    <t>Vz1</t>
  </si>
  <si>
    <t>Vz2</t>
  </si>
  <si>
    <t>(51, 121)</t>
  </si>
  <si>
    <t>07:30:00</t>
  </si>
  <si>
    <t>0 - 12.903527889631668</t>
  </si>
  <si>
    <t>0 - 62.373396996153254</t>
  </si>
  <si>
    <t>07:45:00</t>
  </si>
  <si>
    <t>0 - 43.94105703988081</t>
  </si>
  <si>
    <t>0 - 51.77964893841332</t>
  </si>
  <si>
    <t>08:00:00</t>
  </si>
  <si>
    <t>0 - 20.81140684241002</t>
  </si>
  <si>
    <t>0 - 54.10256074598972</t>
  </si>
  <si>
    <t>08:15:00</t>
  </si>
  <si>
    <t>0 - 21.389927579382192</t>
  </si>
  <si>
    <t>0 - 135.73259923317195</t>
  </si>
  <si>
    <t>08:30:00</t>
  </si>
  <si>
    <t>0 - 16.92048931617109</t>
  </si>
  <si>
    <t>0 - 53.19801096756634</t>
  </si>
  <si>
    <t>09:00:00</t>
  </si>
  <si>
    <t>0 - 13.13994258369756</t>
  </si>
  <si>
    <t>0 - 52.34643557682044</t>
  </si>
  <si>
    <t>09:30:00</t>
  </si>
  <si>
    <t>0 - 12.904037369480951</t>
  </si>
  <si>
    <t>0 - 52.96638856390964</t>
  </si>
  <si>
    <t>10:00:00</t>
  </si>
  <si>
    <t>0 - 13.1399508443791</t>
  </si>
  <si>
    <t>0 - 51.77985239711588</t>
  </si>
  <si>
    <t>10:15:00</t>
  </si>
  <si>
    <t>0 - 13.326893324652817</t>
  </si>
  <si>
    <t>0 - 51.88807847909731</t>
  </si>
  <si>
    <t>10:30:00</t>
  </si>
  <si>
    <t>0 - 12.939150661799712</t>
  </si>
  <si>
    <t>0 - 51.78017793168794</t>
  </si>
  <si>
    <t>10:45:00</t>
  </si>
  <si>
    <t>0 - 10.92277526612299</t>
  </si>
  <si>
    <t>0 - 56.6655540114311</t>
  </si>
  <si>
    <t>11:00:00</t>
  </si>
  <si>
    <t>0 - 13.139975626348209</t>
  </si>
  <si>
    <t>0 - 52.247908927260475</t>
  </si>
  <si>
    <t>11:30:00</t>
  </si>
  <si>
    <t>0 - 12.90256917442386</t>
  </si>
  <si>
    <t>0 - 52.52813309358242</t>
  </si>
  <si>
    <t>(55, 215)</t>
  </si>
  <si>
    <t>12:00:00</t>
  </si>
  <si>
    <t>0 - 14.434820933670032</t>
  </si>
  <si>
    <t>0 - 51.94585830257182</t>
  </si>
  <si>
    <t>12:30:00</t>
  </si>
  <si>
    <t>0 - 12.939142558612037</t>
  </si>
  <si>
    <t>0 - 52.234586971786136</t>
  </si>
  <si>
    <t>13:00:00</t>
  </si>
  <si>
    <t>0 - 13.13995910493644</t>
  </si>
  <si>
    <t>13:30:00</t>
  </si>
  <si>
    <t>0 - 12.903984841783414</t>
  </si>
  <si>
    <t>0 - 51.961068505840956</t>
  </si>
  <si>
    <t>13:45:00</t>
  </si>
  <si>
    <t>0 - 17.22898928278422</t>
  </si>
  <si>
    <t>0 - 52.37255348116624</t>
  </si>
  <si>
    <t>14:00:00</t>
  </si>
  <si>
    <t>0 - 13.107260279439211</t>
  </si>
  <si>
    <t>14:15:00</t>
  </si>
  <si>
    <t>0 - 107.55474203026989</t>
  </si>
  <si>
    <t>0 - 51.888290250609835</t>
  </si>
  <si>
    <t>14:30:00</t>
  </si>
  <si>
    <t>0 - 25.08406584448666</t>
  </si>
  <si>
    <t>0 - 51.86528606692422</t>
  </si>
  <si>
    <t>14:45:00</t>
  </si>
  <si>
    <t>0 - 13.294913178094035</t>
  </si>
  <si>
    <t>0 - 51.888420571779946</t>
  </si>
  <si>
    <t>15:00:00</t>
  </si>
  <si>
    <t>0 - 14.180591625554761</t>
  </si>
  <si>
    <t>0 - 65.72632694567545</t>
  </si>
  <si>
    <t>15:15:00</t>
  </si>
  <si>
    <t>0 - 13.139954974612927</t>
  </si>
  <si>
    <t>0 - 53.27076462277316</t>
  </si>
  <si>
    <t>15:30:00</t>
  </si>
  <si>
    <t>0 - 15.787506379718161</t>
  </si>
  <si>
    <t>0 - 51.630703213495124</t>
  </si>
  <si>
    <t>15:45:00</t>
  </si>
  <si>
    <t>0 - 113.60108429824707</t>
  </si>
  <si>
    <t>0 - 51.88814363931562</t>
  </si>
  <si>
    <t>16:00:00</t>
  </si>
  <si>
    <t>0 - 37.53365727350858</t>
  </si>
  <si>
    <t>0 - 53.07201679867128</t>
  </si>
  <si>
    <t>(198, 247)</t>
  </si>
  <si>
    <t>16:15:00</t>
  </si>
  <si>
    <t>0 - 85.21609264629954</t>
  </si>
  <si>
    <t>0 - 51.64661191662162</t>
  </si>
  <si>
    <t>(129, 219)</t>
  </si>
  <si>
    <t>16:30:00</t>
  </si>
  <si>
    <t>0 - 27.420182594554433</t>
  </si>
  <si>
    <t>0 - 89.58965963985055</t>
  </si>
  <si>
    <t>17:00:00</t>
  </si>
  <si>
    <t>0 - 13.689670811752984</t>
  </si>
  <si>
    <t>0 - 53.467754593676055</t>
  </si>
  <si>
    <t>(112, 156)</t>
  </si>
  <si>
    <t>17:30:00</t>
  </si>
  <si>
    <t>0 - 12.902866487950853</t>
  </si>
  <si>
    <t>0 - 52.778555863058585</t>
  </si>
  <si>
    <t>18:00:00</t>
  </si>
  <si>
    <t>0 - 13.139973561106284</t>
  </si>
  <si>
    <t>0 - 51.888241380485056</t>
  </si>
  <si>
    <t>18:30:00</t>
  </si>
  <si>
    <t>0 - 12.90286648795141</t>
  </si>
  <si>
    <t>0 - 52.66538009586336</t>
  </si>
  <si>
    <t>19:00:00</t>
  </si>
  <si>
    <t>0 - 13.139990082321322</t>
  </si>
  <si>
    <t>0 - 52.92309422349628</t>
  </si>
  <si>
    <t>20:00:00</t>
  </si>
  <si>
    <t>0 - 17.217482120451756</t>
  </si>
  <si>
    <t>0 - 51.88833912073642</t>
  </si>
  <si>
    <t>21:00:00</t>
  </si>
  <si>
    <t>0 - 13.51939045353465</t>
  </si>
  <si>
    <t>0 - 51.64990397300353</t>
  </si>
  <si>
    <t>(98, 142)</t>
  </si>
  <si>
    <t>21:15:00</t>
  </si>
  <si>
    <t>0 - 13.139948779089492</t>
  </si>
  <si>
    <t>0 - 52.353061021641274</t>
  </si>
  <si>
    <t>21:30:00</t>
  </si>
  <si>
    <t>0 - 12.905315397087676</t>
  </si>
  <si>
    <t>0 - 51.7405539889582</t>
  </si>
  <si>
    <t>21:45:00</t>
  </si>
  <si>
    <t>0 - 12.899326968428898</t>
  </si>
  <si>
    <t>0 - 52.979470869627214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</si>
</sst>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8" xfId="0" applyFont="1" applyBorder="1" applyAlignment="1">
      <alignment horizontal="center" vertical="top"/>
    </xf>
    <xf numFmtId="0" fontId="2" fillId="0" borderId="9" xfId="0" applyFont="1" applyBorder="1" applyAlignment="1">
      <alignment horizontal="center" vertical="top"/>
    </xf>
    <xf numFmtId="164" fontId="0" fillId="0" borderId="0" xfId="0" applyNumberFormat="1"/>
    <xf numFmtId="0" fontId="1" fillId="0" borderId="8" xfId="0" applyFont="1" applyBorder="1" applyAlignment="1">
      <alignment horizontal="center" vertical="center" wrapText="1"/>
    </xf>
    <xf numFmtId="0" fontId="0" fillId="0" borderId="2" xfId="0" applyBorder="1"/>
    <xf numFmtId="0" fontId="0" fillId="0" borderId="1" xfId="0" applyBorder="1"/>
    <xf numFmtId="0" fontId="0" fillId="0" borderId="4" xfId="0" applyBorder="1"/>
    <xf numFmtId="0" fontId="0" fillId="0" borderId="6" xfId="0" applyBorder="1"/>
    <xf numFmtId="0" fontId="0" fillId="0" borderId="5" xfId="0" applyBorder="1"/>
    <xf numFmtId="0" fontId="0" fillId="0" borderId="3" xfId="0" applyBorder="1"/>
    <xf numFmtId="0" fontId="0" fillId="0" borderId="7" xfId="0" applyBorder="1"/>
    <xf numFmtId="0" fontId="1" fillId="0" borderId="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V54"/>
  <sheetViews>
    <sheetView tabSelected="1" zoomScale="70" zoomScaleNormal="70" workbookViewId="0">
      <selection activeCell="B12" sqref="B12:X56"/>
    </sheetView>
  </sheetViews>
  <sheetFormatPr defaultRowHeight="14.4" x14ac:dyDescent="0.3"/>
  <cols>
    <col min="3" max="3" width="11.21875" bestFit="1" customWidth="1"/>
    <col min="4" max="5" width="11.77734375" bestFit="1" customWidth="1"/>
    <col min="6" max="6" width="10.88671875" bestFit="1" customWidth="1"/>
    <col min="8" max="8" width="11.21875" bestFit="1" customWidth="1"/>
    <col min="9" max="9" width="18" bestFit="1" customWidth="1"/>
    <col min="10" max="10" width="9.88671875" bestFit="1" customWidth="1"/>
    <col min="11" max="11" width="14" bestFit="1" customWidth="1"/>
    <col min="12" max="12" width="21.33203125" bestFit="1" customWidth="1"/>
    <col min="13" max="13" width="14.77734375" bestFit="1" customWidth="1"/>
  </cols>
  <sheetData>
    <row r="1" spans="2:22" x14ac:dyDescent="0.3">
      <c r="B1" s="2" t="s">
        <v>0</v>
      </c>
    </row>
    <row r="2" spans="2:22" x14ac:dyDescent="0.3">
      <c r="B2" t="s">
        <v>1</v>
      </c>
    </row>
    <row r="4" spans="2:22" x14ac:dyDescent="0.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22" x14ac:dyDescent="0.3">
      <c r="B5">
        <v>0</v>
      </c>
      <c r="C5">
        <v>1.4</v>
      </c>
      <c r="D5">
        <v>0.2</v>
      </c>
      <c r="E5">
        <v>0.6</v>
      </c>
      <c r="F5">
        <v>0.02</v>
      </c>
      <c r="G5">
        <v>17</v>
      </c>
      <c r="H5">
        <v>50</v>
      </c>
      <c r="I5">
        <v>1</v>
      </c>
      <c r="J5">
        <v>360000</v>
      </c>
      <c r="K5" t="s">
        <v>14</v>
      </c>
      <c r="L5">
        <v>1824</v>
      </c>
      <c r="M5" t="s">
        <v>15</v>
      </c>
    </row>
    <row r="6" spans="2:22" x14ac:dyDescent="0.3">
      <c r="B6">
        <v>1</v>
      </c>
      <c r="C6">
        <v>5</v>
      </c>
      <c r="D6">
        <v>0.75</v>
      </c>
      <c r="E6">
        <v>0.9</v>
      </c>
      <c r="F6">
        <v>0.15</v>
      </c>
      <c r="G6">
        <v>20</v>
      </c>
      <c r="H6">
        <v>50</v>
      </c>
      <c r="I6">
        <v>1</v>
      </c>
      <c r="J6">
        <v>360000</v>
      </c>
      <c r="K6" t="s">
        <v>16</v>
      </c>
      <c r="L6">
        <v>14</v>
      </c>
      <c r="M6" t="s">
        <v>17</v>
      </c>
    </row>
    <row r="7" spans="2:22" x14ac:dyDescent="0.3">
      <c r="B7">
        <v>2</v>
      </c>
      <c r="C7">
        <v>8</v>
      </c>
      <c r="D7">
        <v>0.9</v>
      </c>
      <c r="E7">
        <v>0.9</v>
      </c>
      <c r="F7">
        <v>0.15</v>
      </c>
      <c r="G7">
        <v>20</v>
      </c>
      <c r="H7">
        <v>50</v>
      </c>
      <c r="I7">
        <v>1</v>
      </c>
      <c r="J7">
        <v>3600000</v>
      </c>
      <c r="K7" t="s">
        <v>18</v>
      </c>
      <c r="L7">
        <v>3741</v>
      </c>
      <c r="M7" t="s">
        <v>19</v>
      </c>
    </row>
    <row r="8" spans="2:22" x14ac:dyDescent="0.3">
      <c r="B8">
        <v>3</v>
      </c>
      <c r="C8">
        <v>25</v>
      </c>
      <c r="D8">
        <v>1.65</v>
      </c>
      <c r="E8">
        <v>1</v>
      </c>
      <c r="F8">
        <v>0.77800000000000002</v>
      </c>
      <c r="G8">
        <v>14</v>
      </c>
      <c r="H8">
        <v>50</v>
      </c>
      <c r="I8">
        <v>1</v>
      </c>
      <c r="J8">
        <v>3600000</v>
      </c>
      <c r="K8" t="s">
        <v>20</v>
      </c>
      <c r="L8">
        <v>0</v>
      </c>
    </row>
    <row r="9" spans="2:22" x14ac:dyDescent="0.3">
      <c r="B9">
        <v>4</v>
      </c>
      <c r="C9">
        <v>94</v>
      </c>
      <c r="D9">
        <v>1.5649999999999999</v>
      </c>
      <c r="E9">
        <v>1</v>
      </c>
      <c r="F9">
        <v>1.8</v>
      </c>
      <c r="G9">
        <v>5.6</v>
      </c>
      <c r="H9">
        <v>50</v>
      </c>
      <c r="I9">
        <v>1</v>
      </c>
      <c r="J9">
        <v>36000000</v>
      </c>
      <c r="K9" t="s">
        <v>21</v>
      </c>
      <c r="L9">
        <v>0</v>
      </c>
    </row>
    <row r="10" spans="2:22" x14ac:dyDescent="0.3">
      <c r="B10">
        <v>5</v>
      </c>
      <c r="C10">
        <v>1157</v>
      </c>
      <c r="D10">
        <v>4.2</v>
      </c>
      <c r="E10">
        <v>1</v>
      </c>
      <c r="F10">
        <v>21.17</v>
      </c>
      <c r="G10">
        <v>65</v>
      </c>
      <c r="H10">
        <v>50</v>
      </c>
      <c r="I10">
        <v>1</v>
      </c>
      <c r="J10">
        <v>360000000</v>
      </c>
      <c r="K10" t="s">
        <v>22</v>
      </c>
      <c r="L10">
        <v>793</v>
      </c>
      <c r="M10" t="s">
        <v>23</v>
      </c>
    </row>
    <row r="12" spans="2:22" x14ac:dyDescent="0.3">
      <c r="B12" s="12" t="s">
        <v>24</v>
      </c>
      <c r="C12" s="12" t="s">
        <v>25</v>
      </c>
      <c r="D12" s="12" t="s">
        <v>26</v>
      </c>
      <c r="E12" s="12" t="s">
        <v>27</v>
      </c>
      <c r="F12" s="12" t="s">
        <v>28</v>
      </c>
      <c r="G12" s="6"/>
      <c r="H12" s="4" t="s">
        <v>29</v>
      </c>
      <c r="I12" s="4" t="s">
        <v>30</v>
      </c>
      <c r="J12" s="5"/>
      <c r="K12" s="5"/>
      <c r="L12" s="6"/>
      <c r="O12" s="4" t="s">
        <v>26</v>
      </c>
      <c r="P12" s="12" t="s">
        <v>28</v>
      </c>
      <c r="Q12" s="6"/>
      <c r="R12" s="4" t="s">
        <v>29</v>
      </c>
      <c r="S12" s="4" t="s">
        <v>30</v>
      </c>
      <c r="T12" s="5"/>
      <c r="U12" s="5"/>
      <c r="V12" s="6"/>
    </row>
    <row r="13" spans="2:22" x14ac:dyDescent="0.3">
      <c r="B13" s="10"/>
      <c r="C13" s="10"/>
      <c r="D13" s="10"/>
      <c r="E13" s="10"/>
      <c r="F13" s="7"/>
      <c r="G13" s="9"/>
      <c r="H13" s="10"/>
      <c r="I13" s="7"/>
      <c r="J13" s="8"/>
      <c r="K13" s="8"/>
      <c r="L13" s="9"/>
      <c r="O13" s="10"/>
      <c r="P13" s="7"/>
      <c r="Q13" s="9"/>
      <c r="R13" s="10"/>
      <c r="S13" s="7"/>
      <c r="T13" s="8"/>
      <c r="U13" s="8"/>
      <c r="V13" s="9"/>
    </row>
    <row r="14" spans="2:22" x14ac:dyDescent="0.3">
      <c r="B14" s="11"/>
      <c r="C14" s="11"/>
      <c r="D14" s="11"/>
      <c r="E14" s="11"/>
      <c r="F14" s="1" t="s">
        <v>31</v>
      </c>
      <c r="G14" s="1" t="s">
        <v>32</v>
      </c>
      <c r="H14" s="11"/>
      <c r="I14" s="1" t="s">
        <v>32</v>
      </c>
      <c r="J14" s="1" t="s">
        <v>33</v>
      </c>
      <c r="K14" s="1" t="s">
        <v>34</v>
      </c>
      <c r="L14" s="1" t="s">
        <v>35</v>
      </c>
      <c r="O14" s="11"/>
      <c r="P14" s="1" t="s">
        <v>31</v>
      </c>
      <c r="Q14" s="1" t="s">
        <v>32</v>
      </c>
      <c r="R14" s="11"/>
      <c r="S14" s="1" t="s">
        <v>32</v>
      </c>
      <c r="T14" s="1" t="s">
        <v>33</v>
      </c>
      <c r="U14" s="1" t="s">
        <v>34</v>
      </c>
      <c r="V14" s="1" t="s">
        <v>35</v>
      </c>
    </row>
    <row r="15" spans="2:22" x14ac:dyDescent="0.3">
      <c r="B15">
        <v>1</v>
      </c>
      <c r="C15" t="str">
        <f t="array" aca="1" ref="C15" ca="1">INDIRECT(CONCATENATE("Simu"&amp;$B15&amp;"!"&amp;"$X$3"))</f>
        <v>[-0.01 +0.01]</v>
      </c>
      <c r="D15" t="str">
        <f t="array" aca="1" ref="D15" ca="1">_xlfn.CONCAT(INDIRECT(CONCATENATE("Simu"&amp;$B15&amp;"!"&amp;"$D$3")), " - ",TEXT(INDIRECT(CONCATENATE("Simu"&amp;$B15&amp;"!"&amp;"$D$3"))+(INDIRECT(CONCATENATE("Simu"&amp;$B15&amp;"!"&amp;"$E$3"))/86400),"hh:mm:ss"))</f>
        <v>07:00:00 - 07:30:00</v>
      </c>
      <c r="E15">
        <f t="array" aca="1" ref="E15" ca="1">INDIRECT(CONCATENATE("Simu"&amp;$B15&amp;"!"&amp;"$G$3"))</f>
        <v>1000</v>
      </c>
      <c r="F15">
        <f t="array" aca="1" ref="F15" ca="1">INDIRECT(CONCATENATE("Simu"&amp;$B15&amp;"!"&amp;"$L$8"))</f>
        <v>2.197458333333334</v>
      </c>
      <c r="G15">
        <f t="array" aca="1" ref="G15" ca="1">INDIRECT(CONCATENATE("Simu"&amp;$B15&amp;"!"&amp;"$L$9"))</f>
        <v>30.803674999999991</v>
      </c>
      <c r="H15">
        <f t="array" aca="1" ref="H15" ca="1">INDIRECT(CONCATENATE("Simu"&amp;$B15&amp;"!"&amp;"$Z$3"))</f>
        <v>77</v>
      </c>
      <c r="I15">
        <f t="array" aca="1" ref="I15" ca="1">INDIRECT(CONCATENATE("Simu"&amp;$B15&amp;"!"&amp;"$I$9"))</f>
        <v>2</v>
      </c>
      <c r="J15">
        <f t="array" aca="1" ref="J15" ca="1">IF(I15&gt;0,COUNT(IF(INDIRECT(CONCATENATE("Simu"&amp;$B15&amp;"!$F$16:$F$"&amp;15+I15))&lt;20,INDIRECT(CONCATENATE("Simu"&amp;$B15&amp;"!$F$16:$F$"&amp;15+I15)),#N/A)),0)</f>
        <v>1</v>
      </c>
      <c r="K15">
        <f t="array" aca="1" ref="K15" ca="1">IF(I15&gt;0,COUNT(IF(INDIRECT(CONCATENATE("Simu"&amp;$B15&amp;"!$F$16:$F$"&amp;15+I15))&lt;10,INDIRECT(CONCATENATE("Simu"&amp;$B15&amp;"!$F$16:$F$"&amp;15+I15)),#N/A)),0)</f>
        <v>1</v>
      </c>
      <c r="L15">
        <f t="array" aca="1" ref="L15" ca="1">IF(I15&gt;0,COUNT(IF(INDIRECT(CONCATENATE("Simu"&amp;$B15&amp;"!$F$16:$F$"&amp;15+I15))&lt;5,INDIRECT(CONCATENATE("Simu"&amp;$B15&amp;"!$F$16:$F$"&amp;15+I15)),#N/A)),0)</f>
        <v>0</v>
      </c>
      <c r="O15" t="s">
        <v>36</v>
      </c>
      <c r="P15">
        <f t="shared" ref="P15:V15" ca="1" si="0">SUM(F15:F17)</f>
        <v>3.6726388888888879</v>
      </c>
      <c r="Q15">
        <f t="shared" ca="1" si="0"/>
        <v>79.774569444444438</v>
      </c>
      <c r="R15">
        <f t="shared" ca="1" si="0"/>
        <v>2046</v>
      </c>
      <c r="S15">
        <f t="shared" ca="1" si="0"/>
        <v>2</v>
      </c>
      <c r="T15">
        <f t="shared" ca="1" si="0"/>
        <v>1</v>
      </c>
      <c r="U15">
        <f t="shared" ca="1" si="0"/>
        <v>1</v>
      </c>
      <c r="V15">
        <f t="shared" ca="1" si="0"/>
        <v>0</v>
      </c>
    </row>
    <row r="16" spans="2:22" x14ac:dyDescent="0.3">
      <c r="B16">
        <f t="shared" ref="B16:B54" si="1">B15+1</f>
        <v>2</v>
      </c>
      <c r="C16" t="str">
        <f t="array" aca="1" ref="C16" ca="1">INDIRECT(CONCATENATE("Simu"&amp;$B16&amp;"!"&amp;"$X$3"))</f>
        <v>[-0.01 +0.01]</v>
      </c>
      <c r="D16" t="str">
        <f t="array" aca="1" ref="D16" ca="1">_xlfn.CONCAT(INDIRECT(CONCATENATE("Simu"&amp;$B16&amp;"!"&amp;"$D$3")), " - ",TEXT(INDIRECT(CONCATENATE("Simu"&amp;$B16&amp;"!"&amp;"$D$3"))+(INDIRECT(CONCATENATE("Simu"&amp;$B16&amp;"!"&amp;"$E$3"))/86400),"hh:mm:ss"))</f>
        <v>07:30:00 - 07:45:00</v>
      </c>
      <c r="E16">
        <f t="array" aca="1" ref="E16" ca="1">INDIRECT(CONCATENATE("Simu"&amp;$B16&amp;"!"&amp;"$G$3"))</f>
        <v>1000</v>
      </c>
      <c r="F16">
        <f t="array" aca="1" ref="F16" ca="1">INDIRECT(CONCATENATE("Simu"&amp;$B16&amp;"!"&amp;"$L$8"))</f>
        <v>0.65158333333333252</v>
      </c>
      <c r="G16">
        <f t="array" aca="1" ref="G16" ca="1">INDIRECT(CONCATENATE("Simu"&amp;$B16&amp;"!"&amp;"$L$9"))</f>
        <v>17.961988888888889</v>
      </c>
      <c r="H16">
        <f t="array" aca="1" ref="H16" ca="1">INDIRECT(CONCATENATE("Simu"&amp;$B16&amp;"!"&amp;"$Z$3"))</f>
        <v>220</v>
      </c>
      <c r="I16">
        <f t="array" aca="1" ref="I16" ca="1">INDIRECT(CONCATENATE("Simu"&amp;$B16&amp;"!"&amp;"$I$9"))</f>
        <v>0</v>
      </c>
      <c r="J16">
        <f t="array" aca="1" ref="J16" ca="1">IF(I16&gt;0,COUNT(IF(INDIRECT(CONCATENATE("Simu"&amp;$B16&amp;"!$F$16:$F$"&amp;15+I16))&lt;20,INDIRECT(CONCATENATE("Simu"&amp;$B16&amp;"!$F$16:$F$"&amp;15+I16)),#N/A)),0)</f>
        <v>0</v>
      </c>
      <c r="K16">
        <f t="array" aca="1" ref="K16" ca="1">IF(I16&gt;0,COUNT(IF(INDIRECT(CONCATENATE("Simu"&amp;$B16&amp;"!$F$16:$F$"&amp;15+I16))&lt;10,INDIRECT(CONCATENATE("Simu"&amp;$B16&amp;"!$F$16:$F$"&amp;15+I16)),#N/A)),0)</f>
        <v>0</v>
      </c>
      <c r="L16">
        <f t="array" aca="1" ref="L16" ca="1">IF(I16&gt;0,COUNT(IF(INDIRECT(CONCATENATE("Simu"&amp;$B16&amp;"!$F$16:$F$"&amp;15+I16))&lt;5,INDIRECT(CONCATENATE("Simu"&amp;$B16&amp;"!$F$16:$F$"&amp;15+I16)),#N/A)),0)</f>
        <v>0</v>
      </c>
      <c r="O16" t="s">
        <v>37</v>
      </c>
      <c r="P16">
        <f t="shared" ref="P16:V16" ca="1" si="2">SUM(F18:F20)</f>
        <v>4.6576138888888874</v>
      </c>
      <c r="Q16">
        <f t="shared" ca="1" si="2"/>
        <v>166.55976111111113</v>
      </c>
      <c r="R16">
        <f t="shared" ca="1" si="2"/>
        <v>6348</v>
      </c>
      <c r="S16">
        <f t="shared" ca="1" si="2"/>
        <v>0</v>
      </c>
      <c r="T16">
        <f t="shared" ca="1" si="2"/>
        <v>0</v>
      </c>
      <c r="U16">
        <f t="shared" ca="1" si="2"/>
        <v>0</v>
      </c>
      <c r="V16">
        <f t="shared" ca="1" si="2"/>
        <v>0</v>
      </c>
    </row>
    <row r="17" spans="2:22" x14ac:dyDescent="0.3">
      <c r="B17">
        <f t="shared" si="1"/>
        <v>3</v>
      </c>
      <c r="C17" t="str">
        <f t="array" aca="1" ref="C17" ca="1">INDIRECT(CONCATENATE("Simu"&amp;$B17&amp;"!"&amp;"$X$3"))</f>
        <v>[-0.01 +0.01]</v>
      </c>
      <c r="D17" t="str">
        <f t="array" aca="1" ref="D17" ca="1">_xlfn.CONCAT(INDIRECT(CONCATENATE("Simu"&amp;$B17&amp;"!"&amp;"$D$3")), " - ",TEXT(INDIRECT(CONCATENATE("Simu"&amp;$B17&amp;"!"&amp;"$D$3"))+(INDIRECT(CONCATENATE("Simu"&amp;$B17&amp;"!"&amp;"$E$3"))/86400),"hh:mm:ss"))</f>
        <v>07:45:00 - 08:00:00</v>
      </c>
      <c r="E17">
        <f t="array" aca="1" ref="E17" ca="1">INDIRECT(CONCATENATE("Simu"&amp;$B17&amp;"!"&amp;"$G$3"))</f>
        <v>1000</v>
      </c>
      <c r="F17">
        <f t="array" aca="1" ref="F17" ca="1">INDIRECT(CONCATENATE("Simu"&amp;$B17&amp;"!"&amp;"$L$8"))</f>
        <v>0.82359722222222143</v>
      </c>
      <c r="G17">
        <f t="array" aca="1" ref="G17" ca="1">INDIRECT(CONCATENATE("Simu"&amp;$B17&amp;"!"&amp;"$L$9"))</f>
        <v>31.008905555555561</v>
      </c>
      <c r="H17">
        <f t="array" aca="1" ref="H17" ca="1">INDIRECT(CONCATENATE("Simu"&amp;$B17&amp;"!"&amp;"$Z$3"))</f>
        <v>1749</v>
      </c>
      <c r="I17">
        <f t="array" aca="1" ref="I17" ca="1">INDIRECT(CONCATENATE("Simu"&amp;$B17&amp;"!"&amp;"$I$9"))</f>
        <v>0</v>
      </c>
      <c r="J17">
        <f t="array" aca="1" ref="J17" ca="1">IF(I17&gt;0,COUNT(IF(INDIRECT(CONCATENATE("Simu"&amp;$B17&amp;"!$F$16:$F$"&amp;15+I17))&lt;20,INDIRECT(CONCATENATE("Simu"&amp;$B17&amp;"!$F$16:$F$"&amp;15+I17)),#N/A)),0)</f>
        <v>0</v>
      </c>
      <c r="K17">
        <f t="array" aca="1" ref="K17" ca="1">IF(I17&gt;0,COUNT(IF(INDIRECT(CONCATENATE("Simu"&amp;$B17&amp;"!$F$16:$F$"&amp;15+I17))&lt;10,INDIRECT(CONCATENATE("Simu"&amp;$B17&amp;"!$F$16:$F$"&amp;15+I17)),#N/A)),0)</f>
        <v>0</v>
      </c>
      <c r="L17">
        <f t="array" aca="1" ref="L17" ca="1">IF(I17&gt;0,COUNT(IF(INDIRECT(CONCATENATE("Simu"&amp;$B17&amp;"!$F$16:$F$"&amp;15+I17))&lt;5,INDIRECT(CONCATENATE("Simu"&amp;$B17&amp;"!$F$16:$F$"&amp;15+I17)),#N/A)),0)</f>
        <v>0</v>
      </c>
      <c r="O17" t="s">
        <v>38</v>
      </c>
      <c r="P17">
        <f t="shared" ref="P17:V17" ca="1" si="3">SUM(F21:F22)</f>
        <v>4.8418388888888959</v>
      </c>
      <c r="Q17">
        <f t="shared" ca="1" si="3"/>
        <v>115.00931944444446</v>
      </c>
      <c r="R17">
        <f t="shared" ca="1" si="3"/>
        <v>208</v>
      </c>
      <c r="S17">
        <f t="shared" ca="1" si="3"/>
        <v>0</v>
      </c>
      <c r="T17">
        <f t="shared" ca="1" si="3"/>
        <v>0</v>
      </c>
      <c r="U17">
        <f t="shared" ca="1" si="3"/>
        <v>0</v>
      </c>
      <c r="V17">
        <f t="shared" ca="1" si="3"/>
        <v>0</v>
      </c>
    </row>
    <row r="18" spans="2:22" x14ac:dyDescent="0.3">
      <c r="B18">
        <f t="shared" si="1"/>
        <v>4</v>
      </c>
      <c r="C18" t="str">
        <f t="array" aca="1" ref="C18" ca="1">INDIRECT(CONCATENATE("Simu"&amp;$B18&amp;"!"&amp;"$X$3"))</f>
        <v>[-0.01 +0.01]</v>
      </c>
      <c r="D18" t="str">
        <f t="array" aca="1" ref="D18" ca="1">_xlfn.CONCAT(INDIRECT(CONCATENATE("Simu"&amp;$B18&amp;"!"&amp;"$D$3")), " - ",TEXT(INDIRECT(CONCATENATE("Simu"&amp;$B18&amp;"!"&amp;"$D$3"))+(INDIRECT(CONCATENATE("Simu"&amp;$B18&amp;"!"&amp;"$E$3"))/86400),"hh:mm:ss"))</f>
        <v>08:00:00 - 08:15:00</v>
      </c>
      <c r="E18">
        <f t="array" aca="1" ref="E18" ca="1">INDIRECT(CONCATENATE("Simu"&amp;$B18&amp;"!"&amp;"$G$3"))</f>
        <v>1000</v>
      </c>
      <c r="F18">
        <f t="array" aca="1" ref="F18" ca="1">INDIRECT(CONCATENATE("Simu"&amp;$B18&amp;"!"&amp;"$L$8"))</f>
        <v>0.94526111111111077</v>
      </c>
      <c r="G18">
        <f t="array" aca="1" ref="G18" ca="1">INDIRECT(CONCATENATE("Simu"&amp;$B18&amp;"!"&amp;"$L$9"))</f>
        <v>44.231661111111109</v>
      </c>
      <c r="H18">
        <f t="array" aca="1" ref="H18" ca="1">INDIRECT(CONCATENATE("Simu"&amp;$B18&amp;"!"&amp;"$Z$3"))</f>
        <v>3540</v>
      </c>
      <c r="I18">
        <f t="array" aca="1" ref="I18" ca="1">INDIRECT(CONCATENATE("Simu"&amp;$B18&amp;"!"&amp;"$I$9"))</f>
        <v>0</v>
      </c>
      <c r="J18">
        <f t="array" aca="1" ref="J18" ca="1">IF(I18&gt;0,COUNT(IF(INDIRECT(CONCATENATE("Simu"&amp;$B18&amp;"!$F$16:$F$"&amp;15+I18))&lt;20,INDIRECT(CONCATENATE("Simu"&amp;$B18&amp;"!$F$16:$F$"&amp;15+I18)),#N/A)),0)</f>
        <v>0</v>
      </c>
      <c r="K18">
        <f t="array" aca="1" ref="K18" ca="1">IF(I18&gt;0,COUNT(IF(INDIRECT(CONCATENATE("Simu"&amp;$B18&amp;"!$F$16:$F$"&amp;15+I18))&lt;10,INDIRECT(CONCATENATE("Simu"&amp;$B18&amp;"!$F$16:$F$"&amp;15+I18)),#N/A)),0)</f>
        <v>0</v>
      </c>
      <c r="L18">
        <f t="array" aca="1" ref="L18" ca="1">IF(I18&gt;0,COUNT(IF(INDIRECT(CONCATENATE("Simu"&amp;$B18&amp;"!$F$16:$F$"&amp;15+I18))&lt;5,INDIRECT(CONCATENATE("Simu"&amp;$B18&amp;"!$F$16:$F$"&amp;15+I18)),#N/A)),0)</f>
        <v>0</v>
      </c>
      <c r="O18" t="s">
        <v>39</v>
      </c>
      <c r="P18">
        <f t="shared" ref="P18:V18" ca="1" si="4">SUM(F23:F26)</f>
        <v>3.9206972222222145</v>
      </c>
      <c r="Q18">
        <f t="shared" ca="1" si="4"/>
        <v>92.223586111111089</v>
      </c>
      <c r="R18">
        <f t="shared" ca="1" si="4"/>
        <v>139</v>
      </c>
      <c r="S18">
        <f t="shared" ca="1" si="4"/>
        <v>0</v>
      </c>
      <c r="T18">
        <f t="shared" ca="1" si="4"/>
        <v>0</v>
      </c>
      <c r="U18">
        <f t="shared" ca="1" si="4"/>
        <v>0</v>
      </c>
      <c r="V18">
        <f t="shared" ca="1" si="4"/>
        <v>0</v>
      </c>
    </row>
    <row r="19" spans="2:22" x14ac:dyDescent="0.3">
      <c r="B19">
        <f t="shared" si="1"/>
        <v>5</v>
      </c>
      <c r="C19" t="str">
        <f t="array" aca="1" ref="C19" ca="1">INDIRECT(CONCATENATE("Simu"&amp;$B19&amp;"!"&amp;"$X$3"))</f>
        <v>[-0.01 +0.01]</v>
      </c>
      <c r="D19" t="str">
        <f t="array" aca="1" ref="D19" ca="1">_xlfn.CONCAT(INDIRECT(CONCATENATE("Simu"&amp;$B19&amp;"!"&amp;"$D$3")), " - ",TEXT(INDIRECT(CONCATENATE("Simu"&amp;$B19&amp;"!"&amp;"$D$3"))+(INDIRECT(CONCATENATE("Simu"&amp;$B19&amp;"!"&amp;"$E$3"))/86400),"hh:mm:ss"))</f>
        <v>08:15:00 - 08:30:00</v>
      </c>
      <c r="E19">
        <f t="array" aca="1" ref="E19" ca="1">INDIRECT(CONCATENATE("Simu"&amp;$B19&amp;"!"&amp;"$G$3"))</f>
        <v>1000</v>
      </c>
      <c r="F19">
        <f t="array" aca="1" ref="F19" ca="1">INDIRECT(CONCATENATE("Simu"&amp;$B19&amp;"!"&amp;"$L$8"))</f>
        <v>1.26023611111111</v>
      </c>
      <c r="G19">
        <f t="array" aca="1" ref="G19" ca="1">INDIRECT(CONCATENATE("Simu"&amp;$B19&amp;"!"&amp;"$L$9"))</f>
        <v>50.468966666666667</v>
      </c>
      <c r="H19">
        <f t="array" aca="1" ref="H19" ca="1">INDIRECT(CONCATENATE("Simu"&amp;$B19&amp;"!"&amp;"$Z$3"))</f>
        <v>2218</v>
      </c>
      <c r="I19">
        <f t="array" aca="1" ref="I19" ca="1">INDIRECT(CONCATENATE("Simu"&amp;$B19&amp;"!"&amp;"$I$9"))</f>
        <v>0</v>
      </c>
      <c r="J19">
        <f t="array" aca="1" ref="J19" ca="1">IF(I19&gt;0,COUNT(IF(INDIRECT(CONCATENATE("Simu"&amp;$B19&amp;"!$F$16:$F$"&amp;15+I19))&lt;20,INDIRECT(CONCATENATE("Simu"&amp;$B19&amp;"!$F$16:$F$"&amp;15+I19)),#N/A)),0)</f>
        <v>0</v>
      </c>
      <c r="K19">
        <f t="array" aca="1" ref="K19" ca="1">IF(I19&gt;0,COUNT(IF(INDIRECT(CONCATENATE("Simu"&amp;$B19&amp;"!$F$16:$F$"&amp;15+I19))&lt;10,INDIRECT(CONCATENATE("Simu"&amp;$B19&amp;"!$F$16:$F$"&amp;15+I19)),#N/A)),0)</f>
        <v>0</v>
      </c>
      <c r="L19">
        <f t="array" aca="1" ref="L19" ca="1">IF(I19&gt;0,COUNT(IF(INDIRECT(CONCATENATE("Simu"&amp;$B19&amp;"!$F$16:$F$"&amp;15+I19))&lt;5,INDIRECT(CONCATENATE("Simu"&amp;$B19&amp;"!$F$16:$F$"&amp;15+I19)),#N/A)),0)</f>
        <v>0</v>
      </c>
      <c r="O19" t="s">
        <v>40</v>
      </c>
      <c r="P19">
        <f t="shared" ref="P19:V19" ca="1" si="5">SUM(F27:F28)</f>
        <v>4.2080472222222189</v>
      </c>
      <c r="Q19">
        <f t="shared" ca="1" si="5"/>
        <v>99.019727777777774</v>
      </c>
      <c r="R19">
        <f t="shared" ca="1" si="5"/>
        <v>37</v>
      </c>
      <c r="S19">
        <f t="shared" ca="1" si="5"/>
        <v>1</v>
      </c>
      <c r="T19">
        <f t="shared" ca="1" si="5"/>
        <v>1</v>
      </c>
      <c r="U19">
        <f t="shared" ca="1" si="5"/>
        <v>1</v>
      </c>
      <c r="V19">
        <f t="shared" ca="1" si="5"/>
        <v>0</v>
      </c>
    </row>
    <row r="20" spans="2:22" x14ac:dyDescent="0.3">
      <c r="B20">
        <f t="shared" si="1"/>
        <v>6</v>
      </c>
      <c r="C20" t="str">
        <f t="array" aca="1" ref="C20" ca="1">INDIRECT(CONCATENATE("Simu"&amp;$B20&amp;"!"&amp;"$X$3"))</f>
        <v>[-0.01 +0.01]</v>
      </c>
      <c r="D20" t="str">
        <f t="array" aca="1" ref="D20" ca="1">_xlfn.CONCAT(INDIRECT(CONCATENATE("Simu"&amp;$B20&amp;"!"&amp;"$D$3")), " - ",TEXT(INDIRECT(CONCATENATE("Simu"&amp;$B20&amp;"!"&amp;"$D$3"))+(INDIRECT(CONCATENATE("Simu"&amp;$B20&amp;"!"&amp;"$E$3"))/86400),"hh:mm:ss"))</f>
        <v>08:30:00 - 09:00:00</v>
      </c>
      <c r="E20">
        <f t="array" aca="1" ref="E20" ca="1">INDIRECT(CONCATENATE("Simu"&amp;$B20&amp;"!"&amp;"$G$3"))</f>
        <v>1000</v>
      </c>
      <c r="F20">
        <f t="array" aca="1" ref="F20" ca="1">INDIRECT(CONCATENATE("Simu"&amp;$B20&amp;"!"&amp;"$L$8"))</f>
        <v>2.4521166666666669</v>
      </c>
      <c r="G20">
        <f t="array" aca="1" ref="G20" ca="1">INDIRECT(CONCATENATE("Simu"&amp;$B20&amp;"!"&amp;"$L$9"))</f>
        <v>71.859133333333332</v>
      </c>
      <c r="H20">
        <f t="array" aca="1" ref="H20" ca="1">INDIRECT(CONCATENATE("Simu"&amp;$B20&amp;"!"&amp;"$Z$3"))</f>
        <v>590</v>
      </c>
      <c r="I20">
        <f t="array" aca="1" ref="I20" ca="1">INDIRECT(CONCATENATE("Simu"&amp;$B20&amp;"!"&amp;"$I$9"))</f>
        <v>0</v>
      </c>
      <c r="J20">
        <f t="array" aca="1" ref="J20" ca="1">IF(I20&gt;0,COUNT(IF(INDIRECT(CONCATENATE("Simu"&amp;$B20&amp;"!$F$16:$F$"&amp;15+I20))&lt;20,INDIRECT(CONCATENATE("Simu"&amp;$B20&amp;"!$F$16:$F$"&amp;15+I20)),#N/A)),0)</f>
        <v>0</v>
      </c>
      <c r="K20">
        <f t="array" aca="1" ref="K20" ca="1">IF(I20&gt;0,COUNT(IF(INDIRECT(CONCATENATE("Simu"&amp;$B20&amp;"!$F$16:$F$"&amp;15+I20))&lt;10,INDIRECT(CONCATENATE("Simu"&amp;$B20&amp;"!$F$16:$F$"&amp;15+I20)),#N/A)),0)</f>
        <v>0</v>
      </c>
      <c r="L20">
        <f t="array" aca="1" ref="L20" ca="1">IF(I20&gt;0,COUNT(IF(INDIRECT(CONCATENATE("Simu"&amp;$B20&amp;"!$F$16:$F$"&amp;15+I20))&lt;5,INDIRECT(CONCATENATE("Simu"&amp;$B20&amp;"!$F$16:$F$"&amp;15+I20)),#N/A)),0)</f>
        <v>0</v>
      </c>
      <c r="O20" t="s">
        <v>41</v>
      </c>
      <c r="P20">
        <f t="shared" ref="P20:V20" ca="1" si="6">SUM(F29:F30)</f>
        <v>3.8898972222222201</v>
      </c>
      <c r="Q20">
        <f t="shared" ca="1" si="6"/>
        <v>96.78281666666669</v>
      </c>
      <c r="R20">
        <f t="shared" ca="1" si="6"/>
        <v>173</v>
      </c>
      <c r="S20">
        <f t="shared" ca="1" si="6"/>
        <v>0</v>
      </c>
      <c r="T20">
        <f t="shared" ca="1" si="6"/>
        <v>0</v>
      </c>
      <c r="U20">
        <f t="shared" ca="1" si="6"/>
        <v>0</v>
      </c>
      <c r="V20">
        <f t="shared" ca="1" si="6"/>
        <v>0</v>
      </c>
    </row>
    <row r="21" spans="2:22" x14ac:dyDescent="0.3">
      <c r="B21">
        <f t="shared" si="1"/>
        <v>7</v>
      </c>
      <c r="C21" t="str">
        <f t="array" aca="1" ref="C21" ca="1">INDIRECT(CONCATENATE("Simu"&amp;$B21&amp;"!"&amp;"$X$3"))</f>
        <v>[-0.01 +0.01]</v>
      </c>
      <c r="D21" t="str">
        <f t="array" aca="1" ref="D21" ca="1">_xlfn.CONCAT(INDIRECT(CONCATENATE("Simu"&amp;$B21&amp;"!"&amp;"$D$3")), " - ",TEXT(INDIRECT(CONCATENATE("Simu"&amp;$B21&amp;"!"&amp;"$D$3"))+(INDIRECT(CONCATENATE("Simu"&amp;$B21&amp;"!"&amp;"$E$3"))/86400),"hh:mm:ss"))</f>
        <v>09:00:00 - 09:30:00</v>
      </c>
      <c r="E21">
        <f t="array" aca="1" ref="E21" ca="1">INDIRECT(CONCATENATE("Simu"&amp;$B21&amp;"!"&amp;"$G$3"))</f>
        <v>1000</v>
      </c>
      <c r="F21">
        <f t="array" aca="1" ref="F21" ca="1">INDIRECT(CONCATENATE("Simu"&amp;$B21&amp;"!"&amp;"$L$8"))</f>
        <v>2.68560555555556</v>
      </c>
      <c r="G21">
        <f t="array" aca="1" ref="G21" ca="1">INDIRECT(CONCATENATE("Simu"&amp;$B21&amp;"!"&amp;"$L$9"))</f>
        <v>66.632113888888881</v>
      </c>
      <c r="H21">
        <f t="array" aca="1" ref="H21" ca="1">INDIRECT(CONCATENATE("Simu"&amp;$B21&amp;"!"&amp;"$Z$3"))</f>
        <v>31</v>
      </c>
      <c r="I21">
        <f t="array" aca="1" ref="I21" ca="1">INDIRECT(CONCATENATE("Simu"&amp;$B21&amp;"!"&amp;"$I$9"))</f>
        <v>0</v>
      </c>
      <c r="J21">
        <f t="array" aca="1" ref="J21" ca="1">IF(I21&gt;0,COUNT(IF(INDIRECT(CONCATENATE("Simu"&amp;$B21&amp;"!$F$16:$F$"&amp;15+I21))&lt;20,INDIRECT(CONCATENATE("Simu"&amp;$B21&amp;"!$F$16:$F$"&amp;15+I21)),#N/A)),0)</f>
        <v>0</v>
      </c>
      <c r="K21">
        <f t="array" aca="1" ref="K21" ca="1">IF(I21&gt;0,COUNT(IF(INDIRECT(CONCATENATE("Simu"&amp;$B21&amp;"!$F$16:$F$"&amp;15+I21))&lt;10,INDIRECT(CONCATENATE("Simu"&amp;$B21&amp;"!$F$16:$F$"&amp;15+I21)),#N/A)),0)</f>
        <v>0</v>
      </c>
      <c r="L21">
        <f t="array" aca="1" ref="L21" ca="1">IF(I21&gt;0,COUNT(IF(INDIRECT(CONCATENATE("Simu"&amp;$B21&amp;"!$F$16:$F$"&amp;15+I21))&lt;5,INDIRECT(CONCATENATE("Simu"&amp;$B21&amp;"!$F$16:$F$"&amp;15+I21)),#N/A)),0)</f>
        <v>0</v>
      </c>
      <c r="O21" t="s">
        <v>42</v>
      </c>
      <c r="P21">
        <f t="shared" ref="P21:V21" ca="1" si="7">SUM(F31:F33)</f>
        <v>4.7703972222222184</v>
      </c>
      <c r="Q21">
        <f t="shared" ca="1" si="7"/>
        <v>110.17316944444444</v>
      </c>
      <c r="R21">
        <f t="shared" ca="1" si="7"/>
        <v>301</v>
      </c>
      <c r="S21">
        <f t="shared" ca="1" si="7"/>
        <v>0</v>
      </c>
      <c r="T21">
        <f t="shared" ca="1" si="7"/>
        <v>0</v>
      </c>
      <c r="U21">
        <f t="shared" ca="1" si="7"/>
        <v>0</v>
      </c>
      <c r="V21">
        <f t="shared" ca="1" si="7"/>
        <v>0</v>
      </c>
    </row>
    <row r="22" spans="2:22" x14ac:dyDescent="0.3">
      <c r="B22">
        <f t="shared" si="1"/>
        <v>8</v>
      </c>
      <c r="C22" t="str">
        <f t="array" aca="1" ref="C22" ca="1">INDIRECT(CONCATENATE("Simu"&amp;$B22&amp;"!"&amp;"$X$3"))</f>
        <v>[-0.01 +0.01]</v>
      </c>
      <c r="D22" t="str">
        <f t="array" aca="1" ref="D22" ca="1">_xlfn.CONCAT(INDIRECT(CONCATENATE("Simu"&amp;$B22&amp;"!"&amp;"$D$3")), " - ",TEXT(INDIRECT(CONCATENATE("Simu"&amp;$B22&amp;"!"&amp;"$D$3"))+(INDIRECT(CONCATENATE("Simu"&amp;$B22&amp;"!"&amp;"$E$3"))/86400),"hh:mm:ss"))</f>
        <v>09:30:00 - 10:00:00</v>
      </c>
      <c r="E22">
        <f t="array" aca="1" ref="E22" ca="1">INDIRECT(CONCATENATE("Simu"&amp;$B22&amp;"!"&amp;"$G$3"))</f>
        <v>1000</v>
      </c>
      <c r="F22">
        <f t="array" aca="1" ref="F22" ca="1">INDIRECT(CONCATENATE("Simu"&amp;$B22&amp;"!"&amp;"$L$8"))</f>
        <v>2.1562333333333359</v>
      </c>
      <c r="G22">
        <f t="array" aca="1" ref="G22" ca="1">INDIRECT(CONCATENATE("Simu"&amp;$B22&amp;"!"&amp;"$L$9"))</f>
        <v>48.377205555555577</v>
      </c>
      <c r="H22">
        <f t="array" aca="1" ref="H22" ca="1">INDIRECT(CONCATENATE("Simu"&amp;$B22&amp;"!"&amp;"$Z$3"))</f>
        <v>177</v>
      </c>
      <c r="I22">
        <f t="array" aca="1" ref="I22" ca="1">INDIRECT(CONCATENATE("Simu"&amp;$B22&amp;"!"&amp;"$I$9"))</f>
        <v>0</v>
      </c>
      <c r="J22">
        <f t="array" aca="1" ref="J22" ca="1">IF(I22&gt;0,COUNT(IF(INDIRECT(CONCATENATE("Simu"&amp;$B22&amp;"!$F$16:$F$"&amp;15+I22))&lt;20,INDIRECT(CONCATENATE("Simu"&amp;$B22&amp;"!$F$16:$F$"&amp;15+I22)),#N/A)),0)</f>
        <v>0</v>
      </c>
      <c r="K22">
        <f t="array" aca="1" ref="K22" ca="1">IF(I22&gt;0,COUNT(IF(INDIRECT(CONCATENATE("Simu"&amp;$B22&amp;"!$F$16:$F$"&amp;15+I22))&lt;10,INDIRECT(CONCATENATE("Simu"&amp;$B22&amp;"!$F$16:$F$"&amp;15+I22)),#N/A)),0)</f>
        <v>0</v>
      </c>
      <c r="L22">
        <f t="array" aca="1" ref="L22" ca="1">IF(I22&gt;0,COUNT(IF(INDIRECT(CONCATENATE("Simu"&amp;$B22&amp;"!$F$16:$F$"&amp;15+I22))&lt;5,INDIRECT(CONCATENATE("Simu"&amp;$B22&amp;"!$F$16:$F$"&amp;15+I22)),#N/A)),0)</f>
        <v>0</v>
      </c>
      <c r="O22" t="s">
        <v>43</v>
      </c>
      <c r="P22">
        <f t="shared" ref="P22:V22" ca="1" si="8">SUM(F34:F37)</f>
        <v>4.1362861111111151</v>
      </c>
      <c r="Q22">
        <f t="shared" ca="1" si="8"/>
        <v>144.77058055555551</v>
      </c>
      <c r="R22">
        <f t="shared" ca="1" si="8"/>
        <v>194</v>
      </c>
      <c r="S22">
        <f t="shared" ca="1" si="8"/>
        <v>0</v>
      </c>
      <c r="T22">
        <f t="shared" ca="1" si="8"/>
        <v>0</v>
      </c>
      <c r="U22">
        <f t="shared" ca="1" si="8"/>
        <v>0</v>
      </c>
      <c r="V22">
        <f t="shared" ca="1" si="8"/>
        <v>0</v>
      </c>
    </row>
    <row r="23" spans="2:22" x14ac:dyDescent="0.3">
      <c r="B23">
        <f t="shared" si="1"/>
        <v>9</v>
      </c>
      <c r="C23" t="str">
        <f t="array" aca="1" ref="C23" ca="1">INDIRECT(CONCATENATE("Simu"&amp;$B23&amp;"!"&amp;"$X$3"))</f>
        <v>[-0.01 +0.01]</v>
      </c>
      <c r="D23" t="str">
        <f t="array" aca="1" ref="D23" ca="1">_xlfn.CONCAT(INDIRECT(CONCATENATE("Simu"&amp;$B23&amp;"!"&amp;"$D$3")), " - ",TEXT(INDIRECT(CONCATENATE("Simu"&amp;$B23&amp;"!"&amp;"$D$3"))+(INDIRECT(CONCATENATE("Simu"&amp;$B23&amp;"!"&amp;"$E$3"))/86400),"hh:mm:ss"))</f>
        <v>10:00:00 - 10:15:00</v>
      </c>
      <c r="E23">
        <f t="array" aca="1" ref="E23" ca="1">INDIRECT(CONCATENATE("Simu"&amp;$B23&amp;"!"&amp;"$G$3"))</f>
        <v>1000</v>
      </c>
      <c r="F23">
        <f t="array" aca="1" ref="F23" ca="1">INDIRECT(CONCATENATE("Simu"&amp;$B23&amp;"!"&amp;"$L$8"))</f>
        <v>0.99113611111111011</v>
      </c>
      <c r="G23">
        <f t="array" aca="1" ref="G23" ca="1">INDIRECT(CONCATENATE("Simu"&amp;$B23&amp;"!"&amp;"$L$9"))</f>
        <v>29.392205555555549</v>
      </c>
      <c r="H23">
        <f t="array" aca="1" ref="H23" ca="1">INDIRECT(CONCATENATE("Simu"&amp;$B23&amp;"!"&amp;"$Z$3"))</f>
        <v>85</v>
      </c>
      <c r="I23">
        <f t="array" aca="1" ref="I23" ca="1">INDIRECT(CONCATENATE("Simu"&amp;$B23&amp;"!"&amp;"$I$9"))</f>
        <v>0</v>
      </c>
      <c r="J23">
        <f t="array" aca="1" ref="J23" ca="1">IF(I23&gt;0,COUNT(IF(INDIRECT(CONCATENATE("Simu"&amp;$B23&amp;"!$F$16:$F$"&amp;15+I23))&lt;20,INDIRECT(CONCATENATE("Simu"&amp;$B23&amp;"!$F$16:$F$"&amp;15+I23)),#N/A)),0)</f>
        <v>0</v>
      </c>
      <c r="K23">
        <f t="array" aca="1" ref="K23" ca="1">IF(I23&gt;0,COUNT(IF(INDIRECT(CONCATENATE("Simu"&amp;$B23&amp;"!$F$16:$F$"&amp;15+I23))&lt;10,INDIRECT(CONCATENATE("Simu"&amp;$B23&amp;"!$F$16:$F$"&amp;15+I23)),#N/A)),0)</f>
        <v>0</v>
      </c>
      <c r="L23">
        <f t="array" aca="1" ref="L23" ca="1">IF(I23&gt;0,COUNT(IF(INDIRECT(CONCATENATE("Simu"&amp;$B23&amp;"!$F$16:$F$"&amp;15+I23))&lt;5,INDIRECT(CONCATENATE("Simu"&amp;$B23&amp;"!$F$16:$F$"&amp;15+I23)),#N/A)),0)</f>
        <v>0</v>
      </c>
      <c r="O23" t="s">
        <v>44</v>
      </c>
      <c r="P23">
        <f t="shared" ref="P23:V23" ca="1" si="9">SUM(F38:F41)</f>
        <v>3.7250944444444332</v>
      </c>
      <c r="Q23">
        <f t="shared" ca="1" si="9"/>
        <v>124.7335083333333</v>
      </c>
      <c r="R23">
        <f t="shared" ca="1" si="9"/>
        <v>773</v>
      </c>
      <c r="S23">
        <f t="shared" ca="1" si="9"/>
        <v>0</v>
      </c>
      <c r="T23">
        <f t="shared" ca="1" si="9"/>
        <v>0</v>
      </c>
      <c r="U23">
        <f t="shared" ca="1" si="9"/>
        <v>0</v>
      </c>
      <c r="V23">
        <f t="shared" ca="1" si="9"/>
        <v>0</v>
      </c>
    </row>
    <row r="24" spans="2:22" x14ac:dyDescent="0.3">
      <c r="B24">
        <f t="shared" si="1"/>
        <v>10</v>
      </c>
      <c r="C24" t="str">
        <f t="array" aca="1" ref="C24" ca="1">INDIRECT(CONCATENATE("Simu"&amp;$B24&amp;"!"&amp;"$X$3"))</f>
        <v>[-0.01 +0.01]</v>
      </c>
      <c r="D24" t="str">
        <f t="array" aca="1" ref="D24" ca="1">_xlfn.CONCAT(INDIRECT(CONCATENATE("Simu"&amp;$B24&amp;"!"&amp;"$D$3")), " - ",TEXT(INDIRECT(CONCATENATE("Simu"&amp;$B24&amp;"!"&amp;"$D$3"))+(INDIRECT(CONCATENATE("Simu"&amp;$B24&amp;"!"&amp;"$E$3"))/86400),"hh:mm:ss"))</f>
        <v>10:15:00 - 10:30:00</v>
      </c>
      <c r="E24">
        <f t="array" aca="1" ref="E24" ca="1">INDIRECT(CONCATENATE("Simu"&amp;$B24&amp;"!"&amp;"$G$3"))</f>
        <v>1000</v>
      </c>
      <c r="F24">
        <f t="array" aca="1" ref="F24" ca="1">INDIRECT(CONCATENATE("Simu"&amp;$B24&amp;"!"&amp;"$L$8"))</f>
        <v>0.84096111111110883</v>
      </c>
      <c r="G24">
        <f t="array" aca="1" ref="G24" ca="1">INDIRECT(CONCATENATE("Simu"&amp;$B24&amp;"!"&amp;"$L$9"))</f>
        <v>27.895516666666669</v>
      </c>
      <c r="H24">
        <f t="array" aca="1" ref="H24" ca="1">INDIRECT(CONCATENATE("Simu"&amp;$B24&amp;"!"&amp;"$Z$3"))</f>
        <v>0</v>
      </c>
      <c r="I24">
        <f t="array" aca="1" ref="I24" ca="1">INDIRECT(CONCATENATE("Simu"&amp;$B24&amp;"!"&amp;"$I$9"))</f>
        <v>0</v>
      </c>
      <c r="J24">
        <f t="array" aca="1" ref="J24" ca="1">IF(I24&gt;0,COUNT(IF(INDIRECT(CONCATENATE("Simu"&amp;$B24&amp;"!$F$16:$F$"&amp;15+I24))&lt;20,INDIRECT(CONCATENATE("Simu"&amp;$B24&amp;"!$F$16:$F$"&amp;15+I24)),#N/A)),0)</f>
        <v>0</v>
      </c>
      <c r="K24">
        <f t="array" aca="1" ref="K24" ca="1">IF(I24&gt;0,COUNT(IF(INDIRECT(CONCATENATE("Simu"&amp;$B24&amp;"!$F$16:$F$"&amp;15+I24))&lt;10,INDIRECT(CONCATENATE("Simu"&amp;$B24&amp;"!$F$16:$F$"&amp;15+I24)),#N/A)),0)</f>
        <v>0</v>
      </c>
      <c r="L24">
        <f t="array" aca="1" ref="L24" ca="1">IF(I24&gt;0,COUNT(IF(INDIRECT(CONCATENATE("Simu"&amp;$B24&amp;"!$F$16:$F$"&amp;15+I24))&lt;5,INDIRECT(CONCATENATE("Simu"&amp;$B24&amp;"!$F$16:$F$"&amp;15+I24)),#N/A)),0)</f>
        <v>0</v>
      </c>
      <c r="O24" t="s">
        <v>45</v>
      </c>
      <c r="P24">
        <f t="shared" ref="P24:V24" ca="1" si="10">SUM(F42:F44)</f>
        <v>3.8716305555555603</v>
      </c>
      <c r="Q24">
        <f t="shared" ca="1" si="10"/>
        <v>155.05862777777779</v>
      </c>
      <c r="R24">
        <f t="shared" ca="1" si="10"/>
        <v>9236</v>
      </c>
      <c r="S24">
        <f t="shared" ca="1" si="10"/>
        <v>2</v>
      </c>
      <c r="T24">
        <f t="shared" ca="1" si="10"/>
        <v>1</v>
      </c>
      <c r="U24">
        <f t="shared" ca="1" si="10"/>
        <v>1</v>
      </c>
      <c r="V24">
        <f t="shared" ca="1" si="10"/>
        <v>0</v>
      </c>
    </row>
    <row r="25" spans="2:22" x14ac:dyDescent="0.3">
      <c r="B25">
        <f t="shared" si="1"/>
        <v>11</v>
      </c>
      <c r="C25" t="str">
        <f t="array" aca="1" ref="C25" ca="1">INDIRECT(CONCATENATE("Simu"&amp;$B25&amp;"!"&amp;"$X$3"))</f>
        <v>[-0.01 +0.01]</v>
      </c>
      <c r="D25" t="str">
        <f t="array" aca="1" ref="D25" ca="1">_xlfn.CONCAT(INDIRECT(CONCATENATE("Simu"&amp;$B25&amp;"!"&amp;"$D$3")), " - ",TEXT(INDIRECT(CONCATENATE("Simu"&amp;$B25&amp;"!"&amp;"$D$3"))+(INDIRECT(CONCATENATE("Simu"&amp;$B25&amp;"!"&amp;"$E$3"))/86400),"hh:mm:ss"))</f>
        <v>10:30:00 - 10:45:00</v>
      </c>
      <c r="E25">
        <f t="array" aca="1" ref="E25" ca="1">INDIRECT(CONCATENATE("Simu"&amp;$B25&amp;"!"&amp;"$G$3"))</f>
        <v>1000</v>
      </c>
      <c r="F25">
        <f t="array" aca="1" ref="F25" ca="1">INDIRECT(CONCATENATE("Simu"&amp;$B25&amp;"!"&amp;"$L$8"))</f>
        <v>1.151291666666667</v>
      </c>
      <c r="G25">
        <f t="array" aca="1" ref="G25" ca="1">INDIRECT(CONCATENATE("Simu"&amp;$B25&amp;"!"&amp;"$L$9"))</f>
        <v>18.190758333333331</v>
      </c>
      <c r="H25">
        <f t="array" aca="1" ref="H25" ca="1">INDIRECT(CONCATENATE("Simu"&amp;$B25&amp;"!"&amp;"$Z$3"))</f>
        <v>34</v>
      </c>
      <c r="I25">
        <f t="array" aca="1" ref="I25" ca="1">INDIRECT(CONCATENATE("Simu"&amp;$B25&amp;"!"&amp;"$I$9"))</f>
        <v>0</v>
      </c>
      <c r="J25">
        <f t="array" aca="1" ref="J25" ca="1">IF(I25&gt;0,COUNT(IF(INDIRECT(CONCATENATE("Simu"&amp;$B25&amp;"!$F$16:$F$"&amp;15+I25))&lt;20,INDIRECT(CONCATENATE("Simu"&amp;$B25&amp;"!$F$16:$F$"&amp;15+I25)),#N/A)),0)</f>
        <v>0</v>
      </c>
      <c r="K25">
        <f t="array" aca="1" ref="K25" ca="1">IF(I25&gt;0,COUNT(IF(INDIRECT(CONCATENATE("Simu"&amp;$B25&amp;"!$F$16:$F$"&amp;15+I25))&lt;10,INDIRECT(CONCATENATE("Simu"&amp;$B25&amp;"!$F$16:$F$"&amp;15+I25)),#N/A)),0)</f>
        <v>0</v>
      </c>
      <c r="L25">
        <f t="array" aca="1" ref="L25" ca="1">IF(I25&gt;0,COUNT(IF(INDIRECT(CONCATENATE("Simu"&amp;$B25&amp;"!$F$16:$F$"&amp;15+I25))&lt;5,INDIRECT(CONCATENATE("Simu"&amp;$B25&amp;"!$F$16:$F$"&amp;15+I25)),#N/A)),0)</f>
        <v>0</v>
      </c>
      <c r="O25" t="s">
        <v>46</v>
      </c>
      <c r="P25">
        <f t="shared" ref="P25:V25" ca="1" si="11">SUM(F45:F46)</f>
        <v>4.4547250000000078</v>
      </c>
      <c r="Q25">
        <f t="shared" ca="1" si="11"/>
        <v>99.95538055555555</v>
      </c>
      <c r="R25">
        <f t="shared" ca="1" si="11"/>
        <v>148</v>
      </c>
      <c r="S25">
        <f t="shared" ca="1" si="11"/>
        <v>1</v>
      </c>
      <c r="T25">
        <f t="shared" ca="1" si="11"/>
        <v>0</v>
      </c>
      <c r="U25">
        <f t="shared" ca="1" si="11"/>
        <v>0</v>
      </c>
      <c r="V25">
        <f t="shared" ca="1" si="11"/>
        <v>0</v>
      </c>
    </row>
    <row r="26" spans="2:22" x14ac:dyDescent="0.3">
      <c r="B26">
        <f t="shared" si="1"/>
        <v>12</v>
      </c>
      <c r="C26" t="str">
        <f t="array" aca="1" ref="C26" ca="1">INDIRECT(CONCATENATE("Simu"&amp;$B26&amp;"!"&amp;"$X$3"))</f>
        <v>[-0.01 +0.01]</v>
      </c>
      <c r="D26" t="str">
        <f t="array" aca="1" ref="D26" ca="1">_xlfn.CONCAT(INDIRECT(CONCATENATE("Simu"&amp;$B26&amp;"!"&amp;"$D$3")), " - ",TEXT(INDIRECT(CONCATENATE("Simu"&amp;$B26&amp;"!"&amp;"$D$3"))+(INDIRECT(CONCATENATE("Simu"&amp;$B26&amp;"!"&amp;"$E$3"))/86400),"hh:mm:ss"))</f>
        <v>10:45:00 - 11:00:00</v>
      </c>
      <c r="E26">
        <f t="array" aca="1" ref="E26" ca="1">INDIRECT(CONCATENATE("Simu"&amp;$B26&amp;"!"&amp;"$G$3"))</f>
        <v>1000</v>
      </c>
      <c r="F26">
        <f t="array" aca="1" ref="F26" ca="1">INDIRECT(CONCATENATE("Simu"&amp;$B26&amp;"!"&amp;"$L$8"))</f>
        <v>0.93730833333332864</v>
      </c>
      <c r="G26">
        <f t="array" aca="1" ref="G26" ca="1">INDIRECT(CONCATENATE("Simu"&amp;$B26&amp;"!"&amp;"$L$9"))</f>
        <v>16.74510555555554</v>
      </c>
      <c r="H26">
        <f t="array" aca="1" ref="H26" ca="1">INDIRECT(CONCATENATE("Simu"&amp;$B26&amp;"!"&amp;"$Z$3"))</f>
        <v>20</v>
      </c>
      <c r="I26">
        <f t="array" aca="1" ref="I26" ca="1">INDIRECT(CONCATENATE("Simu"&amp;$B26&amp;"!"&amp;"$I$9"))</f>
        <v>0</v>
      </c>
      <c r="J26">
        <f t="array" aca="1" ref="J26" ca="1">IF(I26&gt;0,COUNT(IF(INDIRECT(CONCATENATE("Simu"&amp;$B26&amp;"!$F$16:$F$"&amp;15+I26))&lt;20,INDIRECT(CONCATENATE("Simu"&amp;$B26&amp;"!$F$16:$F$"&amp;15+I26)),#N/A)),0)</f>
        <v>0</v>
      </c>
      <c r="K26">
        <f t="array" aca="1" ref="K26" ca="1">IF(I26&gt;0,COUNT(IF(INDIRECT(CONCATENATE("Simu"&amp;$B26&amp;"!$F$16:$F$"&amp;15+I26))&lt;10,INDIRECT(CONCATENATE("Simu"&amp;$B26&amp;"!$F$16:$F$"&amp;15+I26)),#N/A)),0)</f>
        <v>0</v>
      </c>
      <c r="L26">
        <f t="array" aca="1" ref="L26" ca="1">IF(I26&gt;0,COUNT(IF(INDIRECT(CONCATENATE("Simu"&amp;$B26&amp;"!$F$16:$F$"&amp;15+I26))&lt;5,INDIRECT(CONCATENATE("Simu"&amp;$B26&amp;"!$F$16:$F$"&amp;15+I26)),#N/A)),0)</f>
        <v>0</v>
      </c>
      <c r="O26" t="s">
        <v>47</v>
      </c>
      <c r="P26">
        <f t="shared" ref="P26:V26" ca="1" si="12">SUM(F47:F48)</f>
        <v>4.026452777777763</v>
      </c>
      <c r="Q26">
        <f t="shared" ca="1" si="12"/>
        <v>104.02222777777774</v>
      </c>
      <c r="R26">
        <f t="shared" ca="1" si="12"/>
        <v>116</v>
      </c>
      <c r="S26">
        <f t="shared" ca="1" si="12"/>
        <v>0</v>
      </c>
      <c r="T26">
        <f t="shared" ca="1" si="12"/>
        <v>0</v>
      </c>
      <c r="U26">
        <f t="shared" ca="1" si="12"/>
        <v>0</v>
      </c>
      <c r="V26">
        <f t="shared" ca="1" si="12"/>
        <v>0</v>
      </c>
    </row>
    <row r="27" spans="2:22" x14ac:dyDescent="0.3">
      <c r="B27">
        <f t="shared" si="1"/>
        <v>13</v>
      </c>
      <c r="C27" t="str">
        <f t="array" aca="1" ref="C27" ca="1">INDIRECT(CONCATENATE("Simu"&amp;$B27&amp;"!"&amp;"$X$3"))</f>
        <v>[-0.01 +0.01]</v>
      </c>
      <c r="D27" t="str">
        <f t="array" aca="1" ref="D27" ca="1">_xlfn.CONCAT(INDIRECT(CONCATENATE("Simu"&amp;$B27&amp;"!"&amp;"$D$3")), " - ",TEXT(INDIRECT(CONCATENATE("Simu"&amp;$B27&amp;"!"&amp;"$D$3"))+(INDIRECT(CONCATENATE("Simu"&amp;$B27&amp;"!"&amp;"$E$3"))/86400),"hh:mm:ss"))</f>
        <v>11:00:00 - 11:30:00</v>
      </c>
      <c r="E27">
        <f t="array" aca="1" ref="E27" ca="1">INDIRECT(CONCATENATE("Simu"&amp;$B27&amp;"!"&amp;"$G$3"))</f>
        <v>1000</v>
      </c>
      <c r="F27">
        <f t="array" aca="1" ref="F27" ca="1">INDIRECT(CONCATENATE("Simu"&amp;$B27&amp;"!"&amp;"$L$8"))</f>
        <v>1.7278249999999999</v>
      </c>
      <c r="G27">
        <f t="array" aca="1" ref="G27" ca="1">INDIRECT(CONCATENATE("Simu"&amp;$B27&amp;"!"&amp;"$L$9"))</f>
        <v>55.602852777777791</v>
      </c>
      <c r="H27">
        <f t="array" aca="1" ref="H27" ca="1">INDIRECT(CONCATENATE("Simu"&amp;$B27&amp;"!"&amp;"$Z$3"))</f>
        <v>19</v>
      </c>
      <c r="I27">
        <f t="array" aca="1" ref="I27" ca="1">INDIRECT(CONCATENATE("Simu"&amp;$B27&amp;"!"&amp;"$I$9"))</f>
        <v>0</v>
      </c>
      <c r="J27">
        <f t="array" aca="1" ref="J27" ca="1">IF(I27&gt;0,COUNT(IF(INDIRECT(CONCATENATE("Simu"&amp;$B27&amp;"!$F$16:$F$"&amp;15+I27))&lt;20,INDIRECT(CONCATENATE("Simu"&amp;$B27&amp;"!$F$16:$F$"&amp;15+I27)),#N/A)),0)</f>
        <v>0</v>
      </c>
      <c r="K27">
        <f t="array" aca="1" ref="K27" ca="1">IF(I27&gt;0,COUNT(IF(INDIRECT(CONCATENATE("Simu"&amp;$B27&amp;"!$F$16:$F$"&amp;15+I27))&lt;10,INDIRECT(CONCATENATE("Simu"&amp;$B27&amp;"!$F$16:$F$"&amp;15+I27)),#N/A)),0)</f>
        <v>0</v>
      </c>
      <c r="L27">
        <f t="array" aca="1" ref="L27" ca="1">IF(I27&gt;0,COUNT(IF(INDIRECT(CONCATENATE("Simu"&amp;$B27&amp;"!$F$16:$F$"&amp;15+I27))&lt;5,INDIRECT(CONCATENATE("Simu"&amp;$B27&amp;"!$F$16:$F$"&amp;15+I27)),#N/A)),0)</f>
        <v>0</v>
      </c>
      <c r="O27" t="s">
        <v>48</v>
      </c>
      <c r="P27">
        <f t="shared" ref="P27:V28" ca="1" si="13">SUM(F49)</f>
        <v>3.7903000000000051</v>
      </c>
      <c r="Q27">
        <f t="shared" ca="1" si="13"/>
        <v>100.9529722222222</v>
      </c>
      <c r="R27">
        <f t="shared" ca="1" si="13"/>
        <v>105</v>
      </c>
      <c r="S27">
        <f t="shared" ca="1" si="13"/>
        <v>0</v>
      </c>
      <c r="T27">
        <f t="shared" ca="1" si="13"/>
        <v>0</v>
      </c>
      <c r="U27">
        <f t="shared" ca="1" si="13"/>
        <v>0</v>
      </c>
      <c r="V27">
        <f t="shared" ca="1" si="13"/>
        <v>0</v>
      </c>
    </row>
    <row r="28" spans="2:22" x14ac:dyDescent="0.3">
      <c r="B28">
        <f t="shared" si="1"/>
        <v>14</v>
      </c>
      <c r="C28" t="str">
        <f t="array" aca="1" ref="C28" ca="1">INDIRECT(CONCATENATE("Simu"&amp;$B28&amp;"!"&amp;"$X$3"))</f>
        <v>[-0.01 +0.01]</v>
      </c>
      <c r="D28" t="str">
        <f t="array" aca="1" ref="D28" ca="1">_xlfn.CONCAT(INDIRECT(CONCATENATE("Simu"&amp;$B28&amp;"!"&amp;"$D$3")), " - ",TEXT(INDIRECT(CONCATENATE("Simu"&amp;$B28&amp;"!"&amp;"$D$3"))+(INDIRECT(CONCATENATE("Simu"&amp;$B28&amp;"!"&amp;"$E$3"))/86400),"hh:mm:ss"))</f>
        <v>11:30:00 - 12:00:00</v>
      </c>
      <c r="E28">
        <f t="array" aca="1" ref="E28" ca="1">INDIRECT(CONCATENATE("Simu"&amp;$B28&amp;"!"&amp;"$G$3"))</f>
        <v>1000</v>
      </c>
      <c r="F28">
        <f t="array" aca="1" ref="F28" ca="1">INDIRECT(CONCATENATE("Simu"&amp;$B28&amp;"!"&amp;"$L$8"))</f>
        <v>2.4802222222222192</v>
      </c>
      <c r="G28">
        <f t="array" aca="1" ref="G28" ca="1">INDIRECT(CONCATENATE("Simu"&amp;$B28&amp;"!"&amp;"$L$9"))</f>
        <v>43.41687499999999</v>
      </c>
      <c r="H28">
        <f t="array" aca="1" ref="H28" ca="1">INDIRECT(CONCATENATE("Simu"&amp;$B28&amp;"!"&amp;"$Z$3"))</f>
        <v>18</v>
      </c>
      <c r="I28">
        <f t="array" aca="1" ref="I28" ca="1">INDIRECT(CONCATENATE("Simu"&amp;$B28&amp;"!"&amp;"$I$9"))</f>
        <v>1</v>
      </c>
      <c r="J28">
        <f t="array" aca="1" ref="J28" ca="1">IF(I28&gt;0,COUNT(IF(INDIRECT(CONCATENATE("Simu"&amp;$B28&amp;"!$F$16:$F$"&amp;15+I28))&lt;20,INDIRECT(CONCATENATE("Simu"&amp;$B28&amp;"!$F$16:$F$"&amp;15+I28)),#N/A)),0)</f>
        <v>1</v>
      </c>
      <c r="K28">
        <f t="array" aca="1" ref="K28" ca="1">IF(I28&gt;0,COUNT(IF(INDIRECT(CONCATENATE("Simu"&amp;$B28&amp;"!$F$16:$F$"&amp;15+I28))&lt;10,INDIRECT(CONCATENATE("Simu"&amp;$B28&amp;"!$F$16:$F$"&amp;15+I28)),#N/A)),0)</f>
        <v>1</v>
      </c>
      <c r="L28">
        <f t="array" aca="1" ref="L28" ca="1">IF(I28&gt;0,COUNT(IF(INDIRECT(CONCATENATE("Simu"&amp;$B28&amp;"!$F$16:$F$"&amp;15+I28))&lt;5,INDIRECT(CONCATENATE("Simu"&amp;$B28&amp;"!$F$16:$F$"&amp;15+I28)),#N/A)),0)</f>
        <v>0</v>
      </c>
      <c r="O28" t="s">
        <v>49</v>
      </c>
      <c r="P28">
        <f t="shared" ca="1" si="13"/>
        <v>3.563747222222224</v>
      </c>
      <c r="Q28">
        <f t="shared" ca="1" si="13"/>
        <v>94.844977777777757</v>
      </c>
      <c r="R28">
        <f t="shared" ca="1" si="13"/>
        <v>64</v>
      </c>
      <c r="S28">
        <f t="shared" ca="1" si="13"/>
        <v>0</v>
      </c>
      <c r="T28">
        <f t="shared" ca="1" si="13"/>
        <v>0</v>
      </c>
      <c r="U28">
        <f t="shared" ca="1" si="13"/>
        <v>0</v>
      </c>
      <c r="V28">
        <f t="shared" ca="1" si="13"/>
        <v>0</v>
      </c>
    </row>
    <row r="29" spans="2:22" x14ac:dyDescent="0.3">
      <c r="B29">
        <f t="shared" si="1"/>
        <v>15</v>
      </c>
      <c r="C29" t="str">
        <f t="array" aca="1" ref="C29" ca="1">INDIRECT(CONCATENATE("Simu"&amp;$B29&amp;"!"&amp;"$X$3"))</f>
        <v>[-0.01 +0.01]</v>
      </c>
      <c r="D29" t="str">
        <f t="array" aca="1" ref="D29" ca="1">_xlfn.CONCAT(INDIRECT(CONCATENATE("Simu"&amp;$B29&amp;"!"&amp;"$D$3")), " - ",TEXT(INDIRECT(CONCATENATE("Simu"&amp;$B29&amp;"!"&amp;"$D$3"))+(INDIRECT(CONCATENATE("Simu"&amp;$B29&amp;"!"&amp;"$E$3"))/86400),"hh:mm:ss"))</f>
        <v>12:00:00 - 12:30:00</v>
      </c>
      <c r="E29">
        <f t="array" aca="1" ref="E29" ca="1">INDIRECT(CONCATENATE("Simu"&amp;$B29&amp;"!"&amp;"$G$3"))</f>
        <v>1000</v>
      </c>
      <c r="F29">
        <f t="array" aca="1" ref="F29" ca="1">INDIRECT(CONCATENATE("Simu"&amp;$B29&amp;"!"&amp;"$L$8"))</f>
        <v>2.0298250000000051</v>
      </c>
      <c r="G29">
        <f t="array" aca="1" ref="G29" ca="1">INDIRECT(CONCATENATE("Simu"&amp;$B29&amp;"!"&amp;"$L$9"))</f>
        <v>54.768119444444473</v>
      </c>
      <c r="H29">
        <f t="array" aca="1" ref="H29" ca="1">INDIRECT(CONCATENATE("Simu"&amp;$B29&amp;"!"&amp;"$Z$3"))</f>
        <v>25</v>
      </c>
      <c r="I29">
        <f t="array" aca="1" ref="I29" ca="1">INDIRECT(CONCATENATE("Simu"&amp;$B29&amp;"!"&amp;"$I$9"))</f>
        <v>0</v>
      </c>
      <c r="J29">
        <f t="array" aca="1" ref="J29" ca="1">IF(I29&gt;0,COUNT(IF(INDIRECT(CONCATENATE("Simu"&amp;$B29&amp;"!$F$16:$F$"&amp;15+I29))&lt;20,INDIRECT(CONCATENATE("Simu"&amp;$B29&amp;"!$F$16:$F$"&amp;15+I29)),#N/A)),0)</f>
        <v>0</v>
      </c>
      <c r="K29">
        <f t="array" aca="1" ref="K29" ca="1">IF(I29&gt;0,COUNT(IF(INDIRECT(CONCATENATE("Simu"&amp;$B29&amp;"!$F$16:$F$"&amp;15+I29))&lt;10,INDIRECT(CONCATENATE("Simu"&amp;$B29&amp;"!$F$16:$F$"&amp;15+I29)),#N/A)),0)</f>
        <v>0</v>
      </c>
      <c r="L29">
        <f t="array" aca="1" ref="L29" ca="1">IF(I29&gt;0,COUNT(IF(INDIRECT(CONCATENATE("Simu"&amp;$B29&amp;"!$F$16:$F$"&amp;15+I29))&lt;5,INDIRECT(CONCATENATE("Simu"&amp;$B29&amp;"!$F$16:$F$"&amp;15+I29)),#N/A)),0)</f>
        <v>0</v>
      </c>
      <c r="O29" t="s">
        <v>50</v>
      </c>
      <c r="P29">
        <f t="shared" ref="P29:V29" ca="1" si="14">SUM(F51:F54)</f>
        <v>2.8784333333333372</v>
      </c>
      <c r="Q29">
        <f t="shared" ca="1" si="14"/>
        <v>94.282513888888857</v>
      </c>
      <c r="R29">
        <f t="shared" ca="1" si="14"/>
        <v>228</v>
      </c>
      <c r="S29">
        <f t="shared" ca="1" si="14"/>
        <v>1</v>
      </c>
      <c r="T29">
        <f t="shared" ca="1" si="14"/>
        <v>1</v>
      </c>
      <c r="U29">
        <f t="shared" ca="1" si="14"/>
        <v>1</v>
      </c>
      <c r="V29">
        <f t="shared" ca="1" si="14"/>
        <v>1</v>
      </c>
    </row>
    <row r="30" spans="2:22" x14ac:dyDescent="0.3">
      <c r="B30">
        <f t="shared" si="1"/>
        <v>16</v>
      </c>
      <c r="C30" t="str">
        <f t="array" aca="1" ref="C30" ca="1">INDIRECT(CONCATENATE("Simu"&amp;$B30&amp;"!"&amp;"$X$3"))</f>
        <v>[-0.01 +0.01]</v>
      </c>
      <c r="D30" t="str">
        <f t="array" aca="1" ref="D30" ca="1">_xlfn.CONCAT(INDIRECT(CONCATENATE("Simu"&amp;$B30&amp;"!"&amp;"$D$3")), " - ",TEXT(INDIRECT(CONCATENATE("Simu"&amp;$B30&amp;"!"&amp;"$D$3"))+(INDIRECT(CONCATENATE("Simu"&amp;$B30&amp;"!"&amp;"$E$3"))/86400),"hh:mm:ss"))</f>
        <v>12:30:00 - 13:00:00</v>
      </c>
      <c r="E30">
        <f t="array" aca="1" ref="E30" ca="1">INDIRECT(CONCATENATE("Simu"&amp;$B30&amp;"!"&amp;"$G$3"))</f>
        <v>1000</v>
      </c>
      <c r="F30">
        <f t="array" aca="1" ref="F30" ca="1">INDIRECT(CONCATENATE("Simu"&amp;$B30&amp;"!"&amp;"$L$8"))</f>
        <v>1.860072222222215</v>
      </c>
      <c r="G30">
        <f t="array" aca="1" ref="G30" ca="1">INDIRECT(CONCATENATE("Simu"&amp;$B30&amp;"!"&amp;"$L$9"))</f>
        <v>42.014697222222217</v>
      </c>
      <c r="H30">
        <f t="array" aca="1" ref="H30" ca="1">INDIRECT(CONCATENATE("Simu"&amp;$B30&amp;"!"&amp;"$Z$3"))</f>
        <v>148</v>
      </c>
      <c r="I30">
        <f t="array" aca="1" ref="I30" ca="1">INDIRECT(CONCATENATE("Simu"&amp;$B30&amp;"!"&amp;"$I$9"))</f>
        <v>0</v>
      </c>
      <c r="J30">
        <f t="array" aca="1" ref="J30" ca="1">IF(I30&gt;0,COUNT(IF(INDIRECT(CONCATENATE("Simu"&amp;$B30&amp;"!$F$16:$F$"&amp;15+I30))&lt;20,INDIRECT(CONCATENATE("Simu"&amp;$B30&amp;"!$F$16:$F$"&amp;15+I30)),#N/A)),0)</f>
        <v>0</v>
      </c>
      <c r="K30">
        <f t="array" aca="1" ref="K30" ca="1">IF(I30&gt;0,COUNT(IF(INDIRECT(CONCATENATE("Simu"&amp;$B30&amp;"!$F$16:$F$"&amp;15+I30))&lt;10,INDIRECT(CONCATENATE("Simu"&amp;$B30&amp;"!$F$16:$F$"&amp;15+I30)),#N/A)),0)</f>
        <v>0</v>
      </c>
      <c r="L30">
        <f t="array" aca="1" ref="L30" ca="1">IF(I30&gt;0,COUNT(IF(INDIRECT(CONCATENATE("Simu"&amp;$B30&amp;"!$F$16:$F$"&amp;15+I30))&lt;5,INDIRECT(CONCATENATE("Simu"&amp;$B30&amp;"!$F$16:$F$"&amp;15+I30)),#N/A)),0)</f>
        <v>0</v>
      </c>
      <c r="O30" t="s">
        <v>51</v>
      </c>
      <c r="P30">
        <f t="shared" ref="P30:V30" ca="1" si="15">SUM(P15:P29)</f>
        <v>60.407799999999995</v>
      </c>
      <c r="Q30">
        <f t="shared" ca="1" si="15"/>
        <v>1678.1637388888887</v>
      </c>
      <c r="R30">
        <f t="shared" ca="1" si="15"/>
        <v>20116</v>
      </c>
      <c r="S30">
        <f t="shared" ca="1" si="15"/>
        <v>7</v>
      </c>
      <c r="T30">
        <f t="shared" ca="1" si="15"/>
        <v>4</v>
      </c>
      <c r="U30">
        <f t="shared" ca="1" si="15"/>
        <v>4</v>
      </c>
      <c r="V30">
        <f t="shared" ca="1" si="15"/>
        <v>1</v>
      </c>
    </row>
    <row r="31" spans="2:22" x14ac:dyDescent="0.3">
      <c r="B31">
        <f t="shared" si="1"/>
        <v>17</v>
      </c>
      <c r="C31" t="str">
        <f t="array" aca="1" ref="C31" ca="1">INDIRECT(CONCATENATE("Simu"&amp;$B31&amp;"!"&amp;"$X$3"))</f>
        <v>[-0.01 +0.01]</v>
      </c>
      <c r="D31" t="str">
        <f t="array" aca="1" ref="D31" ca="1">_xlfn.CONCAT(INDIRECT(CONCATENATE("Simu"&amp;$B31&amp;"!"&amp;"$D$3")), " - ",TEXT(INDIRECT(CONCATENATE("Simu"&amp;$B31&amp;"!"&amp;"$D$3"))+(INDIRECT(CONCATENATE("Simu"&amp;$B31&amp;"!"&amp;"$E$3"))/86400),"hh:mm:ss"))</f>
        <v>13:00:00 - 13:30:00</v>
      </c>
      <c r="E31">
        <f t="array" aca="1" ref="E31" ca="1">INDIRECT(CONCATENATE("Simu"&amp;$B31&amp;"!"&amp;"$G$3"))</f>
        <v>1000</v>
      </c>
      <c r="F31">
        <f t="array" aca="1" ref="F31" ca="1">INDIRECT(CONCATENATE("Simu"&amp;$B31&amp;"!"&amp;"$L$8"))</f>
        <v>2.1320166666666651</v>
      </c>
      <c r="G31">
        <f t="array" aca="1" ref="G31" ca="1">INDIRECT(CONCATENATE("Simu"&amp;$B31&amp;"!"&amp;"$L$9"))</f>
        <v>65.703638888888889</v>
      </c>
      <c r="H31">
        <f t="array" aca="1" ref="H31" ca="1">INDIRECT(CONCATENATE("Simu"&amp;$B31&amp;"!"&amp;"$Z$3"))</f>
        <v>230</v>
      </c>
      <c r="I31">
        <f t="array" aca="1" ref="I31" ca="1">INDIRECT(CONCATENATE("Simu"&amp;$B31&amp;"!"&amp;"$I$9"))</f>
        <v>0</v>
      </c>
      <c r="J31">
        <f t="array" aca="1" ref="J31" ca="1">IF(I31&gt;0,COUNT(IF(INDIRECT(CONCATENATE("Simu"&amp;$B31&amp;"!$F$16:$F$"&amp;15+I31))&lt;20,INDIRECT(CONCATENATE("Simu"&amp;$B31&amp;"!$F$16:$F$"&amp;15+I31)),#N/A)),0)</f>
        <v>0</v>
      </c>
      <c r="K31">
        <f t="array" aca="1" ref="K31" ca="1">IF(I31&gt;0,COUNT(IF(INDIRECT(CONCATENATE("Simu"&amp;$B31&amp;"!$F$16:$F$"&amp;15+I31))&lt;10,INDIRECT(CONCATENATE("Simu"&amp;$B31&amp;"!$F$16:$F$"&amp;15+I31)),#N/A)),0)</f>
        <v>0</v>
      </c>
      <c r="L31">
        <f t="array" aca="1" ref="L31" ca="1">IF(I31&gt;0,COUNT(IF(INDIRECT(CONCATENATE("Simu"&amp;$B31&amp;"!$F$16:$F$"&amp;15+I31))&lt;5,INDIRECT(CONCATENATE("Simu"&amp;$B31&amp;"!$F$16:$F$"&amp;15+I31)),#N/A)),0)</f>
        <v>0</v>
      </c>
    </row>
    <row r="32" spans="2:22" x14ac:dyDescent="0.3">
      <c r="B32">
        <f t="shared" si="1"/>
        <v>18</v>
      </c>
      <c r="C32" t="str">
        <f t="array" aca="1" ref="C32" ca="1">INDIRECT(CONCATENATE("Simu"&amp;$B32&amp;"!"&amp;"$X$3"))</f>
        <v>[-0.01 +0.01]</v>
      </c>
      <c r="D32" t="str">
        <f t="array" aca="1" ref="D32" ca="1">_xlfn.CONCAT(INDIRECT(CONCATENATE("Simu"&amp;$B32&amp;"!"&amp;"$D$3")), " - ",TEXT(INDIRECT(CONCATENATE("Simu"&amp;$B32&amp;"!"&amp;"$D$3"))+(INDIRECT(CONCATENATE("Simu"&amp;$B32&amp;"!"&amp;"$E$3"))/86400),"hh:mm:ss"))</f>
        <v>13:30:00 - 13:45:00</v>
      </c>
      <c r="E32">
        <f t="array" aca="1" ref="E32" ca="1">INDIRECT(CONCATENATE("Simu"&amp;$B32&amp;"!"&amp;"$G$3"))</f>
        <v>1000</v>
      </c>
      <c r="F32">
        <f t="array" aca="1" ref="F32" ca="1">INDIRECT(CONCATENATE("Simu"&amp;$B32&amp;"!"&amp;"$L$8"))</f>
        <v>1.6805499999999951</v>
      </c>
      <c r="G32">
        <f t="array" aca="1" ref="G32" ca="1">INDIRECT(CONCATENATE("Simu"&amp;$B32&amp;"!"&amp;"$L$9"))</f>
        <v>20.723311111111109</v>
      </c>
      <c r="H32">
        <f t="array" aca="1" ref="H32" ca="1">INDIRECT(CONCATENATE("Simu"&amp;$B32&amp;"!"&amp;"$Z$3"))</f>
        <v>19</v>
      </c>
      <c r="I32">
        <f t="array" aca="1" ref="I32" ca="1">INDIRECT(CONCATENATE("Simu"&amp;$B32&amp;"!"&amp;"$I$9"))</f>
        <v>0</v>
      </c>
      <c r="J32">
        <f t="array" aca="1" ref="J32" ca="1">IF(I32&gt;0,COUNT(IF(INDIRECT(CONCATENATE("Simu"&amp;$B32&amp;"!$F$16:$F$"&amp;15+I32))&lt;20,INDIRECT(CONCATENATE("Simu"&amp;$B32&amp;"!$F$16:$F$"&amp;15+I32)),#N/A)),0)</f>
        <v>0</v>
      </c>
      <c r="K32">
        <f t="array" aca="1" ref="K32" ca="1">IF(I32&gt;0,COUNT(IF(INDIRECT(CONCATENATE("Simu"&amp;$B32&amp;"!$F$16:$F$"&amp;15+I32))&lt;10,INDIRECT(CONCATENATE("Simu"&amp;$B32&amp;"!$F$16:$F$"&amp;15+I32)),#N/A)),0)</f>
        <v>0</v>
      </c>
      <c r="L32">
        <f t="array" aca="1" ref="L32" ca="1">IF(I32&gt;0,COUNT(IF(INDIRECT(CONCATENATE("Simu"&amp;$B32&amp;"!$F$16:$F$"&amp;15+I32))&lt;5,INDIRECT(CONCATENATE("Simu"&amp;$B32&amp;"!$F$16:$F$"&amp;15+I32)),#N/A)),0)</f>
        <v>0</v>
      </c>
    </row>
    <row r="33" spans="2:12" x14ac:dyDescent="0.3">
      <c r="B33">
        <f t="shared" si="1"/>
        <v>19</v>
      </c>
      <c r="C33" t="str">
        <f t="array" aca="1" ref="C33" ca="1">INDIRECT(CONCATENATE("Simu"&amp;$B33&amp;"!"&amp;"$X$3"))</f>
        <v>[-0.01 +0.01]</v>
      </c>
      <c r="D33" t="str">
        <f t="array" aca="1" ref="D33" ca="1">_xlfn.CONCAT(INDIRECT(CONCATENATE("Simu"&amp;$B33&amp;"!"&amp;"$D$3")), " - ",TEXT(INDIRECT(CONCATENATE("Simu"&amp;$B33&amp;"!"&amp;"$D$3"))+(INDIRECT(CONCATENATE("Simu"&amp;$B33&amp;"!"&amp;"$E$3"))/86400),"hh:mm:ss"))</f>
        <v>13:45:00 - 14:00:00</v>
      </c>
      <c r="E33">
        <f t="array" aca="1" ref="E33" ca="1">INDIRECT(CONCATENATE("Simu"&amp;$B33&amp;"!"&amp;"$G$3"))</f>
        <v>1000</v>
      </c>
      <c r="F33">
        <f t="array" aca="1" ref="F33" ca="1">INDIRECT(CONCATENATE("Simu"&amp;$B33&amp;"!"&amp;"$L$8"))</f>
        <v>0.95783055555555818</v>
      </c>
      <c r="G33">
        <f t="array" aca="1" ref="G33" ca="1">INDIRECT(CONCATENATE("Simu"&amp;$B33&amp;"!"&amp;"$L$9"))</f>
        <v>23.746219444444431</v>
      </c>
      <c r="H33">
        <f t="array" aca="1" ref="H33" ca="1">INDIRECT(CONCATENATE("Simu"&amp;$B33&amp;"!"&amp;"$Z$3"))</f>
        <v>52</v>
      </c>
      <c r="I33">
        <f t="array" aca="1" ref="I33" ca="1">INDIRECT(CONCATENATE("Simu"&amp;$B33&amp;"!"&amp;"$I$9"))</f>
        <v>0</v>
      </c>
      <c r="J33">
        <f t="array" aca="1" ref="J33" ca="1">IF(I33&gt;0,COUNT(IF(INDIRECT(CONCATENATE("Simu"&amp;$B33&amp;"!$F$16:$F$"&amp;15+I33))&lt;20,INDIRECT(CONCATENATE("Simu"&amp;$B33&amp;"!$F$16:$F$"&amp;15+I33)),#N/A)),0)</f>
        <v>0</v>
      </c>
      <c r="K33">
        <f t="array" aca="1" ref="K33" ca="1">IF(I33&gt;0,COUNT(IF(INDIRECT(CONCATENATE("Simu"&amp;$B33&amp;"!$F$16:$F$"&amp;15+I33))&lt;10,INDIRECT(CONCATENATE("Simu"&amp;$B33&amp;"!$F$16:$F$"&amp;15+I33)),#N/A)),0)</f>
        <v>0</v>
      </c>
      <c r="L33">
        <f t="array" aca="1" ref="L33" ca="1">IF(I33&gt;0,COUNT(IF(INDIRECT(CONCATENATE("Simu"&amp;$B33&amp;"!$F$16:$F$"&amp;15+I33))&lt;5,INDIRECT(CONCATENATE("Simu"&amp;$B33&amp;"!$F$16:$F$"&amp;15+I33)),#N/A)),0)</f>
        <v>0</v>
      </c>
    </row>
    <row r="34" spans="2:12" x14ac:dyDescent="0.3">
      <c r="B34">
        <f t="shared" si="1"/>
        <v>20</v>
      </c>
      <c r="C34" t="str">
        <f t="array" aca="1" ref="C34" ca="1">INDIRECT(CONCATENATE("Simu"&amp;$B34&amp;"!"&amp;"$X$3"))</f>
        <v>[-0.01 +0.01]</v>
      </c>
      <c r="D34" t="str">
        <f t="array" aca="1" ref="D34" ca="1">_xlfn.CONCAT(INDIRECT(CONCATENATE("Simu"&amp;$B34&amp;"!"&amp;"$D$3")), " - ",TEXT(INDIRECT(CONCATENATE("Simu"&amp;$B34&amp;"!"&amp;"$D$3"))+(INDIRECT(CONCATENATE("Simu"&amp;$B34&amp;"!"&amp;"$E$3"))/86400),"hh:mm:ss"))</f>
        <v>14:00:00 - 14:15:00</v>
      </c>
      <c r="E34">
        <f t="array" aca="1" ref="E34" ca="1">INDIRECT(CONCATENATE("Simu"&amp;$B34&amp;"!"&amp;"$G$3"))</f>
        <v>1000</v>
      </c>
      <c r="F34">
        <f t="array" aca="1" ref="F34" ca="1">INDIRECT(CONCATENATE("Simu"&amp;$B34&amp;"!"&amp;"$L$8"))</f>
        <v>0.80908611111110884</v>
      </c>
      <c r="G34">
        <f t="array" aca="1" ref="G34" ca="1">INDIRECT(CONCATENATE("Simu"&amp;$B34&amp;"!"&amp;"$L$9"))</f>
        <v>35.786105555555537</v>
      </c>
      <c r="H34">
        <f t="array" aca="1" ref="H34" ca="1">INDIRECT(CONCATENATE("Simu"&amp;$B34&amp;"!"&amp;"$Z$3"))</f>
        <v>42</v>
      </c>
      <c r="I34">
        <f t="array" aca="1" ref="I34" ca="1">INDIRECT(CONCATENATE("Simu"&amp;$B34&amp;"!"&amp;"$I$9"))</f>
        <v>0</v>
      </c>
      <c r="J34">
        <f t="array" aca="1" ref="J34" ca="1">IF(I34&gt;0,COUNT(IF(INDIRECT(CONCATENATE("Simu"&amp;$B34&amp;"!$F$16:$F$"&amp;15+I34))&lt;20,INDIRECT(CONCATENATE("Simu"&amp;$B34&amp;"!$F$16:$F$"&amp;15+I34)),#N/A)),0)</f>
        <v>0</v>
      </c>
      <c r="K34">
        <f t="array" aca="1" ref="K34" ca="1">IF(I34&gt;0,COUNT(IF(INDIRECT(CONCATENATE("Simu"&amp;$B34&amp;"!$F$16:$F$"&amp;15+I34))&lt;10,INDIRECT(CONCATENATE("Simu"&amp;$B34&amp;"!$F$16:$F$"&amp;15+I34)),#N/A)),0)</f>
        <v>0</v>
      </c>
      <c r="L34">
        <f t="array" aca="1" ref="L34" ca="1">IF(I34&gt;0,COUNT(IF(INDIRECT(CONCATENATE("Simu"&amp;$B34&amp;"!$F$16:$F$"&amp;15+I34))&lt;5,INDIRECT(CONCATENATE("Simu"&amp;$B34&amp;"!$F$16:$F$"&amp;15+I34)),#N/A)),0)</f>
        <v>0</v>
      </c>
    </row>
    <row r="35" spans="2:12" x14ac:dyDescent="0.3">
      <c r="B35">
        <f t="shared" si="1"/>
        <v>21</v>
      </c>
      <c r="C35" t="str">
        <f t="array" aca="1" ref="C35" ca="1">INDIRECT(CONCATENATE("Simu"&amp;$B35&amp;"!"&amp;"$X$3"))</f>
        <v>[-0.01 +0.01]</v>
      </c>
      <c r="D35" t="str">
        <f t="array" aca="1" ref="D35" ca="1">_xlfn.CONCAT(INDIRECT(CONCATENATE("Simu"&amp;$B35&amp;"!"&amp;"$D$3")), " - ",TEXT(INDIRECT(CONCATENATE("Simu"&amp;$B35&amp;"!"&amp;"$D$3"))+(INDIRECT(CONCATENATE("Simu"&amp;$B35&amp;"!"&amp;"$E$3"))/86400),"hh:mm:ss"))</f>
        <v>14:15:00 - 14:30:00</v>
      </c>
      <c r="E35">
        <f t="array" aca="1" ref="E35" ca="1">INDIRECT(CONCATENATE("Simu"&amp;$B35&amp;"!"&amp;"$G$3"))</f>
        <v>1000</v>
      </c>
      <c r="F35">
        <f t="array" aca="1" ref="F35" ca="1">INDIRECT(CONCATENATE("Simu"&amp;$B35&amp;"!"&amp;"$L$8"))</f>
        <v>1.1007555555555579</v>
      </c>
      <c r="G35">
        <f t="array" aca="1" ref="G35" ca="1">INDIRECT(CONCATENATE("Simu"&amp;$B35&amp;"!"&amp;"$L$9"))</f>
        <v>39.987305555555537</v>
      </c>
      <c r="H35">
        <f t="array" aca="1" ref="H35" ca="1">INDIRECT(CONCATENATE("Simu"&amp;$B35&amp;"!"&amp;"$Z$3"))</f>
        <v>26</v>
      </c>
      <c r="I35">
        <f t="array" aca="1" ref="I35" ca="1">INDIRECT(CONCATENATE("Simu"&amp;$B35&amp;"!"&amp;"$I$9"))</f>
        <v>0</v>
      </c>
      <c r="J35">
        <f t="array" aca="1" ref="J35" ca="1">IF(I35&gt;0,COUNT(IF(INDIRECT(CONCATENATE("Simu"&amp;$B35&amp;"!$F$16:$F$"&amp;15+I35))&lt;20,INDIRECT(CONCATENATE("Simu"&amp;$B35&amp;"!$F$16:$F$"&amp;15+I35)),#N/A)),0)</f>
        <v>0</v>
      </c>
      <c r="K35">
        <f t="array" aca="1" ref="K35" ca="1">IF(I35&gt;0,COUNT(IF(INDIRECT(CONCATENATE("Simu"&amp;$B35&amp;"!$F$16:$F$"&amp;15+I35))&lt;10,INDIRECT(CONCATENATE("Simu"&amp;$B35&amp;"!$F$16:$F$"&amp;15+I35)),#N/A)),0)</f>
        <v>0</v>
      </c>
      <c r="L35">
        <f t="array" aca="1" ref="L35" ca="1">IF(I35&gt;0,COUNT(IF(INDIRECT(CONCATENATE("Simu"&amp;$B35&amp;"!$F$16:$F$"&amp;15+I35))&lt;5,INDIRECT(CONCATENATE("Simu"&amp;$B35&amp;"!$F$16:$F$"&amp;15+I35)),#N/A)),0)</f>
        <v>0</v>
      </c>
    </row>
    <row r="36" spans="2:12" x14ac:dyDescent="0.3">
      <c r="B36">
        <f t="shared" si="1"/>
        <v>22</v>
      </c>
      <c r="C36" t="str">
        <f t="array" aca="1" ref="C36" ca="1">INDIRECT(CONCATENATE("Simu"&amp;$B36&amp;"!"&amp;"$X$3"))</f>
        <v>[-0.01 +0.01]</v>
      </c>
      <c r="D36" t="str">
        <f t="array" aca="1" ref="D36" ca="1">_xlfn.CONCAT(INDIRECT(CONCATENATE("Simu"&amp;$B36&amp;"!"&amp;"$D$3")), " - ",TEXT(INDIRECT(CONCATENATE("Simu"&amp;$B36&amp;"!"&amp;"$D$3"))+(INDIRECT(CONCATENATE("Simu"&amp;$B36&amp;"!"&amp;"$E$3"))/86400),"hh:mm:ss"))</f>
        <v>14:30:00 - 14:45:00</v>
      </c>
      <c r="E36">
        <f t="array" aca="1" ref="E36" ca="1">INDIRECT(CONCATENATE("Simu"&amp;$B36&amp;"!"&amp;"$G$3"))</f>
        <v>1000</v>
      </c>
      <c r="F36">
        <f t="array" aca="1" ref="F36" ca="1">INDIRECT(CONCATENATE("Simu"&amp;$B36&amp;"!"&amp;"$L$8"))</f>
        <v>0.89289444444444599</v>
      </c>
      <c r="G36">
        <f t="array" aca="1" ref="G36" ca="1">INDIRECT(CONCATENATE("Simu"&amp;$B36&amp;"!"&amp;"$L$9"))</f>
        <v>34.116841666666673</v>
      </c>
      <c r="H36">
        <f t="array" aca="1" ref="H36" ca="1">INDIRECT(CONCATENATE("Simu"&amp;$B36&amp;"!"&amp;"$Z$3"))</f>
        <v>52</v>
      </c>
      <c r="I36">
        <f t="array" aca="1" ref="I36" ca="1">INDIRECT(CONCATENATE("Simu"&amp;$B36&amp;"!"&amp;"$I$9"))</f>
        <v>0</v>
      </c>
      <c r="J36">
        <f t="array" aca="1" ref="J36" ca="1">IF(I36&gt;0,COUNT(IF(INDIRECT(CONCATENATE("Simu"&amp;$B36&amp;"!$F$16:$F$"&amp;15+I36))&lt;20,INDIRECT(CONCATENATE("Simu"&amp;$B36&amp;"!$F$16:$F$"&amp;15+I36)),#N/A)),0)</f>
        <v>0</v>
      </c>
      <c r="K36">
        <f t="array" aca="1" ref="K36" ca="1">IF(I36&gt;0,COUNT(IF(INDIRECT(CONCATENATE("Simu"&amp;$B36&amp;"!$F$16:$F$"&amp;15+I36))&lt;10,INDIRECT(CONCATENATE("Simu"&amp;$B36&amp;"!$F$16:$F$"&amp;15+I36)),#N/A)),0)</f>
        <v>0</v>
      </c>
      <c r="L36">
        <f t="array" aca="1" ref="L36" ca="1">IF(I36&gt;0,COUNT(IF(INDIRECT(CONCATENATE("Simu"&amp;$B36&amp;"!$F$16:$F$"&amp;15+I36))&lt;5,INDIRECT(CONCATENATE("Simu"&amp;$B36&amp;"!$F$16:$F$"&amp;15+I36)),#N/A)),0)</f>
        <v>0</v>
      </c>
    </row>
    <row r="37" spans="2:12" x14ac:dyDescent="0.3">
      <c r="B37">
        <f t="shared" si="1"/>
        <v>23</v>
      </c>
      <c r="C37" t="str">
        <f t="array" aca="1" ref="C37" ca="1">INDIRECT(CONCATENATE("Simu"&amp;$B37&amp;"!"&amp;"$X$3"))</f>
        <v>[-0.01 +0.01]</v>
      </c>
      <c r="D37" t="str">
        <f t="array" aca="1" ref="D37" ca="1">_xlfn.CONCAT(INDIRECT(CONCATENATE("Simu"&amp;$B37&amp;"!"&amp;"$D$3")), " - ",TEXT(INDIRECT(CONCATENATE("Simu"&amp;$B37&amp;"!"&amp;"$D$3"))+(INDIRECT(CONCATENATE("Simu"&amp;$B37&amp;"!"&amp;"$E$3"))/86400),"hh:mm:ss"))</f>
        <v>14:45:00 - 15:00:00</v>
      </c>
      <c r="E37">
        <f t="array" aca="1" ref="E37" ca="1">INDIRECT(CONCATENATE("Simu"&amp;$B37&amp;"!"&amp;"$G$3"))</f>
        <v>1000</v>
      </c>
      <c r="F37">
        <f t="array" aca="1" ref="F37" ca="1">INDIRECT(CONCATENATE("Simu"&amp;$B37&amp;"!"&amp;"$L$8"))</f>
        <v>1.333550000000002</v>
      </c>
      <c r="G37">
        <f t="array" aca="1" ref="G37" ca="1">INDIRECT(CONCATENATE("Simu"&amp;$B37&amp;"!"&amp;"$L$9"))</f>
        <v>34.880327777777772</v>
      </c>
      <c r="H37">
        <f t="array" aca="1" ref="H37" ca="1">INDIRECT(CONCATENATE("Simu"&amp;$B37&amp;"!"&amp;"$Z$3"))</f>
        <v>74</v>
      </c>
      <c r="I37">
        <f t="array" aca="1" ref="I37" ca="1">INDIRECT(CONCATENATE("Simu"&amp;$B37&amp;"!"&amp;"$I$9"))</f>
        <v>0</v>
      </c>
      <c r="J37">
        <f t="array" aca="1" ref="J37" ca="1">IF(I37&gt;0,COUNT(IF(INDIRECT(CONCATENATE("Simu"&amp;$B37&amp;"!$F$16:$F$"&amp;15+I37))&lt;20,INDIRECT(CONCATENATE("Simu"&amp;$B37&amp;"!$F$16:$F$"&amp;15+I37)),#N/A)),0)</f>
        <v>0</v>
      </c>
      <c r="K37">
        <f t="array" aca="1" ref="K37" ca="1">IF(I37&gt;0,COUNT(IF(INDIRECT(CONCATENATE("Simu"&amp;$B37&amp;"!$F$16:$F$"&amp;15+I37))&lt;10,INDIRECT(CONCATENATE("Simu"&amp;$B37&amp;"!$F$16:$F$"&amp;15+I37)),#N/A)),0)</f>
        <v>0</v>
      </c>
      <c r="L37">
        <f t="array" aca="1" ref="L37" ca="1">IF(I37&gt;0,COUNT(IF(INDIRECT(CONCATENATE("Simu"&amp;$B37&amp;"!$F$16:$F$"&amp;15+I37))&lt;5,INDIRECT(CONCATENATE("Simu"&amp;$B37&amp;"!$F$16:$F$"&amp;15+I37)),#N/A)),0)</f>
        <v>0</v>
      </c>
    </row>
    <row r="38" spans="2:12" x14ac:dyDescent="0.3">
      <c r="B38">
        <f t="shared" si="1"/>
        <v>24</v>
      </c>
      <c r="C38" t="str">
        <f t="array" aca="1" ref="C38" ca="1">INDIRECT(CONCATENATE("Simu"&amp;$B38&amp;"!"&amp;"$X$3"))</f>
        <v>[-0.01 +0.01]</v>
      </c>
      <c r="D38" t="str">
        <f t="array" aca="1" ref="D38" ca="1">_xlfn.CONCAT(INDIRECT(CONCATENATE("Simu"&amp;$B38&amp;"!"&amp;"$D$3")), " - ",TEXT(INDIRECT(CONCATENATE("Simu"&amp;$B38&amp;"!"&amp;"$D$3"))+(INDIRECT(CONCATENATE("Simu"&amp;$B38&amp;"!"&amp;"$E$3"))/86400),"hh:mm:ss"))</f>
        <v>15:00:00 - 15:15:00</v>
      </c>
      <c r="E38">
        <f t="array" aca="1" ref="E38" ca="1">INDIRECT(CONCATENATE("Simu"&amp;$B38&amp;"!"&amp;"$G$3"))</f>
        <v>1000</v>
      </c>
      <c r="F38">
        <f t="array" aca="1" ref="F38" ca="1">INDIRECT(CONCATENATE("Simu"&amp;$B38&amp;"!"&amp;"$L$8"))</f>
        <v>1.0919611111111081</v>
      </c>
      <c r="G38">
        <f t="array" aca="1" ref="G38" ca="1">INDIRECT(CONCATENATE("Simu"&amp;$B38&amp;"!"&amp;"$L$9"))</f>
        <v>37.162552777777769</v>
      </c>
      <c r="H38">
        <f t="array" aca="1" ref="H38" ca="1">INDIRECT(CONCATENATE("Simu"&amp;$B38&amp;"!"&amp;"$Z$3"))</f>
        <v>65</v>
      </c>
      <c r="I38">
        <f t="array" aca="1" ref="I38" ca="1">INDIRECT(CONCATENATE("Simu"&amp;$B38&amp;"!"&amp;"$I$9"))</f>
        <v>0</v>
      </c>
      <c r="J38">
        <f t="array" aca="1" ref="J38" ca="1">IF(I38&gt;0,COUNT(IF(INDIRECT(CONCATENATE("Simu"&amp;$B38&amp;"!$F$16:$F$"&amp;15+I38))&lt;20,INDIRECT(CONCATENATE("Simu"&amp;$B38&amp;"!$F$16:$F$"&amp;15+I38)),#N/A)),0)</f>
        <v>0</v>
      </c>
      <c r="K38">
        <f t="array" aca="1" ref="K38" ca="1">IF(I38&gt;0,COUNT(IF(INDIRECT(CONCATENATE("Simu"&amp;$B38&amp;"!$F$16:$F$"&amp;15+I38))&lt;10,INDIRECT(CONCATENATE("Simu"&amp;$B38&amp;"!$F$16:$F$"&amp;15+I38)),#N/A)),0)</f>
        <v>0</v>
      </c>
      <c r="L38">
        <f t="array" aca="1" ref="L38" ca="1">IF(I38&gt;0,COUNT(IF(INDIRECT(CONCATENATE("Simu"&amp;$B38&amp;"!$F$16:$F$"&amp;15+I38))&lt;5,INDIRECT(CONCATENATE("Simu"&amp;$B38&amp;"!$F$16:$F$"&amp;15+I38)),#N/A)),0)</f>
        <v>0</v>
      </c>
    </row>
    <row r="39" spans="2:12" x14ac:dyDescent="0.3">
      <c r="B39">
        <f t="shared" si="1"/>
        <v>25</v>
      </c>
      <c r="C39" t="str">
        <f t="array" aca="1" ref="C39" ca="1">INDIRECT(CONCATENATE("Simu"&amp;$B39&amp;"!"&amp;"$X$3"))</f>
        <v>[-0.01 +0.01]</v>
      </c>
      <c r="D39" t="str">
        <f t="array" aca="1" ref="D39" ca="1">_xlfn.CONCAT(INDIRECT(CONCATENATE("Simu"&amp;$B39&amp;"!"&amp;"$D$3")), " - ",TEXT(INDIRECT(CONCATENATE("Simu"&amp;$B39&amp;"!"&amp;"$D$3"))+(INDIRECT(CONCATENATE("Simu"&amp;$B39&amp;"!"&amp;"$E$3"))/86400),"hh:mm:ss"))</f>
        <v>15:15:00 - 15:30:00</v>
      </c>
      <c r="E39">
        <f t="array" aca="1" ref="E39" ca="1">INDIRECT(CONCATENATE("Simu"&amp;$B39&amp;"!"&amp;"$G$3"))</f>
        <v>1000</v>
      </c>
      <c r="F39">
        <f t="array" aca="1" ref="F39" ca="1">INDIRECT(CONCATENATE("Simu"&amp;$B39&amp;"!"&amp;"$L$8"))</f>
        <v>1.2642444444444401</v>
      </c>
      <c r="G39">
        <f t="array" aca="1" ref="G39" ca="1">INDIRECT(CONCATENATE("Simu"&amp;$B39&amp;"!"&amp;"$L$9"))</f>
        <v>33.870727777777759</v>
      </c>
      <c r="H39">
        <f t="array" aca="1" ref="H39" ca="1">INDIRECT(CONCATENATE("Simu"&amp;$B39&amp;"!"&amp;"$Z$3"))</f>
        <v>56</v>
      </c>
      <c r="I39">
        <f t="array" aca="1" ref="I39" ca="1">INDIRECT(CONCATENATE("Simu"&amp;$B39&amp;"!"&amp;"$I$9"))</f>
        <v>0</v>
      </c>
      <c r="J39">
        <f t="array" aca="1" ref="J39" ca="1">IF(I39&gt;0,COUNT(IF(INDIRECT(CONCATENATE("Simu"&amp;$B39&amp;"!$F$16:$F$"&amp;15+I39))&lt;20,INDIRECT(CONCATENATE("Simu"&amp;$B39&amp;"!$F$16:$F$"&amp;15+I39)),#N/A)),0)</f>
        <v>0</v>
      </c>
      <c r="K39">
        <f t="array" aca="1" ref="K39" ca="1">IF(I39&gt;0,COUNT(IF(INDIRECT(CONCATENATE("Simu"&amp;$B39&amp;"!$F$16:$F$"&amp;15+I39))&lt;10,INDIRECT(CONCATENATE("Simu"&amp;$B39&amp;"!$F$16:$F$"&amp;15+I39)),#N/A)),0)</f>
        <v>0</v>
      </c>
      <c r="L39">
        <f t="array" aca="1" ref="L39" ca="1">IF(I39&gt;0,COUNT(IF(INDIRECT(CONCATENATE("Simu"&amp;$B39&amp;"!$F$16:$F$"&amp;15+I39))&lt;5,INDIRECT(CONCATENATE("Simu"&amp;$B39&amp;"!$F$16:$F$"&amp;15+I39)),#N/A)),0)</f>
        <v>0</v>
      </c>
    </row>
    <row r="40" spans="2:12" x14ac:dyDescent="0.3">
      <c r="B40">
        <f t="shared" si="1"/>
        <v>26</v>
      </c>
      <c r="C40" t="str">
        <f t="array" aca="1" ref="C40" ca="1">INDIRECT(CONCATENATE("Simu"&amp;$B40&amp;"!"&amp;"$X$3"))</f>
        <v>[-0.01 +0.01]</v>
      </c>
      <c r="D40" t="str">
        <f t="array" aca="1" ref="D40" ca="1">_xlfn.CONCAT(INDIRECT(CONCATENATE("Simu"&amp;$B40&amp;"!"&amp;"$D$3")), " - ",TEXT(INDIRECT(CONCATENATE("Simu"&amp;$B40&amp;"!"&amp;"$D$3"))+(INDIRECT(CONCATENATE("Simu"&amp;$B40&amp;"!"&amp;"$E$3"))/86400),"hh:mm:ss"))</f>
        <v>15:30:00 - 15:45:00</v>
      </c>
      <c r="E40">
        <f t="array" aca="1" ref="E40" ca="1">INDIRECT(CONCATENATE("Simu"&amp;$B40&amp;"!"&amp;"$G$3"))</f>
        <v>1000</v>
      </c>
      <c r="F40">
        <f t="array" aca="1" ref="F40" ca="1">INDIRECT(CONCATENATE("Simu"&amp;$B40&amp;"!"&amp;"$L$8"))</f>
        <v>0.57860277777777613</v>
      </c>
      <c r="G40">
        <f t="array" aca="1" ref="G40" ca="1">INDIRECT(CONCATENATE("Simu"&amp;$B40&amp;"!"&amp;"$L$9"))</f>
        <v>23.850105555555562</v>
      </c>
      <c r="H40">
        <f t="array" aca="1" ref="H40" ca="1">INDIRECT(CONCATENATE("Simu"&amp;$B40&amp;"!"&amp;"$Z$3"))</f>
        <v>94</v>
      </c>
      <c r="I40">
        <f t="array" aca="1" ref="I40" ca="1">INDIRECT(CONCATENATE("Simu"&amp;$B40&amp;"!"&amp;"$I$9"))</f>
        <v>0</v>
      </c>
      <c r="J40">
        <f t="array" aca="1" ref="J40" ca="1">IF(I40&gt;0,COUNT(IF(INDIRECT(CONCATENATE("Simu"&amp;$B40&amp;"!$F$16:$F$"&amp;15+I40))&lt;20,INDIRECT(CONCATENATE("Simu"&amp;$B40&amp;"!$F$16:$F$"&amp;15+I40)),#N/A)),0)</f>
        <v>0</v>
      </c>
      <c r="K40">
        <f t="array" aca="1" ref="K40" ca="1">IF(I40&gt;0,COUNT(IF(INDIRECT(CONCATENATE("Simu"&amp;$B40&amp;"!$F$16:$F$"&amp;15+I40))&lt;10,INDIRECT(CONCATENATE("Simu"&amp;$B40&amp;"!$F$16:$F$"&amp;15+I40)),#N/A)),0)</f>
        <v>0</v>
      </c>
      <c r="L40">
        <f t="array" aca="1" ref="L40" ca="1">IF(I40&gt;0,COUNT(IF(INDIRECT(CONCATENATE("Simu"&amp;$B40&amp;"!$F$16:$F$"&amp;15+I40))&lt;5,INDIRECT(CONCATENATE("Simu"&amp;$B40&amp;"!$F$16:$F$"&amp;15+I40)),#N/A)),0)</f>
        <v>0</v>
      </c>
    </row>
    <row r="41" spans="2:12" x14ac:dyDescent="0.3">
      <c r="B41">
        <f t="shared" si="1"/>
        <v>27</v>
      </c>
      <c r="C41" t="str">
        <f t="array" aca="1" ref="C41" ca="1">INDIRECT(CONCATENATE("Simu"&amp;$B41&amp;"!"&amp;"$X$3"))</f>
        <v>[-0.01 +0.01]</v>
      </c>
      <c r="D41" t="str">
        <f t="array" aca="1" ref="D41" ca="1">_xlfn.CONCAT(INDIRECT(CONCATENATE("Simu"&amp;$B41&amp;"!"&amp;"$D$3")), " - ",TEXT(INDIRECT(CONCATENATE("Simu"&amp;$B41&amp;"!"&amp;"$D$3"))+(INDIRECT(CONCATENATE("Simu"&amp;$B41&amp;"!"&amp;"$E$3"))/86400),"hh:mm:ss"))</f>
        <v>15:45:00 - 16:00:00</v>
      </c>
      <c r="E41">
        <f t="array" aca="1" ref="E41" ca="1">INDIRECT(CONCATENATE("Simu"&amp;$B41&amp;"!"&amp;"$G$3"))</f>
        <v>1000</v>
      </c>
      <c r="F41">
        <f t="array" aca="1" ref="F41" ca="1">INDIRECT(CONCATENATE("Simu"&amp;$B41&amp;"!"&amp;"$L$8"))</f>
        <v>0.7902861111111088</v>
      </c>
      <c r="G41">
        <f t="array" aca="1" ref="G41" ca="1">INDIRECT(CONCATENATE("Simu"&amp;$B41&amp;"!"&amp;"$L$9"))</f>
        <v>29.850122222222218</v>
      </c>
      <c r="H41">
        <f t="array" aca="1" ref="H41" ca="1">INDIRECT(CONCATENATE("Simu"&amp;$B41&amp;"!"&amp;"$Z$3"))</f>
        <v>558</v>
      </c>
      <c r="I41">
        <f t="array" aca="1" ref="I41" ca="1">INDIRECT(CONCATENATE("Simu"&amp;$B41&amp;"!"&amp;"$I$9"))</f>
        <v>0</v>
      </c>
      <c r="J41">
        <f t="array" aca="1" ref="J41" ca="1">IF(I41&gt;0,COUNT(IF(INDIRECT(CONCATENATE("Simu"&amp;$B41&amp;"!$F$16:$F$"&amp;15+I41))&lt;20,INDIRECT(CONCATENATE("Simu"&amp;$B41&amp;"!$F$16:$F$"&amp;15+I41)),#N/A)),0)</f>
        <v>0</v>
      </c>
      <c r="K41">
        <f t="array" aca="1" ref="K41" ca="1">IF(I41&gt;0,COUNT(IF(INDIRECT(CONCATENATE("Simu"&amp;$B41&amp;"!$F$16:$F$"&amp;15+I41))&lt;10,INDIRECT(CONCATENATE("Simu"&amp;$B41&amp;"!$F$16:$F$"&amp;15+I41)),#N/A)),0)</f>
        <v>0</v>
      </c>
      <c r="L41">
        <f t="array" aca="1" ref="L41" ca="1">IF(I41&gt;0,COUNT(IF(INDIRECT(CONCATENATE("Simu"&amp;$B41&amp;"!$F$16:$F$"&amp;15+I41))&lt;5,INDIRECT(CONCATENATE("Simu"&amp;$B41&amp;"!$F$16:$F$"&amp;15+I41)),#N/A)),0)</f>
        <v>0</v>
      </c>
    </row>
    <row r="42" spans="2:12" x14ac:dyDescent="0.3">
      <c r="B42">
        <f t="shared" si="1"/>
        <v>28</v>
      </c>
      <c r="C42" t="str">
        <f t="array" aca="1" ref="C42" ca="1">INDIRECT(CONCATENATE("Simu"&amp;$B42&amp;"!"&amp;"$X$3"))</f>
        <v>[-0.01 +0.01]</v>
      </c>
      <c r="D42" t="str">
        <f t="array" aca="1" ref="D42" ca="1">_xlfn.CONCAT(INDIRECT(CONCATENATE("Simu"&amp;$B42&amp;"!"&amp;"$D$3")), " - ",TEXT(INDIRECT(CONCATENATE("Simu"&amp;$B42&amp;"!"&amp;"$D$3"))+(INDIRECT(CONCATENATE("Simu"&amp;$B42&amp;"!"&amp;"$E$3"))/86400),"hh:mm:ss"))</f>
        <v>16:00:00 - 16:15:00</v>
      </c>
      <c r="E42">
        <f t="array" aca="1" ref="E42" ca="1">INDIRECT(CONCATENATE("Simu"&amp;$B42&amp;"!"&amp;"$G$3"))</f>
        <v>1000</v>
      </c>
      <c r="F42">
        <f t="array" aca="1" ref="F42" ca="1">INDIRECT(CONCATENATE("Simu"&amp;$B42&amp;"!"&amp;"$L$8"))</f>
        <v>1.2337222222222191</v>
      </c>
      <c r="G42">
        <f t="array" aca="1" ref="G42" ca="1">INDIRECT(CONCATENATE("Simu"&amp;$B42&amp;"!"&amp;"$L$9"))</f>
        <v>48.359933333333338</v>
      </c>
      <c r="H42">
        <f t="array" aca="1" ref="H42" ca="1">INDIRECT(CONCATENATE("Simu"&amp;$B42&amp;"!"&amp;"$Z$3"))</f>
        <v>4444</v>
      </c>
      <c r="I42">
        <f t="array" aca="1" ref="I42" ca="1">INDIRECT(CONCATENATE("Simu"&amp;$B42&amp;"!"&amp;"$I$9"))</f>
        <v>1</v>
      </c>
      <c r="J42">
        <f t="array" aca="1" ref="J42" ca="1">IF(I42&gt;0,COUNT(IF(INDIRECT(CONCATENATE("Simu"&amp;$B42&amp;"!$F$16:$F$"&amp;15+I42))&lt;20,INDIRECT(CONCATENATE("Simu"&amp;$B42&amp;"!$F$16:$F$"&amp;15+I42)),#N/A)),0)</f>
        <v>0</v>
      </c>
      <c r="K42">
        <f t="array" aca="1" ref="K42" ca="1">IF(I42&gt;0,COUNT(IF(INDIRECT(CONCATENATE("Simu"&amp;$B42&amp;"!$F$16:$F$"&amp;15+I42))&lt;10,INDIRECT(CONCATENATE("Simu"&amp;$B42&amp;"!$F$16:$F$"&amp;15+I42)),#N/A)),0)</f>
        <v>0</v>
      </c>
      <c r="L42">
        <f t="array" aca="1" ref="L42" ca="1">IF(I42&gt;0,COUNT(IF(INDIRECT(CONCATENATE("Simu"&amp;$B42&amp;"!$F$16:$F$"&amp;15+I42))&lt;5,INDIRECT(CONCATENATE("Simu"&amp;$B42&amp;"!$F$16:$F$"&amp;15+I42)),#N/A)),0)</f>
        <v>0</v>
      </c>
    </row>
    <row r="43" spans="2:12" x14ac:dyDescent="0.3">
      <c r="B43">
        <f t="shared" si="1"/>
        <v>29</v>
      </c>
      <c r="C43" t="str">
        <f t="array" aca="1" ref="C43" ca="1">INDIRECT(CONCATENATE("Simu"&amp;$B43&amp;"!"&amp;"$X$3"))</f>
        <v>[-0.01 +0.01]</v>
      </c>
      <c r="D43" t="str">
        <f t="array" aca="1" ref="D43" ca="1">_xlfn.CONCAT(INDIRECT(CONCATENATE("Simu"&amp;$B43&amp;"!"&amp;"$D$3")), " - ",TEXT(INDIRECT(CONCATENATE("Simu"&amp;$B43&amp;"!"&amp;"$D$3"))+(INDIRECT(CONCATENATE("Simu"&amp;$B43&amp;"!"&amp;"$E$3"))/86400),"hh:mm:ss"))</f>
        <v>16:15:00 - 16:30:00</v>
      </c>
      <c r="E43">
        <f t="array" aca="1" ref="E43" ca="1">INDIRECT(CONCATENATE("Simu"&amp;$B43&amp;"!"&amp;"$G$3"))</f>
        <v>1000</v>
      </c>
      <c r="F43">
        <f t="array" aca="1" ref="F43" ca="1">INDIRECT(CONCATENATE("Simu"&amp;$B43&amp;"!"&amp;"$L$8"))</f>
        <v>0.7696500000000035</v>
      </c>
      <c r="G43">
        <f t="array" aca="1" ref="G43" ca="1">INDIRECT(CONCATENATE("Simu"&amp;$B43&amp;"!"&amp;"$L$9"))</f>
        <v>48.504941666666667</v>
      </c>
      <c r="H43">
        <f t="array" aca="1" ref="H43" ca="1">INDIRECT(CONCATENATE("Simu"&amp;$B43&amp;"!"&amp;"$Z$3"))</f>
        <v>4402</v>
      </c>
      <c r="I43">
        <f t="array" aca="1" ref="I43" ca="1">INDIRECT(CONCATENATE("Simu"&amp;$B43&amp;"!"&amp;"$I$9"))</f>
        <v>1</v>
      </c>
      <c r="J43">
        <f t="array" aca="1" ref="J43" ca="1">IF(I43&gt;0,COUNT(IF(INDIRECT(CONCATENATE("Simu"&amp;$B43&amp;"!$F$16:$F$"&amp;15+I43))&lt;20,INDIRECT(CONCATENATE("Simu"&amp;$B43&amp;"!$F$16:$F$"&amp;15+I43)),#N/A)),0)</f>
        <v>1</v>
      </c>
      <c r="K43">
        <f t="array" aca="1" ref="K43" ca="1">IF(I43&gt;0,COUNT(IF(INDIRECT(CONCATENATE("Simu"&amp;$B43&amp;"!$F$16:$F$"&amp;15+I43))&lt;10,INDIRECT(CONCATENATE("Simu"&amp;$B43&amp;"!$F$16:$F$"&amp;15+I43)),#N/A)),0)</f>
        <v>1</v>
      </c>
      <c r="L43">
        <f t="array" aca="1" ref="L43" ca="1">IF(I43&gt;0,COUNT(IF(INDIRECT(CONCATENATE("Simu"&amp;$B43&amp;"!$F$16:$F$"&amp;15+I43))&lt;5,INDIRECT(CONCATENATE("Simu"&amp;$B43&amp;"!$F$16:$F$"&amp;15+I43)),#N/A)),0)</f>
        <v>0</v>
      </c>
    </row>
    <row r="44" spans="2:12" x14ac:dyDescent="0.3">
      <c r="B44">
        <f t="shared" si="1"/>
        <v>30</v>
      </c>
      <c r="C44" t="str">
        <f t="array" aca="1" ref="C44" ca="1">INDIRECT(CONCATENATE("Simu"&amp;$B44&amp;"!"&amp;"$X$3"))</f>
        <v>[-0.01 +0.01]</v>
      </c>
      <c r="D44" t="str">
        <f t="array" aca="1" ref="D44" ca="1">_xlfn.CONCAT(INDIRECT(CONCATENATE("Simu"&amp;$B44&amp;"!"&amp;"$D$3")), " - ",TEXT(INDIRECT(CONCATENATE("Simu"&amp;$B44&amp;"!"&amp;"$D$3"))+(INDIRECT(CONCATENATE("Simu"&amp;$B44&amp;"!"&amp;"$E$3"))/86400),"hh:mm:ss"))</f>
        <v>16:30:00 - 17:00:00</v>
      </c>
      <c r="E44">
        <f t="array" aca="1" ref="E44" ca="1">INDIRECT(CONCATENATE("Simu"&amp;$B44&amp;"!"&amp;"$G$3"))</f>
        <v>1000</v>
      </c>
      <c r="F44">
        <f t="array" aca="1" ref="F44" ca="1">INDIRECT(CONCATENATE("Simu"&amp;$B44&amp;"!"&amp;"$L$8"))</f>
        <v>1.868258333333338</v>
      </c>
      <c r="G44">
        <f t="array" aca="1" ref="G44" ca="1">INDIRECT(CONCATENATE("Simu"&amp;$B44&amp;"!"&amp;"$L$9"))</f>
        <v>58.193752777777767</v>
      </c>
      <c r="H44">
        <f t="array" aca="1" ref="H44" ca="1">INDIRECT(CONCATENATE("Simu"&amp;$B44&amp;"!"&amp;"$Z$3"))</f>
        <v>390</v>
      </c>
      <c r="I44">
        <f t="array" aca="1" ref="I44" ca="1">INDIRECT(CONCATENATE("Simu"&amp;$B44&amp;"!"&amp;"$I$9"))</f>
        <v>0</v>
      </c>
      <c r="J44">
        <f t="array" aca="1" ref="J44" ca="1">IF(I44&gt;0,COUNT(IF(INDIRECT(CONCATENATE("Simu"&amp;$B44&amp;"!$F$16:$F$"&amp;15+I44))&lt;20,INDIRECT(CONCATENATE("Simu"&amp;$B44&amp;"!$F$16:$F$"&amp;15+I44)),#N/A)),0)</f>
        <v>0</v>
      </c>
      <c r="K44">
        <f t="array" aca="1" ref="K44" ca="1">IF(I44&gt;0,COUNT(IF(INDIRECT(CONCATENATE("Simu"&amp;$B44&amp;"!$F$16:$F$"&amp;15+I44))&lt;10,INDIRECT(CONCATENATE("Simu"&amp;$B44&amp;"!$F$16:$F$"&amp;15+I44)),#N/A)),0)</f>
        <v>0</v>
      </c>
      <c r="L44">
        <f t="array" aca="1" ref="L44" ca="1">IF(I44&gt;0,COUNT(IF(INDIRECT(CONCATENATE("Simu"&amp;$B44&amp;"!$F$16:$F$"&amp;15+I44))&lt;5,INDIRECT(CONCATENATE("Simu"&amp;$B44&amp;"!$F$16:$F$"&amp;15+I44)),#N/A)),0)</f>
        <v>0</v>
      </c>
    </row>
    <row r="45" spans="2:12" x14ac:dyDescent="0.3">
      <c r="B45">
        <f t="shared" si="1"/>
        <v>31</v>
      </c>
      <c r="C45" t="str">
        <f t="array" aca="1" ref="C45" ca="1">INDIRECT(CONCATENATE("Simu"&amp;$B45&amp;"!"&amp;"$X$3"))</f>
        <v>[-0.01 +0.01]</v>
      </c>
      <c r="D45" t="str">
        <f t="array" aca="1" ref="D45" ca="1">_xlfn.CONCAT(INDIRECT(CONCATENATE("Simu"&amp;$B45&amp;"!"&amp;"$D$3")), " - ",TEXT(INDIRECT(CONCATENATE("Simu"&amp;$B45&amp;"!"&amp;"$D$3"))+(INDIRECT(CONCATENATE("Simu"&amp;$B45&amp;"!"&amp;"$E$3"))/86400),"hh:mm:ss"))</f>
        <v>17:00:00 - 17:30:00</v>
      </c>
      <c r="E45">
        <f t="array" aca="1" ref="E45" ca="1">INDIRECT(CONCATENATE("Simu"&amp;$B45&amp;"!"&amp;"$G$3"))</f>
        <v>1000</v>
      </c>
      <c r="F45">
        <f t="array" aca="1" ref="F45" ca="1">INDIRECT(CONCATENATE("Simu"&amp;$B45&amp;"!"&amp;"$L$8"))</f>
        <v>2.6424805555555611</v>
      </c>
      <c r="G45">
        <f t="array" aca="1" ref="G45" ca="1">INDIRECT(CONCATENATE("Simu"&amp;$B45&amp;"!"&amp;"$L$9"))</f>
        <v>57.980291666666673</v>
      </c>
      <c r="H45">
        <f t="array" aca="1" ref="H45" ca="1">INDIRECT(CONCATENATE("Simu"&amp;$B45&amp;"!"&amp;"$Z$3"))</f>
        <v>56</v>
      </c>
      <c r="I45">
        <f t="array" aca="1" ref="I45" ca="1">INDIRECT(CONCATENATE("Simu"&amp;$B45&amp;"!"&amp;"$I$9"))</f>
        <v>1</v>
      </c>
      <c r="J45">
        <f t="array" aca="1" ref="J45" ca="1">IF(I45&gt;0,COUNT(IF(INDIRECT(CONCATENATE("Simu"&amp;$B45&amp;"!$F$16:$F$"&amp;15+I45))&lt;20,INDIRECT(CONCATENATE("Simu"&amp;$B45&amp;"!$F$16:$F$"&amp;15+I45)),#N/A)),0)</f>
        <v>0</v>
      </c>
      <c r="K45">
        <f t="array" aca="1" ref="K45" ca="1">IF(I45&gt;0,COUNT(IF(INDIRECT(CONCATENATE("Simu"&amp;$B45&amp;"!$F$16:$F$"&amp;15+I45))&lt;10,INDIRECT(CONCATENATE("Simu"&amp;$B45&amp;"!$F$16:$F$"&amp;15+I45)),#N/A)),0)</f>
        <v>0</v>
      </c>
      <c r="L45">
        <f t="array" aca="1" ref="L45" ca="1">IF(I45&gt;0,COUNT(IF(INDIRECT(CONCATENATE("Simu"&amp;$B45&amp;"!$F$16:$F$"&amp;15+I45))&lt;5,INDIRECT(CONCATENATE("Simu"&amp;$B45&amp;"!$F$16:$F$"&amp;15+I45)),#N/A)),0)</f>
        <v>0</v>
      </c>
    </row>
    <row r="46" spans="2:12" x14ac:dyDescent="0.3">
      <c r="B46">
        <f t="shared" si="1"/>
        <v>32</v>
      </c>
      <c r="C46" t="str">
        <f t="array" aca="1" ref="C46" ca="1">INDIRECT(CONCATENATE("Simu"&amp;$B46&amp;"!"&amp;"$X$3"))</f>
        <v>[-0.01 +0.01]</v>
      </c>
      <c r="D46" t="str">
        <f t="array" aca="1" ref="D46" ca="1">_xlfn.CONCAT(INDIRECT(CONCATENATE("Simu"&amp;$B46&amp;"!"&amp;"$D$3")), " - ",TEXT(INDIRECT(CONCATENATE("Simu"&amp;$B46&amp;"!"&amp;"$D$3"))+(INDIRECT(CONCATENATE("Simu"&amp;$B46&amp;"!"&amp;"$E$3"))/86400),"hh:mm:ss"))</f>
        <v>17:30:00 - 18:00:00</v>
      </c>
      <c r="E46">
        <f t="array" aca="1" ref="E46" ca="1">INDIRECT(CONCATENATE("Simu"&amp;$B46&amp;"!"&amp;"$G$3"))</f>
        <v>1000</v>
      </c>
      <c r="F46">
        <f t="array" aca="1" ref="F46" ca="1">INDIRECT(CONCATENATE("Simu"&amp;$B46&amp;"!"&amp;"$L$8"))</f>
        <v>1.812244444444447</v>
      </c>
      <c r="G46">
        <f t="array" aca="1" ref="G46" ca="1">INDIRECT(CONCATENATE("Simu"&amp;$B46&amp;"!"&amp;"$L$9"))</f>
        <v>41.975088888888877</v>
      </c>
      <c r="H46">
        <f t="array" aca="1" ref="H46" ca="1">INDIRECT(CONCATENATE("Simu"&amp;$B46&amp;"!"&amp;"$Z$3"))</f>
        <v>92</v>
      </c>
      <c r="I46">
        <f t="array" aca="1" ref="I46" ca="1">INDIRECT(CONCATENATE("Simu"&amp;$B46&amp;"!"&amp;"$I$9"))</f>
        <v>0</v>
      </c>
      <c r="J46">
        <f t="array" aca="1" ref="J46" ca="1">IF(I46&gt;0,COUNT(IF(INDIRECT(CONCATENATE("Simu"&amp;$B46&amp;"!$F$16:$F$"&amp;15+I46))&lt;20,INDIRECT(CONCATENATE("Simu"&amp;$B46&amp;"!$F$16:$F$"&amp;15+I46)),#N/A)),0)</f>
        <v>0</v>
      </c>
      <c r="K46">
        <f t="array" aca="1" ref="K46" ca="1">IF(I46&gt;0,COUNT(IF(INDIRECT(CONCATENATE("Simu"&amp;$B46&amp;"!$F$16:$F$"&amp;15+I46))&lt;10,INDIRECT(CONCATENATE("Simu"&amp;$B46&amp;"!$F$16:$F$"&amp;15+I46)),#N/A)),0)</f>
        <v>0</v>
      </c>
      <c r="L46">
        <f t="array" aca="1" ref="L46" ca="1">IF(I46&gt;0,COUNT(IF(INDIRECT(CONCATENATE("Simu"&amp;$B46&amp;"!$F$16:$F$"&amp;15+I46))&lt;5,INDIRECT(CONCATENATE("Simu"&amp;$B46&amp;"!$F$16:$F$"&amp;15+I46)),#N/A)),0)</f>
        <v>0</v>
      </c>
    </row>
    <row r="47" spans="2:12" x14ac:dyDescent="0.3">
      <c r="B47">
        <f t="shared" si="1"/>
        <v>33</v>
      </c>
      <c r="C47" t="str">
        <f t="array" aca="1" ref="C47" ca="1">INDIRECT(CONCATENATE("Simu"&amp;$B47&amp;"!"&amp;"$X$3"))</f>
        <v>[-0.01 +0.01]</v>
      </c>
      <c r="D47" t="str">
        <f t="array" aca="1" ref="D47" ca="1">_xlfn.CONCAT(INDIRECT(CONCATENATE("Simu"&amp;$B47&amp;"!"&amp;"$D$3")), " - ",TEXT(INDIRECT(CONCATENATE("Simu"&amp;$B47&amp;"!"&amp;"$D$3"))+(INDIRECT(CONCATENATE("Simu"&amp;$B47&amp;"!"&amp;"$E$3"))/86400),"hh:mm:ss"))</f>
        <v>18:00:00 - 18:30:00</v>
      </c>
      <c r="E47">
        <f t="array" aca="1" ref="E47" ca="1">INDIRECT(CONCATENATE("Simu"&amp;$B47&amp;"!"&amp;"$G$3"))</f>
        <v>1000</v>
      </c>
      <c r="F47">
        <f t="array" aca="1" ref="F47" ca="1">INDIRECT(CONCATENATE("Simu"&amp;$B47&amp;"!"&amp;"$L$8"))</f>
        <v>1.969891666666661</v>
      </c>
      <c r="G47">
        <f t="array" aca="1" ref="G47" ca="1">INDIRECT(CONCATENATE("Simu"&amp;$B47&amp;"!"&amp;"$L$9"))</f>
        <v>60.564044444444441</v>
      </c>
      <c r="H47">
        <f t="array" aca="1" ref="H47" ca="1">INDIRECT(CONCATENATE("Simu"&amp;$B47&amp;"!"&amp;"$Z$3"))</f>
        <v>97</v>
      </c>
      <c r="I47">
        <f t="array" aca="1" ref="I47" ca="1">INDIRECT(CONCATENATE("Simu"&amp;$B47&amp;"!"&amp;"$I$9"))</f>
        <v>0</v>
      </c>
      <c r="J47">
        <f t="array" aca="1" ref="J47" ca="1">IF(I47&gt;0,COUNT(IF(INDIRECT(CONCATENATE("Simu"&amp;$B47&amp;"!$F$16:$F$"&amp;15+I47))&lt;20,INDIRECT(CONCATENATE("Simu"&amp;$B47&amp;"!$F$16:$F$"&amp;15+I47)),#N/A)),0)</f>
        <v>0</v>
      </c>
      <c r="K47">
        <f t="array" aca="1" ref="K47" ca="1">IF(I47&gt;0,COUNT(IF(INDIRECT(CONCATENATE("Simu"&amp;$B47&amp;"!$F$16:$F$"&amp;15+I47))&lt;10,INDIRECT(CONCATENATE("Simu"&amp;$B47&amp;"!$F$16:$F$"&amp;15+I47)),#N/A)),0)</f>
        <v>0</v>
      </c>
      <c r="L47">
        <f t="array" aca="1" ref="L47" ca="1">IF(I47&gt;0,COUNT(IF(INDIRECT(CONCATENATE("Simu"&amp;$B47&amp;"!$F$16:$F$"&amp;15+I47))&lt;5,INDIRECT(CONCATENATE("Simu"&amp;$B47&amp;"!$F$16:$F$"&amp;15+I47)),#N/A)),0)</f>
        <v>0</v>
      </c>
    </row>
    <row r="48" spans="2:12" x14ac:dyDescent="0.3">
      <c r="B48">
        <f t="shared" si="1"/>
        <v>34</v>
      </c>
      <c r="C48" t="str">
        <f t="array" aca="1" ref="C48" ca="1">INDIRECT(CONCATENATE("Simu"&amp;$B48&amp;"!"&amp;"$X$3"))</f>
        <v>[-0.01 +0.01]</v>
      </c>
      <c r="D48" t="str">
        <f t="array" aca="1" ref="D48" ca="1">_xlfn.CONCAT(INDIRECT(CONCATENATE("Simu"&amp;$B48&amp;"!"&amp;"$D$3")), " - ",TEXT(INDIRECT(CONCATENATE("Simu"&amp;$B48&amp;"!"&amp;"$D$3"))+(INDIRECT(CONCATENATE("Simu"&amp;$B48&amp;"!"&amp;"$E$3"))/86400),"hh:mm:ss"))</f>
        <v>18:30:00 - 19:00:00</v>
      </c>
      <c r="E48">
        <f t="array" aca="1" ref="E48" ca="1">INDIRECT(CONCATENATE("Simu"&amp;$B48&amp;"!"&amp;"$G$3"))</f>
        <v>1000</v>
      </c>
      <c r="F48">
        <f t="array" aca="1" ref="F48" ca="1">INDIRECT(CONCATENATE("Simu"&amp;$B48&amp;"!"&amp;"$L$8"))</f>
        <v>2.056561111111102</v>
      </c>
      <c r="G48">
        <f t="array" aca="1" ref="G48" ca="1">INDIRECT(CONCATENATE("Simu"&amp;$B48&amp;"!"&amp;"$L$9"))</f>
        <v>43.458183333333302</v>
      </c>
      <c r="H48">
        <f t="array" aca="1" ref="H48" ca="1">INDIRECT(CONCATENATE("Simu"&amp;$B48&amp;"!"&amp;"$Z$3"))</f>
        <v>19</v>
      </c>
      <c r="I48">
        <f t="array" aca="1" ref="I48" ca="1">INDIRECT(CONCATENATE("Simu"&amp;$B48&amp;"!"&amp;"$I$9"))</f>
        <v>0</v>
      </c>
      <c r="J48">
        <f t="array" aca="1" ref="J48" ca="1">IF(I48&gt;0,COUNT(IF(INDIRECT(CONCATENATE("Simu"&amp;$B48&amp;"!$F$16:$F$"&amp;15+I48))&lt;20,INDIRECT(CONCATENATE("Simu"&amp;$B48&amp;"!$F$16:$F$"&amp;15+I48)),#N/A)),0)</f>
        <v>0</v>
      </c>
      <c r="K48">
        <f t="array" aca="1" ref="K48" ca="1">IF(I48&gt;0,COUNT(IF(INDIRECT(CONCATENATE("Simu"&amp;$B48&amp;"!$F$16:$F$"&amp;15+I48))&lt;10,INDIRECT(CONCATENATE("Simu"&amp;$B48&amp;"!$F$16:$F$"&amp;15+I48)),#N/A)),0)</f>
        <v>0</v>
      </c>
      <c r="L48">
        <f t="array" aca="1" ref="L48" ca="1">IF(I48&gt;0,COUNT(IF(INDIRECT(CONCATENATE("Simu"&amp;$B48&amp;"!$F$16:$F$"&amp;15+I48))&lt;5,INDIRECT(CONCATENATE("Simu"&amp;$B48&amp;"!$F$16:$F$"&amp;15+I48)),#N/A)),0)</f>
        <v>0</v>
      </c>
    </row>
    <row r="49" spans="2:12" x14ac:dyDescent="0.3">
      <c r="B49">
        <f t="shared" si="1"/>
        <v>35</v>
      </c>
      <c r="C49" t="str">
        <f t="array" aca="1" ref="C49" ca="1">INDIRECT(CONCATENATE("Simu"&amp;$B49&amp;"!"&amp;"$X$3"))</f>
        <v>[-0.01 +0.01]</v>
      </c>
      <c r="D49" t="str">
        <f t="array" aca="1" ref="D49" ca="1">_xlfn.CONCAT(INDIRECT(CONCATENATE("Simu"&amp;$B49&amp;"!"&amp;"$D$3")), " - ",TEXT(INDIRECT(CONCATENATE("Simu"&amp;$B49&amp;"!"&amp;"$D$3"))+(INDIRECT(CONCATENATE("Simu"&amp;$B49&amp;"!"&amp;"$E$3"))/86400),"hh:mm:ss"))</f>
        <v>19:00:00 - 20:00:00</v>
      </c>
      <c r="E49">
        <f t="array" aca="1" ref="E49" ca="1">INDIRECT(CONCATENATE("Simu"&amp;$B49&amp;"!"&amp;"$G$3"))</f>
        <v>1000</v>
      </c>
      <c r="F49">
        <f t="array" aca="1" ref="F49" ca="1">INDIRECT(CONCATENATE("Simu"&amp;$B49&amp;"!"&amp;"$L$8"))</f>
        <v>3.7903000000000051</v>
      </c>
      <c r="G49">
        <f t="array" aca="1" ref="G49" ca="1">INDIRECT(CONCATENATE("Simu"&amp;$B49&amp;"!"&amp;"$L$9"))</f>
        <v>100.9529722222222</v>
      </c>
      <c r="H49">
        <f t="array" aca="1" ref="H49" ca="1">INDIRECT(CONCATENATE("Simu"&amp;$B49&amp;"!"&amp;"$Z$3"))</f>
        <v>105</v>
      </c>
      <c r="I49">
        <f t="array" aca="1" ref="I49" ca="1">INDIRECT(CONCATENATE("Simu"&amp;$B49&amp;"!"&amp;"$I$9"))</f>
        <v>0</v>
      </c>
      <c r="J49">
        <f t="array" aca="1" ref="J49" ca="1">IF(I49&gt;0,COUNT(IF(INDIRECT(CONCATENATE("Simu"&amp;$B49&amp;"!$F$16:$F$"&amp;15+I49))&lt;20,INDIRECT(CONCATENATE("Simu"&amp;$B49&amp;"!$F$16:$F$"&amp;15+I49)),#N/A)),0)</f>
        <v>0</v>
      </c>
      <c r="K49">
        <f t="array" aca="1" ref="K49" ca="1">IF(I49&gt;0,COUNT(IF(INDIRECT(CONCATENATE("Simu"&amp;$B49&amp;"!$F$16:$F$"&amp;15+I49))&lt;10,INDIRECT(CONCATENATE("Simu"&amp;$B49&amp;"!$F$16:$F$"&amp;15+I49)),#N/A)),0)</f>
        <v>0</v>
      </c>
      <c r="L49">
        <f t="array" aca="1" ref="L49" ca="1">IF(I49&gt;0,COUNT(IF(INDIRECT(CONCATENATE("Simu"&amp;$B49&amp;"!$F$16:$F$"&amp;15+I49))&lt;5,INDIRECT(CONCATENATE("Simu"&amp;$B49&amp;"!$F$16:$F$"&amp;15+I49)),#N/A)),0)</f>
        <v>0</v>
      </c>
    </row>
    <row r="50" spans="2:12" x14ac:dyDescent="0.3">
      <c r="B50">
        <f t="shared" si="1"/>
        <v>36</v>
      </c>
      <c r="C50" t="str">
        <f t="array" aca="1" ref="C50" ca="1">INDIRECT(CONCATENATE("Simu"&amp;$B50&amp;"!"&amp;"$X$3"))</f>
        <v>[-0.01 +0.01]</v>
      </c>
      <c r="D50" t="str">
        <f t="array" aca="1" ref="D50" ca="1">_xlfn.CONCAT(INDIRECT(CONCATENATE("Simu"&amp;$B50&amp;"!"&amp;"$D$3")), " - ",TEXT(INDIRECT(CONCATENATE("Simu"&amp;$B50&amp;"!"&amp;"$D$3"))+(INDIRECT(CONCATENATE("Simu"&amp;$B50&amp;"!"&amp;"$E$3"))/86400),"hh:mm:ss"))</f>
        <v>20:00:00 - 21:00:00</v>
      </c>
      <c r="E50">
        <f t="array" aca="1" ref="E50" ca="1">INDIRECT(CONCATENATE("Simu"&amp;$B50&amp;"!"&amp;"$G$3"))</f>
        <v>1000</v>
      </c>
      <c r="F50">
        <f t="array" aca="1" ref="F50" ca="1">INDIRECT(CONCATENATE("Simu"&amp;$B50&amp;"!"&amp;"$L$8"))</f>
        <v>3.563747222222224</v>
      </c>
      <c r="G50">
        <f t="array" aca="1" ref="G50" ca="1">INDIRECT(CONCATENATE("Simu"&amp;$B50&amp;"!"&amp;"$L$9"))</f>
        <v>94.844977777777757</v>
      </c>
      <c r="H50">
        <f t="array" aca="1" ref="H50" ca="1">INDIRECT(CONCATENATE("Simu"&amp;$B50&amp;"!"&amp;"$Z$3"))</f>
        <v>64</v>
      </c>
      <c r="I50">
        <f t="array" aca="1" ref="I50" ca="1">INDIRECT(CONCATENATE("Simu"&amp;$B50&amp;"!"&amp;"$I$9"))</f>
        <v>0</v>
      </c>
      <c r="J50">
        <f t="array" aca="1" ref="J50" ca="1">IF(I50&gt;0,COUNT(IF(INDIRECT(CONCATENATE("Simu"&amp;$B50&amp;"!$F$16:$F$"&amp;15+I50))&lt;20,INDIRECT(CONCATENATE("Simu"&amp;$B50&amp;"!$F$16:$F$"&amp;15+I50)),#N/A)),0)</f>
        <v>0</v>
      </c>
      <c r="K50">
        <f t="array" aca="1" ref="K50" ca="1">IF(I50&gt;0,COUNT(IF(INDIRECT(CONCATENATE("Simu"&amp;$B50&amp;"!$F$16:$F$"&amp;15+I50))&lt;10,INDIRECT(CONCATENATE("Simu"&amp;$B50&amp;"!$F$16:$F$"&amp;15+I50)),#N/A)),0)</f>
        <v>0</v>
      </c>
      <c r="L50">
        <f t="array" aca="1" ref="L50" ca="1">IF(I50&gt;0,COUNT(IF(INDIRECT(CONCATENATE("Simu"&amp;$B50&amp;"!$F$16:$F$"&amp;15+I50))&lt;5,INDIRECT(CONCATENATE("Simu"&amp;$B50&amp;"!$F$16:$F$"&amp;15+I50)),#N/A)),0)</f>
        <v>0</v>
      </c>
    </row>
    <row r="51" spans="2:12" x14ac:dyDescent="0.3">
      <c r="B51">
        <f t="shared" si="1"/>
        <v>37</v>
      </c>
      <c r="C51" t="str">
        <f t="array" aca="1" ref="C51" ca="1">INDIRECT(CONCATENATE("Simu"&amp;$B51&amp;"!"&amp;"$X$3"))</f>
        <v>[-0.01 +0.01]</v>
      </c>
      <c r="D51" t="str">
        <f t="array" aca="1" ref="D51" ca="1">_xlfn.CONCAT(INDIRECT(CONCATENATE("Simu"&amp;$B51&amp;"!"&amp;"$D$3")), " - ",TEXT(INDIRECT(CONCATENATE("Simu"&amp;$B51&amp;"!"&amp;"$D$3"))+(INDIRECT(CONCATENATE("Simu"&amp;$B51&amp;"!"&amp;"$E$3"))/86400),"hh:mm:ss"))</f>
        <v>21:00:00 - 21:15:00</v>
      </c>
      <c r="E51">
        <f t="array" aca="1" ref="E51" ca="1">INDIRECT(CONCATENATE("Simu"&amp;$B51&amp;"!"&amp;"$G$3"))</f>
        <v>1000</v>
      </c>
      <c r="F51">
        <f t="array" aca="1" ref="F51" ca="1">INDIRECT(CONCATENATE("Simu"&amp;$B51&amp;"!"&amp;"$L$8"))</f>
        <v>0.65175000000000083</v>
      </c>
      <c r="G51">
        <f t="array" aca="1" ref="G51" ca="1">INDIRECT(CONCATENATE("Simu"&amp;$B51&amp;"!"&amp;"$L$9"))</f>
        <v>22.684213888888891</v>
      </c>
      <c r="H51">
        <f t="array" aca="1" ref="H51" ca="1">INDIRECT(CONCATENATE("Simu"&amp;$B51&amp;"!"&amp;"$Z$3"))</f>
        <v>46</v>
      </c>
      <c r="I51">
        <f t="array" aca="1" ref="I51" ca="1">INDIRECT(CONCATENATE("Simu"&amp;$B51&amp;"!"&amp;"$I$9"))</f>
        <v>1</v>
      </c>
      <c r="J51">
        <f t="array" aca="1" ref="J51" ca="1">IF(I51&gt;0,COUNT(IF(INDIRECT(CONCATENATE("Simu"&amp;$B51&amp;"!$F$16:$F$"&amp;15+I51))&lt;20,INDIRECT(CONCATENATE("Simu"&amp;$B51&amp;"!$F$16:$F$"&amp;15+I51)),#N/A)),0)</f>
        <v>1</v>
      </c>
      <c r="K51">
        <f t="array" aca="1" ref="K51" ca="1">IF(I51&gt;0,COUNT(IF(INDIRECT(CONCATENATE("Simu"&amp;$B51&amp;"!$F$16:$F$"&amp;15+I51))&lt;10,INDIRECT(CONCATENATE("Simu"&amp;$B51&amp;"!$F$16:$F$"&amp;15+I51)),#N/A)),0)</f>
        <v>1</v>
      </c>
      <c r="L51">
        <f t="array" aca="1" ref="L51" ca="1">IF(I51&gt;0,COUNT(IF(INDIRECT(CONCATENATE("Simu"&amp;$B51&amp;"!$F$16:$F$"&amp;15+I51))&lt;5,INDIRECT(CONCATENATE("Simu"&amp;$B51&amp;"!$F$16:$F$"&amp;15+I51)),#N/A)),0)</f>
        <v>1</v>
      </c>
    </row>
    <row r="52" spans="2:12" x14ac:dyDescent="0.3">
      <c r="B52">
        <f t="shared" si="1"/>
        <v>38</v>
      </c>
      <c r="C52" t="str">
        <f t="array" aca="1" ref="C52" ca="1">INDIRECT(CONCATENATE("Simu"&amp;$B52&amp;"!"&amp;"$X$3"))</f>
        <v>[-0.01 +0.01]</v>
      </c>
      <c r="D52" t="str">
        <f t="array" aca="1" ref="D52" ca="1">_xlfn.CONCAT(INDIRECT(CONCATENATE("Simu"&amp;$B52&amp;"!"&amp;"$D$3")), " - ",TEXT(INDIRECT(CONCATENATE("Simu"&amp;$B52&amp;"!"&amp;"$D$3"))+(INDIRECT(CONCATENATE("Simu"&amp;$B52&amp;"!"&amp;"$E$3"))/86400),"hh:mm:ss"))</f>
        <v>21:15:00 - 21:30:00</v>
      </c>
      <c r="E52">
        <f t="array" aca="1" ref="E52" ca="1">INDIRECT(CONCATENATE("Simu"&amp;$B52&amp;"!"&amp;"$G$3"))</f>
        <v>1000</v>
      </c>
      <c r="F52">
        <f t="array" aca="1" ref="F52" ca="1">INDIRECT(CONCATENATE("Simu"&amp;$B52&amp;"!"&amp;"$L$8"))</f>
        <v>0.8593972222222227</v>
      </c>
      <c r="G52">
        <f t="array" aca="1" ref="G52" ca="1">INDIRECT(CONCATENATE("Simu"&amp;$B52&amp;"!"&amp;"$L$9"))</f>
        <v>25.1450472222222</v>
      </c>
      <c r="H52">
        <f t="array" aca="1" ref="H52" ca="1">INDIRECT(CONCATENATE("Simu"&amp;$B52&amp;"!"&amp;"$Z$3"))</f>
        <v>134</v>
      </c>
      <c r="I52">
        <f t="array" aca="1" ref="I52" ca="1">INDIRECT(CONCATENATE("Simu"&amp;$B52&amp;"!"&amp;"$I$9"))</f>
        <v>0</v>
      </c>
      <c r="J52">
        <f t="array" aca="1" ref="J52" ca="1">IF(I52&gt;0,COUNT(IF(INDIRECT(CONCATENATE("Simu"&amp;$B52&amp;"!$F$16:$F$"&amp;15+I52))&lt;20,INDIRECT(CONCATENATE("Simu"&amp;$B52&amp;"!$F$16:$F$"&amp;15+I52)),#N/A)),0)</f>
        <v>0</v>
      </c>
      <c r="K52">
        <f t="array" aca="1" ref="K52" ca="1">IF(I52&gt;0,COUNT(IF(INDIRECT(CONCATENATE("Simu"&amp;$B52&amp;"!$F$16:$F$"&amp;15+I52))&lt;10,INDIRECT(CONCATENATE("Simu"&amp;$B52&amp;"!$F$16:$F$"&amp;15+I52)),#N/A)),0)</f>
        <v>0</v>
      </c>
      <c r="L52">
        <f t="array" aca="1" ref="L52" ca="1">IF(I52&gt;0,COUNT(IF(INDIRECT(CONCATENATE("Simu"&amp;$B52&amp;"!$F$16:$F$"&amp;15+I52))&lt;5,INDIRECT(CONCATENATE("Simu"&amp;$B52&amp;"!$F$16:$F$"&amp;15+I52)),#N/A)),0)</f>
        <v>0</v>
      </c>
    </row>
    <row r="53" spans="2:12" x14ac:dyDescent="0.3">
      <c r="B53">
        <f t="shared" si="1"/>
        <v>39</v>
      </c>
      <c r="C53" t="str">
        <f t="array" aca="1" ref="C53" ca="1">INDIRECT(CONCATENATE("Simu"&amp;$B53&amp;"!"&amp;"$X$3"))</f>
        <v>[-0.01 +0.01]</v>
      </c>
      <c r="D53" t="str">
        <f t="array" aca="1" ref="D53" ca="1">_xlfn.CONCAT(INDIRECT(CONCATENATE("Simu"&amp;$B53&amp;"!"&amp;"$D$3")), " - ",TEXT(INDIRECT(CONCATENATE("Simu"&amp;$B53&amp;"!"&amp;"$D$3"))+(INDIRECT(CONCATENATE("Simu"&amp;$B53&amp;"!"&amp;"$E$3"))/86400),"hh:mm:ss"))</f>
        <v>21:30:00 - 21:45:00</v>
      </c>
      <c r="E53">
        <f t="array" aca="1" ref="E53" ca="1">INDIRECT(CONCATENATE("Simu"&amp;$B53&amp;"!"&amp;"$G$3"))</f>
        <v>1000</v>
      </c>
      <c r="F53">
        <f t="array" aca="1" ref="F53" ca="1">INDIRECT(CONCATENATE("Simu"&amp;$B53&amp;"!"&amp;"$L$8"))</f>
        <v>0.6859111111111067</v>
      </c>
      <c r="G53">
        <f t="array" aca="1" ref="G53" ca="1">INDIRECT(CONCATENATE("Simu"&amp;$B53&amp;"!"&amp;"$L$9"))</f>
        <v>22.120136111111108</v>
      </c>
      <c r="H53">
        <f t="array" aca="1" ref="H53" ca="1">INDIRECT(CONCATENATE("Simu"&amp;$B53&amp;"!"&amp;"$Z$3"))</f>
        <v>6</v>
      </c>
      <c r="I53">
        <f t="array" aca="1" ref="I53" ca="1">INDIRECT(CONCATENATE("Simu"&amp;$B53&amp;"!"&amp;"$I$9"))</f>
        <v>0</v>
      </c>
      <c r="J53">
        <f t="array" aca="1" ref="J53" ca="1">IF(I53&gt;0,COUNT(IF(INDIRECT(CONCATENATE("Simu"&amp;$B53&amp;"!$F$16:$F$"&amp;15+I53))&lt;20,INDIRECT(CONCATENATE("Simu"&amp;$B53&amp;"!$F$16:$F$"&amp;15+I53)),#N/A)),0)</f>
        <v>0</v>
      </c>
      <c r="K53">
        <f t="array" aca="1" ref="K53" ca="1">IF(I53&gt;0,COUNT(IF(INDIRECT(CONCATENATE("Simu"&amp;$B53&amp;"!$F$16:$F$"&amp;15+I53))&lt;10,INDIRECT(CONCATENATE("Simu"&amp;$B53&amp;"!$F$16:$F$"&amp;15+I53)),#N/A)),0)</f>
        <v>0</v>
      </c>
      <c r="L53">
        <f t="array" aca="1" ref="L53" ca="1">IF(I53&gt;0,COUNT(IF(INDIRECT(CONCATENATE("Simu"&amp;$B53&amp;"!$F$16:$F$"&amp;15+I53))&lt;5,INDIRECT(CONCATENATE("Simu"&amp;$B53&amp;"!$F$16:$F$"&amp;15+I53)),#N/A)),0)</f>
        <v>0</v>
      </c>
    </row>
    <row r="54" spans="2:12" x14ac:dyDescent="0.3">
      <c r="B54">
        <f t="shared" si="1"/>
        <v>40</v>
      </c>
      <c r="C54" t="str">
        <f t="array" aca="1" ref="C54" ca="1">INDIRECT(CONCATENATE("Simu"&amp;$B54&amp;"!"&amp;"$X$3"))</f>
        <v>[-0.01 +0.01]</v>
      </c>
      <c r="D54" t="str">
        <f t="array" aca="1" ref="D54" ca="1">_xlfn.CONCAT(INDIRECT(CONCATENATE("Simu"&amp;$B54&amp;"!"&amp;"$D$3")), " - ",TEXT(INDIRECT(CONCATENATE("Simu"&amp;$B54&amp;"!"&amp;"$D$3"))+(INDIRECT(CONCATENATE("Simu"&amp;$B54&amp;"!"&amp;"$E$3"))/86400),"hh:mm:ss"))</f>
        <v>21:45:00 - 22:00:00</v>
      </c>
      <c r="E54">
        <f t="array" aca="1" ref="E54" ca="1">INDIRECT(CONCATENATE("Simu"&amp;$B54&amp;"!"&amp;"$G$3"))</f>
        <v>1000</v>
      </c>
      <c r="F54">
        <f t="array" aca="1" ref="F54" ca="1">INDIRECT(CONCATENATE("Simu"&amp;$B54&amp;"!"&amp;"$L$8"))</f>
        <v>0.68137500000000728</v>
      </c>
      <c r="G54">
        <f t="array" aca="1" ref="G54" ca="1">INDIRECT(CONCATENATE("Simu"&amp;$B54&amp;"!"&amp;"$L$9"))</f>
        <v>24.333116666666658</v>
      </c>
      <c r="H54">
        <f t="array" aca="1" ref="H54" ca="1">INDIRECT(CONCATENATE("Simu"&amp;$B54&amp;"!"&amp;"$Z$3"))</f>
        <v>42</v>
      </c>
      <c r="I54">
        <f t="array" aca="1" ref="I54" ca="1">INDIRECT(CONCATENATE("Simu"&amp;$B54&amp;"!"&amp;"$I$9"))</f>
        <v>0</v>
      </c>
      <c r="J54">
        <f t="array" aca="1" ref="J54" ca="1">IF(I54&gt;0,COUNT(IF(INDIRECT(CONCATENATE("Simu"&amp;$B54&amp;"!$F$16:$F$"&amp;15+I54))&lt;20,INDIRECT(CONCATENATE("Simu"&amp;$B54&amp;"!$F$16:$F$"&amp;15+I54)),#N/A)),0)</f>
        <v>0</v>
      </c>
      <c r="K54">
        <f t="array" aca="1" ref="K54" ca="1">IF(I54&gt;0,COUNT(IF(INDIRECT(CONCATENATE("Simu"&amp;$B54&amp;"!$F$16:$F$"&amp;15+I54))&lt;10,INDIRECT(CONCATENATE("Simu"&amp;$B54&amp;"!$F$16:$F$"&amp;15+I54)),#N/A)),0)</f>
        <v>0</v>
      </c>
      <c r="L54">
        <f t="array" aca="1" ref="L54" ca="1">IF(I54&gt;0,COUNT(IF(INDIRECT(CONCATENATE("Simu"&amp;$B54&amp;"!$F$16:$F$"&amp;15+I54))&lt;5,INDIRECT(CONCATENATE("Simu"&amp;$B54&amp;"!$F$16:$F$"&amp;15+I54)),#N/A)),0)</f>
        <v>0</v>
      </c>
    </row>
  </sheetData>
  <mergeCells count="11">
    <mergeCell ref="H12:H14"/>
    <mergeCell ref="B12:B14"/>
    <mergeCell ref="C12:C14"/>
    <mergeCell ref="D12:D14"/>
    <mergeCell ref="E12:E14"/>
    <mergeCell ref="F12:G13"/>
    <mergeCell ref="I12:L13"/>
    <mergeCell ref="O12:O14"/>
    <mergeCell ref="P12:Q13"/>
    <mergeCell ref="R12:R14"/>
    <mergeCell ref="S12:V13"/>
  </mergeCell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17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1</v>
      </c>
      <c r="B3" s="3">
        <v>45023</v>
      </c>
      <c r="D3" t="s">
        <v>79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199</v>
      </c>
      <c r="K3">
        <v>171</v>
      </c>
      <c r="L3">
        <v>28</v>
      </c>
      <c r="M3" t="s">
        <v>80</v>
      </c>
      <c r="N3" t="s">
        <v>81</v>
      </c>
      <c r="O3">
        <v>0</v>
      </c>
      <c r="P3" t="s">
        <v>82</v>
      </c>
      <c r="Q3" t="s">
        <v>83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77</v>
      </c>
      <c r="AA3">
        <v>269.70814633369451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76</v>
      </c>
      <c r="C7">
        <v>16.79817777777777</v>
      </c>
      <c r="D7">
        <v>342.15432695762678</v>
      </c>
      <c r="E7">
        <v>13.13994671406984</v>
      </c>
      <c r="H7" t="s">
        <v>93</v>
      </c>
      <c r="I7">
        <v>3</v>
      </c>
      <c r="K7" t="s">
        <v>94</v>
      </c>
      <c r="L7">
        <v>28.606216666666661</v>
      </c>
      <c r="M7">
        <v>767.89722126957713</v>
      </c>
      <c r="N7">
        <v>13.13994671406984</v>
      </c>
    </row>
    <row r="8" spans="1:27" x14ac:dyDescent="0.3">
      <c r="A8">
        <v>1</v>
      </c>
      <c r="B8">
        <v>0</v>
      </c>
      <c r="C8">
        <v>0</v>
      </c>
      <c r="D8">
        <v>0</v>
      </c>
      <c r="H8" t="s">
        <v>95</v>
      </c>
      <c r="I8">
        <v>72</v>
      </c>
      <c r="K8" t="s">
        <v>31</v>
      </c>
      <c r="L8">
        <v>2.197458333333334</v>
      </c>
      <c r="M8">
        <v>404.37262954905549</v>
      </c>
      <c r="N8">
        <v>60.466824811357263</v>
      </c>
    </row>
    <row r="9" spans="1:27" x14ac:dyDescent="0.3">
      <c r="A9">
        <v>2</v>
      </c>
      <c r="B9">
        <v>95</v>
      </c>
      <c r="C9">
        <v>11.808038888888889</v>
      </c>
      <c r="D9">
        <v>425.74289431195041</v>
      </c>
      <c r="E9">
        <v>10.657455694806689</v>
      </c>
      <c r="H9" t="s">
        <v>96</v>
      </c>
      <c r="I9">
        <v>2</v>
      </c>
      <c r="K9" t="s">
        <v>32</v>
      </c>
      <c r="L9">
        <v>30.803674999999991</v>
      </c>
      <c r="M9">
        <v>1172.2698508186329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28</v>
      </c>
      <c r="C12">
        <v>2.197458333333334</v>
      </c>
      <c r="D12">
        <v>404.37262954905549</v>
      </c>
      <c r="E12">
        <v>60.466824811357263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  <row r="16" spans="1:27" x14ac:dyDescent="0.3">
      <c r="A16" t="s">
        <v>121</v>
      </c>
      <c r="B16">
        <v>4632</v>
      </c>
      <c r="C16">
        <v>6199</v>
      </c>
      <c r="D16">
        <v>9</v>
      </c>
      <c r="E16">
        <v>25740</v>
      </c>
      <c r="F16">
        <v>27.021985160942979</v>
      </c>
      <c r="G16">
        <v>0</v>
      </c>
      <c r="H16">
        <v>5</v>
      </c>
      <c r="I16">
        <v>13672.541551440851</v>
      </c>
      <c r="J16">
        <v>15508.281001232461</v>
      </c>
      <c r="K16">
        <v>69.364859866138374</v>
      </c>
      <c r="L16">
        <v>14960.7497407597</v>
      </c>
      <c r="M16">
        <v>16040.36191311187</v>
      </c>
      <c r="N16">
        <v>70.027683160652558</v>
      </c>
      <c r="O16">
        <v>13672.541551440851</v>
      </c>
      <c r="P16">
        <v>15508.281001232461</v>
      </c>
      <c r="Q16">
        <v>69.364859866138374</v>
      </c>
      <c r="R16">
        <v>13672.61570014899</v>
      </c>
      <c r="S16">
        <v>15508.101552447441</v>
      </c>
      <c r="T16">
        <v>70.027683160652558</v>
      </c>
      <c r="U16">
        <v>0</v>
      </c>
      <c r="V16">
        <v>51.579053424130791</v>
      </c>
      <c r="W16">
        <v>0</v>
      </c>
      <c r="X16">
        <v>0</v>
      </c>
    </row>
    <row r="17" spans="1:24" x14ac:dyDescent="0.3">
      <c r="A17" t="s">
        <v>121</v>
      </c>
      <c r="B17">
        <v>4632</v>
      </c>
      <c r="C17">
        <v>6199</v>
      </c>
      <c r="D17">
        <v>9</v>
      </c>
      <c r="E17">
        <v>25740</v>
      </c>
      <c r="F17">
        <v>9.86431203583982</v>
      </c>
      <c r="G17">
        <v>0</v>
      </c>
      <c r="H17">
        <v>5</v>
      </c>
      <c r="I17">
        <v>13676.487624591389</v>
      </c>
      <c r="J17">
        <v>15508.81883902554</v>
      </c>
      <c r="K17">
        <v>66.823923951416845</v>
      </c>
      <c r="L17">
        <v>14147.186847303899</v>
      </c>
      <c r="M17">
        <v>15701.92575257743</v>
      </c>
      <c r="N17">
        <v>67.658224138168052</v>
      </c>
      <c r="O17">
        <v>13676.487624591389</v>
      </c>
      <c r="P17">
        <v>15508.81883902554</v>
      </c>
      <c r="Q17">
        <v>66.823923951416845</v>
      </c>
      <c r="R17">
        <v>13676.98559333559</v>
      </c>
      <c r="S17">
        <v>15507.61384070247</v>
      </c>
      <c r="T17">
        <v>67.658224138168052</v>
      </c>
      <c r="U17">
        <v>0</v>
      </c>
      <c r="V17">
        <v>51.576778338448378</v>
      </c>
      <c r="W17">
        <v>0</v>
      </c>
      <c r="X17">
        <v>0</v>
      </c>
    </row>
  </sheetData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2</v>
      </c>
      <c r="B3" s="3">
        <v>45023</v>
      </c>
      <c r="D3" t="s">
        <v>122</v>
      </c>
      <c r="E3">
        <v>900</v>
      </c>
      <c r="F3">
        <v>60</v>
      </c>
      <c r="G3">
        <v>1000</v>
      </c>
      <c r="H3">
        <v>1000</v>
      </c>
      <c r="I3">
        <v>50</v>
      </c>
      <c r="J3">
        <v>196</v>
      </c>
      <c r="K3">
        <v>183</v>
      </c>
      <c r="L3">
        <v>13</v>
      </c>
      <c r="M3" t="s">
        <v>80</v>
      </c>
      <c r="N3" t="s">
        <v>81</v>
      </c>
      <c r="O3">
        <v>0</v>
      </c>
      <c r="P3" t="s">
        <v>123</v>
      </c>
      <c r="Q3" t="s">
        <v>124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220</v>
      </c>
      <c r="AA3">
        <v>146.95581555366519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10</v>
      </c>
      <c r="C7">
        <v>0.83575555555555381</v>
      </c>
      <c r="D7">
        <v>26.365208735579611</v>
      </c>
      <c r="E7">
        <v>12.90352788963167</v>
      </c>
      <c r="H7" t="s">
        <v>93</v>
      </c>
      <c r="I7">
        <v>220</v>
      </c>
      <c r="K7" t="s">
        <v>94</v>
      </c>
      <c r="L7">
        <v>17.310405555555551</v>
      </c>
      <c r="M7">
        <v>620.17674912851885</v>
      </c>
      <c r="N7">
        <v>12.90352788963167</v>
      </c>
    </row>
    <row r="8" spans="1:27" x14ac:dyDescent="0.3">
      <c r="A8">
        <v>1</v>
      </c>
      <c r="B8">
        <v>0</v>
      </c>
      <c r="C8">
        <v>0</v>
      </c>
      <c r="D8">
        <v>0</v>
      </c>
      <c r="H8" t="s">
        <v>95</v>
      </c>
      <c r="I8">
        <v>0</v>
      </c>
      <c r="K8" t="s">
        <v>31</v>
      </c>
      <c r="L8">
        <v>0.65158333333333252</v>
      </c>
      <c r="M8">
        <v>119.4762310693765</v>
      </c>
      <c r="N8">
        <v>62.373396996153247</v>
      </c>
    </row>
    <row r="9" spans="1:27" x14ac:dyDescent="0.3">
      <c r="A9">
        <v>2</v>
      </c>
      <c r="B9">
        <v>173</v>
      </c>
      <c r="C9">
        <v>16.47465</v>
      </c>
      <c r="D9">
        <v>593.81154039293926</v>
      </c>
      <c r="E9">
        <v>11.470113125107391</v>
      </c>
      <c r="H9" t="s">
        <v>96</v>
      </c>
      <c r="I9">
        <v>0</v>
      </c>
      <c r="K9" t="s">
        <v>32</v>
      </c>
      <c r="L9">
        <v>17.961988888888889</v>
      </c>
      <c r="M9">
        <v>739.65298019789532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13</v>
      </c>
      <c r="C12">
        <v>0.65158333333333252</v>
      </c>
      <c r="D12">
        <v>119.4762310693765</v>
      </c>
      <c r="E12">
        <v>62.373396996153247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3</v>
      </c>
      <c r="B3" s="3">
        <v>45023</v>
      </c>
      <c r="D3" t="s">
        <v>125</v>
      </c>
      <c r="E3">
        <v>900</v>
      </c>
      <c r="F3">
        <v>60</v>
      </c>
      <c r="G3">
        <v>1000</v>
      </c>
      <c r="H3">
        <v>1000</v>
      </c>
      <c r="I3">
        <v>50</v>
      </c>
      <c r="J3">
        <v>286</v>
      </c>
      <c r="K3">
        <v>268</v>
      </c>
      <c r="L3">
        <v>18</v>
      </c>
      <c r="M3" t="s">
        <v>80</v>
      </c>
      <c r="N3" t="s">
        <v>81</v>
      </c>
      <c r="O3">
        <v>0</v>
      </c>
      <c r="P3" t="s">
        <v>126</v>
      </c>
      <c r="Q3" t="s">
        <v>127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1749</v>
      </c>
      <c r="AA3">
        <v>208.139862537384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22</v>
      </c>
      <c r="C7">
        <v>0.4728833333333326</v>
      </c>
      <c r="D7">
        <v>14.635065190017411</v>
      </c>
      <c r="E7">
        <v>8.5968533924066453</v>
      </c>
      <c r="H7" t="s">
        <v>93</v>
      </c>
      <c r="I7">
        <v>1681</v>
      </c>
      <c r="K7" t="s">
        <v>94</v>
      </c>
      <c r="L7">
        <v>30.185308333333339</v>
      </c>
      <c r="M7">
        <v>1085.105814591134</v>
      </c>
      <c r="N7">
        <v>43.94105703988081</v>
      </c>
    </row>
    <row r="8" spans="1:27" x14ac:dyDescent="0.3">
      <c r="A8">
        <v>1</v>
      </c>
      <c r="B8">
        <v>0</v>
      </c>
      <c r="C8">
        <v>0</v>
      </c>
      <c r="D8">
        <v>0</v>
      </c>
      <c r="H8" t="s">
        <v>95</v>
      </c>
      <c r="I8">
        <v>68</v>
      </c>
      <c r="K8" t="s">
        <v>31</v>
      </c>
      <c r="L8">
        <v>0.82359722222222143</v>
      </c>
      <c r="M8">
        <v>151.41252492544419</v>
      </c>
      <c r="N8">
        <v>51.779648938413317</v>
      </c>
    </row>
    <row r="9" spans="1:27" x14ac:dyDescent="0.3">
      <c r="A9">
        <v>2</v>
      </c>
      <c r="B9">
        <v>246</v>
      </c>
      <c r="C9">
        <v>29.712425</v>
      </c>
      <c r="D9">
        <v>1070.470749401117</v>
      </c>
      <c r="E9">
        <v>43.94105703988081</v>
      </c>
      <c r="H9" t="s">
        <v>96</v>
      </c>
      <c r="I9">
        <v>0</v>
      </c>
      <c r="K9" t="s">
        <v>32</v>
      </c>
      <c r="L9">
        <v>31.008905555555561</v>
      </c>
      <c r="M9">
        <v>1236.518339516578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18</v>
      </c>
      <c r="C12">
        <v>0.82359722222222143</v>
      </c>
      <c r="D12">
        <v>151.41252492544419</v>
      </c>
      <c r="E12">
        <v>51.779648938413317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4</v>
      </c>
      <c r="B3" s="3">
        <v>45023</v>
      </c>
      <c r="D3" t="s">
        <v>128</v>
      </c>
      <c r="E3">
        <v>900</v>
      </c>
      <c r="F3">
        <v>60</v>
      </c>
      <c r="G3">
        <v>1000</v>
      </c>
      <c r="H3">
        <v>1000</v>
      </c>
      <c r="I3">
        <v>50</v>
      </c>
      <c r="J3">
        <v>374</v>
      </c>
      <c r="K3">
        <v>357</v>
      </c>
      <c r="L3">
        <v>17</v>
      </c>
      <c r="M3" t="s">
        <v>80</v>
      </c>
      <c r="N3" t="s">
        <v>81</v>
      </c>
      <c r="O3">
        <v>0</v>
      </c>
      <c r="P3" t="s">
        <v>129</v>
      </c>
      <c r="Q3" t="s">
        <v>130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3540</v>
      </c>
      <c r="AA3">
        <v>347.53493809700012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76</v>
      </c>
      <c r="C7">
        <v>7.4827361111111106</v>
      </c>
      <c r="D7">
        <v>134.6403677842375</v>
      </c>
      <c r="E7">
        <v>13.107295299699819</v>
      </c>
      <c r="H7" t="s">
        <v>93</v>
      </c>
      <c r="I7">
        <v>3538</v>
      </c>
      <c r="K7" t="s">
        <v>94</v>
      </c>
      <c r="L7">
        <v>43.2864</v>
      </c>
      <c r="M7">
        <v>1424.5757412872099</v>
      </c>
      <c r="N7">
        <v>20.811406842410019</v>
      </c>
    </row>
    <row r="8" spans="1:27" x14ac:dyDescent="0.3">
      <c r="A8">
        <v>1</v>
      </c>
      <c r="B8">
        <v>0</v>
      </c>
      <c r="C8">
        <v>0</v>
      </c>
      <c r="D8">
        <v>0</v>
      </c>
      <c r="H8" t="s">
        <v>95</v>
      </c>
      <c r="I8">
        <v>2</v>
      </c>
      <c r="K8" t="s">
        <v>31</v>
      </c>
      <c r="L8">
        <v>0.94526111111111077</v>
      </c>
      <c r="M8">
        <v>173.7333669343767</v>
      </c>
      <c r="N8">
        <v>54.10256074598972</v>
      </c>
    </row>
    <row r="9" spans="1:27" x14ac:dyDescent="0.3">
      <c r="A9">
        <v>2</v>
      </c>
      <c r="B9">
        <v>281</v>
      </c>
      <c r="C9">
        <v>35.803663888888892</v>
      </c>
      <c r="D9">
        <v>1289.935373502972</v>
      </c>
      <c r="E9">
        <v>20.811406842410019</v>
      </c>
      <c r="H9" t="s">
        <v>96</v>
      </c>
      <c r="I9">
        <v>0</v>
      </c>
      <c r="K9" t="s">
        <v>32</v>
      </c>
      <c r="L9">
        <v>44.231661111111109</v>
      </c>
      <c r="M9">
        <v>1598.3091082215869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17</v>
      </c>
      <c r="C12">
        <v>0.94526111111111077</v>
      </c>
      <c r="D12">
        <v>173.7333669343767</v>
      </c>
      <c r="E12">
        <v>54.10256074598972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5</v>
      </c>
      <c r="B3" s="3">
        <v>45023</v>
      </c>
      <c r="D3" t="s">
        <v>131</v>
      </c>
      <c r="E3">
        <v>900</v>
      </c>
      <c r="F3">
        <v>60</v>
      </c>
      <c r="G3">
        <v>1000</v>
      </c>
      <c r="H3">
        <v>1000</v>
      </c>
      <c r="I3">
        <v>50</v>
      </c>
      <c r="J3">
        <v>378</v>
      </c>
      <c r="K3">
        <v>359</v>
      </c>
      <c r="L3">
        <v>19</v>
      </c>
      <c r="M3" t="s">
        <v>80</v>
      </c>
      <c r="N3" t="s">
        <v>81</v>
      </c>
      <c r="O3">
        <v>0</v>
      </c>
      <c r="P3" t="s">
        <v>132</v>
      </c>
      <c r="Q3" t="s">
        <v>133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2218</v>
      </c>
      <c r="AA3">
        <v>342.23060584068298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61</v>
      </c>
      <c r="C7">
        <v>8.7514666666666638</v>
      </c>
      <c r="D7">
        <v>200.23983667247731</v>
      </c>
      <c r="E7">
        <v>13.13993225792384</v>
      </c>
      <c r="H7" t="s">
        <v>93</v>
      </c>
      <c r="I7">
        <v>2103</v>
      </c>
      <c r="K7" t="s">
        <v>94</v>
      </c>
      <c r="L7">
        <v>49.208730555555547</v>
      </c>
      <c r="M7">
        <v>1658.0111034640929</v>
      </c>
      <c r="N7">
        <v>21.389927579382189</v>
      </c>
    </row>
    <row r="8" spans="1:27" x14ac:dyDescent="0.3">
      <c r="A8">
        <v>1</v>
      </c>
      <c r="B8">
        <v>0</v>
      </c>
      <c r="C8">
        <v>0</v>
      </c>
      <c r="D8">
        <v>0</v>
      </c>
      <c r="H8" t="s">
        <v>95</v>
      </c>
      <c r="I8">
        <v>115</v>
      </c>
      <c r="K8" t="s">
        <v>31</v>
      </c>
      <c r="L8">
        <v>1.26023611111111</v>
      </c>
      <c r="M8">
        <v>232.1326426448305</v>
      </c>
      <c r="N8">
        <v>135.73259923317201</v>
      </c>
    </row>
    <row r="9" spans="1:27" x14ac:dyDescent="0.3">
      <c r="A9">
        <v>2</v>
      </c>
      <c r="B9">
        <v>298</v>
      </c>
      <c r="C9">
        <v>40.457263888888889</v>
      </c>
      <c r="D9">
        <v>1457.7712667916151</v>
      </c>
      <c r="E9">
        <v>21.389927579382189</v>
      </c>
      <c r="H9" t="s">
        <v>96</v>
      </c>
      <c r="I9">
        <v>0</v>
      </c>
      <c r="K9" t="s">
        <v>32</v>
      </c>
      <c r="L9">
        <v>50.468966666666667</v>
      </c>
      <c r="M9">
        <v>1890.1437461089231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19</v>
      </c>
      <c r="C12">
        <v>1.26023611111111</v>
      </c>
      <c r="D12">
        <v>232.1326426448305</v>
      </c>
      <c r="E12">
        <v>135.73259923317201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6</v>
      </c>
      <c r="B3" s="3">
        <v>45023</v>
      </c>
      <c r="D3" t="s">
        <v>134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375</v>
      </c>
      <c r="K3">
        <v>341</v>
      </c>
      <c r="L3">
        <v>34</v>
      </c>
      <c r="M3" t="s">
        <v>80</v>
      </c>
      <c r="N3" t="s">
        <v>81</v>
      </c>
      <c r="O3">
        <v>0</v>
      </c>
      <c r="P3" t="s">
        <v>135</v>
      </c>
      <c r="Q3" t="s">
        <v>136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590</v>
      </c>
      <c r="AA3">
        <v>630.24688506126404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31</v>
      </c>
      <c r="C7">
        <v>1.7719416666666681</v>
      </c>
      <c r="D7">
        <v>55.665826542607967</v>
      </c>
      <c r="E7">
        <v>12.904222445888241</v>
      </c>
      <c r="H7" t="s">
        <v>93</v>
      </c>
      <c r="I7">
        <v>559</v>
      </c>
      <c r="K7" t="s">
        <v>94</v>
      </c>
      <c r="L7">
        <v>69.407016666666664</v>
      </c>
      <c r="M7">
        <v>2493.936615407421</v>
      </c>
      <c r="N7">
        <v>16.920489316171089</v>
      </c>
    </row>
    <row r="8" spans="1:27" x14ac:dyDescent="0.3">
      <c r="A8">
        <v>1</v>
      </c>
      <c r="B8">
        <v>0</v>
      </c>
      <c r="C8">
        <v>0</v>
      </c>
      <c r="D8">
        <v>0</v>
      </c>
      <c r="H8" t="s">
        <v>95</v>
      </c>
      <c r="I8">
        <v>31</v>
      </c>
      <c r="K8" t="s">
        <v>31</v>
      </c>
      <c r="L8">
        <v>2.4521166666666669</v>
      </c>
      <c r="M8">
        <v>450.89006039302927</v>
      </c>
      <c r="N8">
        <v>53.19801096756634</v>
      </c>
    </row>
    <row r="9" spans="1:27" x14ac:dyDescent="0.3">
      <c r="A9">
        <v>2</v>
      </c>
      <c r="B9">
        <v>310</v>
      </c>
      <c r="C9">
        <v>67.635075000000001</v>
      </c>
      <c r="D9">
        <v>2438.2707888648129</v>
      </c>
      <c r="E9">
        <v>16.920489316171089</v>
      </c>
      <c r="H9" t="s">
        <v>96</v>
      </c>
      <c r="I9">
        <v>0</v>
      </c>
      <c r="K9" t="s">
        <v>32</v>
      </c>
      <c r="L9">
        <v>71.859133333333332</v>
      </c>
      <c r="M9">
        <v>2944.8266758004502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34</v>
      </c>
      <c r="C12">
        <v>2.4521166666666669</v>
      </c>
      <c r="D12">
        <v>450.89006039302927</v>
      </c>
      <c r="E12">
        <v>53.19801096756634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7</v>
      </c>
      <c r="B3" s="3">
        <v>45023</v>
      </c>
      <c r="D3" t="s">
        <v>137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340</v>
      </c>
      <c r="K3">
        <v>308</v>
      </c>
      <c r="L3">
        <v>32</v>
      </c>
      <c r="M3" t="s">
        <v>80</v>
      </c>
      <c r="N3" t="s">
        <v>81</v>
      </c>
      <c r="O3">
        <v>0</v>
      </c>
      <c r="P3" t="s">
        <v>138</v>
      </c>
      <c r="Q3" t="s">
        <v>139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31</v>
      </c>
      <c r="AA3">
        <v>461.27879285812378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76</v>
      </c>
      <c r="C7">
        <v>16.788780555555551</v>
      </c>
      <c r="D7">
        <v>341.71833181622162</v>
      </c>
      <c r="E7">
        <v>13.139942583697559</v>
      </c>
      <c r="H7" t="s">
        <v>93</v>
      </c>
      <c r="I7">
        <v>23</v>
      </c>
      <c r="K7" t="s">
        <v>94</v>
      </c>
      <c r="L7">
        <v>63.94650833333332</v>
      </c>
      <c r="M7">
        <v>2043.585121029505</v>
      </c>
      <c r="N7">
        <v>13.139942583697559</v>
      </c>
    </row>
    <row r="8" spans="1:27" x14ac:dyDescent="0.3">
      <c r="A8">
        <v>1</v>
      </c>
      <c r="B8">
        <v>0</v>
      </c>
      <c r="C8">
        <v>0</v>
      </c>
      <c r="D8">
        <v>0</v>
      </c>
      <c r="H8" t="s">
        <v>95</v>
      </c>
      <c r="I8">
        <v>8</v>
      </c>
      <c r="K8" t="s">
        <v>31</v>
      </c>
      <c r="L8">
        <v>2.68560555555556</v>
      </c>
      <c r="M8">
        <v>494.32417744435418</v>
      </c>
      <c r="N8">
        <v>52.34643557682044</v>
      </c>
    </row>
    <row r="9" spans="1:27" x14ac:dyDescent="0.3">
      <c r="A9">
        <v>2</v>
      </c>
      <c r="B9">
        <v>232</v>
      </c>
      <c r="C9">
        <v>47.157727777777772</v>
      </c>
      <c r="D9">
        <v>1701.866789213283</v>
      </c>
      <c r="E9">
        <v>12.9059085610225</v>
      </c>
      <c r="H9" t="s">
        <v>96</v>
      </c>
      <c r="I9">
        <v>0</v>
      </c>
      <c r="K9" t="s">
        <v>32</v>
      </c>
      <c r="L9">
        <v>66.632113888888881</v>
      </c>
      <c r="M9">
        <v>2537.9092984738591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32</v>
      </c>
      <c r="C12">
        <v>2.68560555555556</v>
      </c>
      <c r="D12">
        <v>494.32417744435418</v>
      </c>
      <c r="E12">
        <v>52.34643557682044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8</v>
      </c>
      <c r="B3" s="3">
        <v>45023</v>
      </c>
      <c r="D3" t="s">
        <v>140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286</v>
      </c>
      <c r="K3">
        <v>254</v>
      </c>
      <c r="L3">
        <v>32</v>
      </c>
      <c r="M3" t="s">
        <v>80</v>
      </c>
      <c r="N3" t="s">
        <v>81</v>
      </c>
      <c r="O3">
        <v>0</v>
      </c>
      <c r="P3" t="s">
        <v>141</v>
      </c>
      <c r="Q3" t="s">
        <v>142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177</v>
      </c>
      <c r="AA3">
        <v>359.69329690933228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30</v>
      </c>
      <c r="C7">
        <v>1.7633083333333319</v>
      </c>
      <c r="D7">
        <v>54.720398324068967</v>
      </c>
      <c r="E7">
        <v>12.90403736948095</v>
      </c>
      <c r="H7" t="s">
        <v>93</v>
      </c>
      <c r="I7">
        <v>46</v>
      </c>
      <c r="K7" t="s">
        <v>94</v>
      </c>
      <c r="L7">
        <v>46.220972222222237</v>
      </c>
      <c r="M7">
        <v>1657.9453201095171</v>
      </c>
      <c r="N7">
        <v>12.90403736948095</v>
      </c>
    </row>
    <row r="8" spans="1:27" x14ac:dyDescent="0.3">
      <c r="A8">
        <v>1</v>
      </c>
      <c r="B8">
        <v>0</v>
      </c>
      <c r="C8">
        <v>0</v>
      </c>
      <c r="D8">
        <v>0</v>
      </c>
      <c r="H8" t="s">
        <v>95</v>
      </c>
      <c r="I8">
        <v>131</v>
      </c>
      <c r="K8" t="s">
        <v>31</v>
      </c>
      <c r="L8">
        <v>2.1562333333333359</v>
      </c>
      <c r="M8">
        <v>396.0587314371042</v>
      </c>
      <c r="N8">
        <v>52.966388563909639</v>
      </c>
    </row>
    <row r="9" spans="1:27" x14ac:dyDescent="0.3">
      <c r="A9">
        <v>2</v>
      </c>
      <c r="B9">
        <v>224</v>
      </c>
      <c r="C9">
        <v>44.457663888888909</v>
      </c>
      <c r="D9">
        <v>1603.224921785448</v>
      </c>
      <c r="E9">
        <v>10.673239515201869</v>
      </c>
      <c r="H9" t="s">
        <v>96</v>
      </c>
      <c r="I9">
        <v>0</v>
      </c>
      <c r="K9" t="s">
        <v>32</v>
      </c>
      <c r="L9">
        <v>48.377205555555577</v>
      </c>
      <c r="M9">
        <v>2054.0040515466212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32</v>
      </c>
      <c r="C12">
        <v>2.1562333333333359</v>
      </c>
      <c r="D12">
        <v>396.0587314371042</v>
      </c>
      <c r="E12">
        <v>52.966388563909639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9</v>
      </c>
      <c r="B3" s="3">
        <v>45023</v>
      </c>
      <c r="D3" t="s">
        <v>143</v>
      </c>
      <c r="E3">
        <v>900</v>
      </c>
      <c r="F3">
        <v>60</v>
      </c>
      <c r="G3">
        <v>1000</v>
      </c>
      <c r="H3">
        <v>1000</v>
      </c>
      <c r="I3">
        <v>50</v>
      </c>
      <c r="J3">
        <v>263</v>
      </c>
      <c r="K3">
        <v>242</v>
      </c>
      <c r="L3">
        <v>21</v>
      </c>
      <c r="M3" t="s">
        <v>80</v>
      </c>
      <c r="N3" t="s">
        <v>81</v>
      </c>
      <c r="O3">
        <v>0</v>
      </c>
      <c r="P3" t="s">
        <v>144</v>
      </c>
      <c r="Q3" t="s">
        <v>145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85</v>
      </c>
      <c r="AA3">
        <v>180.16272044181821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77</v>
      </c>
      <c r="C7">
        <v>7.4849694444444426</v>
      </c>
      <c r="D7">
        <v>136.28740920763869</v>
      </c>
      <c r="E7">
        <v>13.139950844379101</v>
      </c>
      <c r="H7" t="s">
        <v>93</v>
      </c>
      <c r="I7">
        <v>1</v>
      </c>
      <c r="K7" t="s">
        <v>94</v>
      </c>
      <c r="L7">
        <v>28.401069444444431</v>
      </c>
      <c r="M7">
        <v>889.62276383069741</v>
      </c>
      <c r="N7">
        <v>13.139950844379101</v>
      </c>
    </row>
    <row r="8" spans="1:27" x14ac:dyDescent="0.3">
      <c r="A8">
        <v>1</v>
      </c>
      <c r="B8">
        <v>1</v>
      </c>
      <c r="C8">
        <v>2.9991666666666989E-2</v>
      </c>
      <c r="D8">
        <v>5.5553212512490117E-2</v>
      </c>
      <c r="E8">
        <v>12.79301260236303</v>
      </c>
      <c r="H8" t="s">
        <v>95</v>
      </c>
      <c r="I8">
        <v>84</v>
      </c>
      <c r="K8" t="s">
        <v>31</v>
      </c>
      <c r="L8">
        <v>0.99113611111111011</v>
      </c>
      <c r="M8">
        <v>182.30923283299879</v>
      </c>
      <c r="N8">
        <v>51.779852397115882</v>
      </c>
    </row>
    <row r="9" spans="1:27" x14ac:dyDescent="0.3">
      <c r="A9">
        <v>2</v>
      </c>
      <c r="B9">
        <v>164</v>
      </c>
      <c r="C9">
        <v>20.886108333333329</v>
      </c>
      <c r="D9">
        <v>753.27980141054627</v>
      </c>
      <c r="E9">
        <v>10.69704596302663</v>
      </c>
      <c r="H9" t="s">
        <v>96</v>
      </c>
      <c r="I9">
        <v>0</v>
      </c>
      <c r="K9" t="s">
        <v>32</v>
      </c>
      <c r="L9">
        <v>29.392205555555549</v>
      </c>
      <c r="M9">
        <v>1071.9319966636961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21</v>
      </c>
      <c r="C12">
        <v>0.99113611111111011</v>
      </c>
      <c r="D12">
        <v>182.30923283299879</v>
      </c>
      <c r="E12">
        <v>51.779852397115882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10</v>
      </c>
      <c r="B3" s="3">
        <v>45023</v>
      </c>
      <c r="D3" t="s">
        <v>146</v>
      </c>
      <c r="E3">
        <v>900</v>
      </c>
      <c r="F3">
        <v>60</v>
      </c>
      <c r="G3">
        <v>1000</v>
      </c>
      <c r="H3">
        <v>1000</v>
      </c>
      <c r="I3">
        <v>50</v>
      </c>
      <c r="J3">
        <v>242</v>
      </c>
      <c r="K3">
        <v>227</v>
      </c>
      <c r="L3">
        <v>15</v>
      </c>
      <c r="M3" t="s">
        <v>80</v>
      </c>
      <c r="N3" t="s">
        <v>81</v>
      </c>
      <c r="O3">
        <v>0</v>
      </c>
      <c r="P3" t="s">
        <v>147</v>
      </c>
      <c r="Q3" t="s">
        <v>148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0</v>
      </c>
      <c r="AA3">
        <v>159.38865971565249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62</v>
      </c>
      <c r="C7">
        <v>8.6884138888888884</v>
      </c>
      <c r="D7">
        <v>198.4221629820652</v>
      </c>
      <c r="E7">
        <v>13.32689332465282</v>
      </c>
      <c r="H7" t="s">
        <v>93</v>
      </c>
      <c r="I7">
        <v>0</v>
      </c>
      <c r="K7" t="s">
        <v>94</v>
      </c>
      <c r="L7">
        <v>27.054555555555559</v>
      </c>
      <c r="M7">
        <v>846.00756169411011</v>
      </c>
      <c r="N7">
        <v>13.32689332465282</v>
      </c>
    </row>
    <row r="8" spans="1:27" x14ac:dyDescent="0.3">
      <c r="A8">
        <v>1</v>
      </c>
      <c r="B8">
        <v>2</v>
      </c>
      <c r="C8">
        <v>0.41958333333333131</v>
      </c>
      <c r="D8">
        <v>0.27107102939893168</v>
      </c>
      <c r="E8">
        <v>12.94010562005214</v>
      </c>
      <c r="H8" t="s">
        <v>95</v>
      </c>
      <c r="I8">
        <v>0</v>
      </c>
      <c r="K8" t="s">
        <v>31</v>
      </c>
      <c r="L8">
        <v>0.84096111111110883</v>
      </c>
      <c r="M8">
        <v>154.4967242843378</v>
      </c>
      <c r="N8">
        <v>51.88807847909731</v>
      </c>
    </row>
    <row r="9" spans="1:27" x14ac:dyDescent="0.3">
      <c r="A9">
        <v>2</v>
      </c>
      <c r="B9">
        <v>163</v>
      </c>
      <c r="C9">
        <v>17.946558333333339</v>
      </c>
      <c r="D9">
        <v>647.31432768264597</v>
      </c>
      <c r="E9">
        <v>10.90516053787452</v>
      </c>
      <c r="H9" t="s">
        <v>96</v>
      </c>
      <c r="I9">
        <v>0</v>
      </c>
      <c r="K9" t="s">
        <v>32</v>
      </c>
      <c r="L9">
        <v>27.895516666666669</v>
      </c>
      <c r="M9">
        <v>1000.504285978448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15</v>
      </c>
      <c r="C12">
        <v>0.84096111111110883</v>
      </c>
      <c r="D12">
        <v>154.4967242843378</v>
      </c>
      <c r="E12">
        <v>51.88807847909731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11</v>
      </c>
      <c r="B3" s="3">
        <v>45023</v>
      </c>
      <c r="D3" t="s">
        <v>149</v>
      </c>
      <c r="E3">
        <v>900</v>
      </c>
      <c r="F3">
        <v>60</v>
      </c>
      <c r="G3">
        <v>1000</v>
      </c>
      <c r="H3">
        <v>1000</v>
      </c>
      <c r="I3">
        <v>50</v>
      </c>
      <c r="J3">
        <v>178</v>
      </c>
      <c r="K3">
        <v>160</v>
      </c>
      <c r="L3">
        <v>18</v>
      </c>
      <c r="M3" t="s">
        <v>80</v>
      </c>
      <c r="N3" t="s">
        <v>81</v>
      </c>
      <c r="O3">
        <v>0</v>
      </c>
      <c r="P3" t="s">
        <v>150</v>
      </c>
      <c r="Q3" t="s">
        <v>151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34</v>
      </c>
      <c r="AA3">
        <v>138.10188698768621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11</v>
      </c>
      <c r="C7">
        <v>0.79978055555555738</v>
      </c>
      <c r="D7">
        <v>25.568412988994329</v>
      </c>
      <c r="E7">
        <v>12.93915066179971</v>
      </c>
      <c r="H7" t="s">
        <v>93</v>
      </c>
      <c r="I7">
        <v>30</v>
      </c>
      <c r="K7" t="s">
        <v>94</v>
      </c>
      <c r="L7">
        <v>17.039466666666659</v>
      </c>
      <c r="M7">
        <v>593.95468862282905</v>
      </c>
      <c r="N7">
        <v>12.93915066179971</v>
      </c>
    </row>
    <row r="8" spans="1:27" x14ac:dyDescent="0.3">
      <c r="A8">
        <v>1</v>
      </c>
      <c r="B8">
        <v>2</v>
      </c>
      <c r="C8">
        <v>0.48652500000000137</v>
      </c>
      <c r="D8">
        <v>0.14619430576951811</v>
      </c>
      <c r="E8">
        <v>9.3879740456391761E-2</v>
      </c>
      <c r="H8" t="s">
        <v>95</v>
      </c>
      <c r="I8">
        <v>4</v>
      </c>
      <c r="K8" t="s">
        <v>31</v>
      </c>
      <c r="L8">
        <v>1.151291666666667</v>
      </c>
      <c r="M8">
        <v>211.43581052280061</v>
      </c>
      <c r="N8">
        <v>51.780177931687938</v>
      </c>
    </row>
    <row r="9" spans="1:27" x14ac:dyDescent="0.3">
      <c r="A9">
        <v>2</v>
      </c>
      <c r="B9">
        <v>147</v>
      </c>
      <c r="C9">
        <v>15.753161111111099</v>
      </c>
      <c r="D9">
        <v>568.24008132806523</v>
      </c>
      <c r="E9">
        <v>10.53244960516508</v>
      </c>
      <c r="H9" t="s">
        <v>96</v>
      </c>
      <c r="I9">
        <v>0</v>
      </c>
      <c r="K9" t="s">
        <v>32</v>
      </c>
      <c r="L9">
        <v>18.190758333333331</v>
      </c>
      <c r="M9">
        <v>805.39049914562963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18</v>
      </c>
      <c r="C12">
        <v>1.151291666666667</v>
      </c>
      <c r="D12">
        <v>211.43581052280061</v>
      </c>
      <c r="E12">
        <v>51.780177931687938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12</v>
      </c>
      <c r="B3" s="3">
        <v>45023</v>
      </c>
      <c r="D3" t="s">
        <v>152</v>
      </c>
      <c r="E3">
        <v>900</v>
      </c>
      <c r="F3">
        <v>60</v>
      </c>
      <c r="G3">
        <v>1000</v>
      </c>
      <c r="H3">
        <v>1000</v>
      </c>
      <c r="I3">
        <v>50</v>
      </c>
      <c r="J3">
        <v>187</v>
      </c>
      <c r="K3">
        <v>168</v>
      </c>
      <c r="L3">
        <v>19</v>
      </c>
      <c r="M3" t="s">
        <v>80</v>
      </c>
      <c r="N3" t="s">
        <v>81</v>
      </c>
      <c r="O3">
        <v>0</v>
      </c>
      <c r="P3" t="s">
        <v>153</v>
      </c>
      <c r="Q3" t="s">
        <v>154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20</v>
      </c>
      <c r="AA3">
        <v>135.02426028251651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22</v>
      </c>
      <c r="C7">
        <v>0.45660833333333362</v>
      </c>
      <c r="D7">
        <v>14.13128075058971</v>
      </c>
      <c r="E7">
        <v>8.5967876809331703</v>
      </c>
      <c r="H7" t="s">
        <v>93</v>
      </c>
      <c r="I7">
        <v>0</v>
      </c>
      <c r="K7" t="s">
        <v>94</v>
      </c>
      <c r="L7">
        <v>15.807797222222209</v>
      </c>
      <c r="M7">
        <v>550.38124417636652</v>
      </c>
      <c r="N7">
        <v>10.92277526612299</v>
      </c>
    </row>
    <row r="8" spans="1:27" x14ac:dyDescent="0.3">
      <c r="A8">
        <v>1</v>
      </c>
      <c r="B8">
        <v>2</v>
      </c>
      <c r="C8">
        <v>0.48866388888888951</v>
      </c>
      <c r="D8">
        <v>0.1489169053990344</v>
      </c>
      <c r="E8">
        <v>0.59919533980805229</v>
      </c>
      <c r="H8" t="s">
        <v>95</v>
      </c>
      <c r="I8">
        <v>20</v>
      </c>
      <c r="K8" t="s">
        <v>31</v>
      </c>
      <c r="L8">
        <v>0.93730833333332864</v>
      </c>
      <c r="M8">
        <v>172.27445839952651</v>
      </c>
      <c r="N8">
        <v>56.665554011431098</v>
      </c>
    </row>
    <row r="9" spans="1:27" x14ac:dyDescent="0.3">
      <c r="A9">
        <v>2</v>
      </c>
      <c r="B9">
        <v>144</v>
      </c>
      <c r="C9">
        <v>14.862524999999991</v>
      </c>
      <c r="D9">
        <v>536.10104652037774</v>
      </c>
      <c r="E9">
        <v>10.92277526612299</v>
      </c>
      <c r="H9" t="s">
        <v>96</v>
      </c>
      <c r="I9">
        <v>0</v>
      </c>
      <c r="K9" t="s">
        <v>32</v>
      </c>
      <c r="L9">
        <v>16.74510555555554</v>
      </c>
      <c r="M9">
        <v>722.65570257589297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19</v>
      </c>
      <c r="C12">
        <v>0.93730833333332864</v>
      </c>
      <c r="D12">
        <v>172.27445839952651</v>
      </c>
      <c r="E12">
        <v>56.665554011431098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13</v>
      </c>
      <c r="B3" s="3">
        <v>45023</v>
      </c>
      <c r="D3" t="s">
        <v>155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279</v>
      </c>
      <c r="K3">
        <v>252</v>
      </c>
      <c r="L3">
        <v>27</v>
      </c>
      <c r="M3" t="s">
        <v>80</v>
      </c>
      <c r="N3" t="s">
        <v>81</v>
      </c>
      <c r="O3">
        <v>0</v>
      </c>
      <c r="P3" t="s">
        <v>156</v>
      </c>
      <c r="Q3" t="s">
        <v>157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19</v>
      </c>
      <c r="AA3">
        <v>362.80465221405029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76</v>
      </c>
      <c r="C7">
        <v>16.78016111111112</v>
      </c>
      <c r="D7">
        <v>341.31986382143191</v>
      </c>
      <c r="E7">
        <v>13.13997562634821</v>
      </c>
      <c r="H7" t="s">
        <v>93</v>
      </c>
      <c r="I7">
        <v>12</v>
      </c>
      <c r="K7" t="s">
        <v>94</v>
      </c>
      <c r="L7">
        <v>53.875027777777788</v>
      </c>
      <c r="M7">
        <v>1644.6811606522199</v>
      </c>
      <c r="N7">
        <v>13.13997562634821</v>
      </c>
    </row>
    <row r="8" spans="1:27" x14ac:dyDescent="0.3">
      <c r="A8">
        <v>1</v>
      </c>
      <c r="B8">
        <v>4</v>
      </c>
      <c r="C8">
        <v>0.97858611111111204</v>
      </c>
      <c r="D8">
        <v>0.6948953089823301</v>
      </c>
      <c r="E8">
        <v>12.87545860288669</v>
      </c>
      <c r="H8" t="s">
        <v>95</v>
      </c>
      <c r="I8">
        <v>7</v>
      </c>
      <c r="K8" t="s">
        <v>31</v>
      </c>
      <c r="L8">
        <v>1.7278249999999999</v>
      </c>
      <c r="M8">
        <v>317.869384188227</v>
      </c>
      <c r="N8">
        <v>52.247908927260482</v>
      </c>
    </row>
    <row r="9" spans="1:27" x14ac:dyDescent="0.3">
      <c r="A9">
        <v>2</v>
      </c>
      <c r="B9">
        <v>172</v>
      </c>
      <c r="C9">
        <v>36.116280555555562</v>
      </c>
      <c r="D9">
        <v>1302.6664015218059</v>
      </c>
      <c r="E9">
        <v>10.76385739150804</v>
      </c>
      <c r="H9" t="s">
        <v>96</v>
      </c>
      <c r="I9">
        <v>0</v>
      </c>
      <c r="K9" t="s">
        <v>32</v>
      </c>
      <c r="L9">
        <v>55.602852777777791</v>
      </c>
      <c r="M9">
        <v>1962.5505448404469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27</v>
      </c>
      <c r="C12">
        <v>1.7278249999999999</v>
      </c>
      <c r="D12">
        <v>317.869384188227</v>
      </c>
      <c r="E12">
        <v>52.247908927260482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A16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14</v>
      </c>
      <c r="B3" s="3">
        <v>45023</v>
      </c>
      <c r="D3" t="s">
        <v>158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247</v>
      </c>
      <c r="K3">
        <v>214</v>
      </c>
      <c r="L3">
        <v>33</v>
      </c>
      <c r="M3" t="s">
        <v>80</v>
      </c>
      <c r="N3" t="s">
        <v>81</v>
      </c>
      <c r="O3">
        <v>0</v>
      </c>
      <c r="P3" t="s">
        <v>159</v>
      </c>
      <c r="Q3" t="s">
        <v>160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18</v>
      </c>
      <c r="AA3">
        <v>329.81514310836792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31</v>
      </c>
      <c r="C7">
        <v>1.7273388888888881</v>
      </c>
      <c r="D7">
        <v>54.715111803956553</v>
      </c>
      <c r="E7">
        <v>12.90256917442386</v>
      </c>
      <c r="H7" t="s">
        <v>93</v>
      </c>
      <c r="I7">
        <v>13</v>
      </c>
      <c r="K7" t="s">
        <v>94</v>
      </c>
      <c r="L7">
        <v>40.936652777777773</v>
      </c>
      <c r="M7">
        <v>1409.973725898544</v>
      </c>
      <c r="N7">
        <v>12.90256917442386</v>
      </c>
    </row>
    <row r="8" spans="1:27" x14ac:dyDescent="0.3">
      <c r="A8">
        <v>1</v>
      </c>
      <c r="B8">
        <v>4</v>
      </c>
      <c r="C8">
        <v>1.662763888888888</v>
      </c>
      <c r="D8">
        <v>0.79467515393643728</v>
      </c>
      <c r="E8">
        <v>12.85031361945731</v>
      </c>
      <c r="H8" t="s">
        <v>95</v>
      </c>
      <c r="I8">
        <v>4</v>
      </c>
      <c r="K8" t="s">
        <v>31</v>
      </c>
      <c r="L8">
        <v>2.4802222222222192</v>
      </c>
      <c r="M8">
        <v>456.043296133963</v>
      </c>
      <c r="N8">
        <v>52.528133093582419</v>
      </c>
    </row>
    <row r="9" spans="1:27" x14ac:dyDescent="0.3">
      <c r="A9">
        <v>2</v>
      </c>
      <c r="B9">
        <v>179</v>
      </c>
      <c r="C9">
        <v>37.546550000000003</v>
      </c>
      <c r="D9">
        <v>1354.4639389406509</v>
      </c>
      <c r="E9">
        <v>11.080901460964499</v>
      </c>
      <c r="H9" t="s">
        <v>96</v>
      </c>
      <c r="I9">
        <v>1</v>
      </c>
      <c r="K9" t="s">
        <v>32</v>
      </c>
      <c r="L9">
        <v>43.41687499999999</v>
      </c>
      <c r="M9">
        <v>1866.0170220325069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33</v>
      </c>
      <c r="C12">
        <v>2.4802222222222192</v>
      </c>
      <c r="D12">
        <v>456.043296133963</v>
      </c>
      <c r="E12">
        <v>52.528133093582419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  <row r="16" spans="1:27" x14ac:dyDescent="0.3">
      <c r="A16" t="s">
        <v>161</v>
      </c>
      <c r="B16">
        <v>6044</v>
      </c>
      <c r="C16">
        <v>1790</v>
      </c>
      <c r="D16">
        <v>21</v>
      </c>
      <c r="E16">
        <v>42660</v>
      </c>
      <c r="F16">
        <v>8.5815006547446533</v>
      </c>
      <c r="G16">
        <v>5</v>
      </c>
      <c r="H16">
        <v>2</v>
      </c>
      <c r="I16">
        <v>16798.124910232262</v>
      </c>
      <c r="J16">
        <v>19646.51761087362</v>
      </c>
      <c r="K16">
        <v>78.694601556143652</v>
      </c>
      <c r="L16">
        <v>16760.96333752327</v>
      </c>
      <c r="M16">
        <v>20101.275771939669</v>
      </c>
      <c r="N16">
        <v>76.146942144969614</v>
      </c>
      <c r="O16">
        <v>16841.760263631611</v>
      </c>
      <c r="P16">
        <v>20077.524303938979</v>
      </c>
      <c r="Q16">
        <v>78.694601556143652</v>
      </c>
      <c r="R16">
        <v>16843.80235331806</v>
      </c>
      <c r="S16">
        <v>20077.70041602882</v>
      </c>
      <c r="T16">
        <v>76.146942144969614</v>
      </c>
      <c r="U16">
        <v>50.481834459900298</v>
      </c>
      <c r="V16">
        <v>10.036518747969289</v>
      </c>
      <c r="W16">
        <v>0</v>
      </c>
      <c r="X16">
        <v>0</v>
      </c>
    </row>
  </sheetData>
  <pageMargins left="0.75" right="0.75" top="1" bottom="1" header="0.5" footer="0.5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15</v>
      </c>
      <c r="B3" s="3">
        <v>45023</v>
      </c>
      <c r="D3" t="s">
        <v>162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280</v>
      </c>
      <c r="K3">
        <v>252</v>
      </c>
      <c r="L3">
        <v>28</v>
      </c>
      <c r="M3" t="s">
        <v>80</v>
      </c>
      <c r="N3" t="s">
        <v>81</v>
      </c>
      <c r="O3">
        <v>0</v>
      </c>
      <c r="P3" t="s">
        <v>163</v>
      </c>
      <c r="Q3" t="s">
        <v>164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25</v>
      </c>
      <c r="AA3">
        <v>357.21281170845032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76</v>
      </c>
      <c r="C7">
        <v>16.76274166666667</v>
      </c>
      <c r="D7">
        <v>342.18672869548942</v>
      </c>
      <c r="E7">
        <v>13.107256159353319</v>
      </c>
      <c r="H7" t="s">
        <v>93</v>
      </c>
      <c r="I7">
        <v>18</v>
      </c>
      <c r="K7" t="s">
        <v>94</v>
      </c>
      <c r="L7">
        <v>52.738294444444463</v>
      </c>
      <c r="M7">
        <v>1581.5939165529339</v>
      </c>
      <c r="N7">
        <v>14.43482093367003</v>
      </c>
    </row>
    <row r="8" spans="1:27" x14ac:dyDescent="0.3">
      <c r="A8">
        <v>1</v>
      </c>
      <c r="B8">
        <v>4</v>
      </c>
      <c r="C8">
        <v>1.6313416666666669</v>
      </c>
      <c r="D8">
        <v>0.92457914008348585</v>
      </c>
      <c r="E8">
        <v>12.90247876388</v>
      </c>
      <c r="H8" t="s">
        <v>95</v>
      </c>
      <c r="I8">
        <v>7</v>
      </c>
      <c r="K8" t="s">
        <v>31</v>
      </c>
      <c r="L8">
        <v>2.0298250000000051</v>
      </c>
      <c r="M8">
        <v>373.64502986185619</v>
      </c>
      <c r="N8">
        <v>51.945858302571821</v>
      </c>
    </row>
    <row r="9" spans="1:27" x14ac:dyDescent="0.3">
      <c r="A9">
        <v>2</v>
      </c>
      <c r="B9">
        <v>172</v>
      </c>
      <c r="C9">
        <v>34.344211111111122</v>
      </c>
      <c r="D9">
        <v>1238.482608717361</v>
      </c>
      <c r="E9">
        <v>14.43482093367003</v>
      </c>
      <c r="H9" t="s">
        <v>96</v>
      </c>
      <c r="I9">
        <v>0</v>
      </c>
      <c r="K9" t="s">
        <v>32</v>
      </c>
      <c r="L9">
        <v>54.768119444444473</v>
      </c>
      <c r="M9">
        <v>1955.23894641479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28</v>
      </c>
      <c r="C12">
        <v>2.0298250000000051</v>
      </c>
      <c r="D12">
        <v>373.64502986185619</v>
      </c>
      <c r="E12">
        <v>51.945858302571821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16</v>
      </c>
      <c r="B3" s="3">
        <v>45023</v>
      </c>
      <c r="D3" t="s">
        <v>165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241</v>
      </c>
      <c r="K3">
        <v>209</v>
      </c>
      <c r="L3">
        <v>32</v>
      </c>
      <c r="M3" t="s">
        <v>80</v>
      </c>
      <c r="N3" t="s">
        <v>81</v>
      </c>
      <c r="O3">
        <v>0</v>
      </c>
      <c r="P3" t="s">
        <v>166</v>
      </c>
      <c r="Q3" t="s">
        <v>167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148</v>
      </c>
      <c r="AA3">
        <v>302.19430065155029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29</v>
      </c>
      <c r="C7">
        <v>1.7254777777777781</v>
      </c>
      <c r="D7">
        <v>54.351594542901083</v>
      </c>
      <c r="E7">
        <v>12.939142558612041</v>
      </c>
      <c r="H7" t="s">
        <v>93</v>
      </c>
      <c r="I7">
        <v>0</v>
      </c>
      <c r="K7" t="s">
        <v>94</v>
      </c>
      <c r="L7">
        <v>40.154625000000003</v>
      </c>
      <c r="M7">
        <v>1409.2166122817921</v>
      </c>
      <c r="N7">
        <v>12.939142558612041</v>
      </c>
    </row>
    <row r="8" spans="1:27" x14ac:dyDescent="0.3">
      <c r="A8">
        <v>1</v>
      </c>
      <c r="B8">
        <v>3</v>
      </c>
      <c r="C8">
        <v>0.87428888888888756</v>
      </c>
      <c r="D8">
        <v>0.57708417964554259</v>
      </c>
      <c r="E8">
        <v>12.865000080793459</v>
      </c>
      <c r="H8" t="s">
        <v>95</v>
      </c>
      <c r="I8">
        <v>148</v>
      </c>
      <c r="K8" t="s">
        <v>31</v>
      </c>
      <c r="L8">
        <v>1.860072222222215</v>
      </c>
      <c r="M8">
        <v>341.19830967076098</v>
      </c>
      <c r="N8">
        <v>52.234586971786143</v>
      </c>
    </row>
    <row r="9" spans="1:27" x14ac:dyDescent="0.3">
      <c r="A9">
        <v>2</v>
      </c>
      <c r="B9">
        <v>177</v>
      </c>
      <c r="C9">
        <v>37.554858333333343</v>
      </c>
      <c r="D9">
        <v>1354.2879335592449</v>
      </c>
      <c r="E9">
        <v>10.864758162887179</v>
      </c>
      <c r="H9" t="s">
        <v>96</v>
      </c>
      <c r="I9">
        <v>0</v>
      </c>
      <c r="K9" t="s">
        <v>32</v>
      </c>
      <c r="L9">
        <v>42.014697222222217</v>
      </c>
      <c r="M9">
        <v>1750.414921952553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32</v>
      </c>
      <c r="C12">
        <v>1.860072222222215</v>
      </c>
      <c r="D12">
        <v>341.19830967076098</v>
      </c>
      <c r="E12">
        <v>52.234586971786143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17</v>
      </c>
      <c r="B3" s="3">
        <v>45023</v>
      </c>
      <c r="D3" t="s">
        <v>168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312</v>
      </c>
      <c r="K3">
        <v>280</v>
      </c>
      <c r="L3">
        <v>32</v>
      </c>
      <c r="M3" t="s">
        <v>80</v>
      </c>
      <c r="N3" t="s">
        <v>81</v>
      </c>
      <c r="O3">
        <v>0</v>
      </c>
      <c r="P3" t="s">
        <v>169</v>
      </c>
      <c r="Q3" t="s">
        <v>148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230</v>
      </c>
      <c r="AA3">
        <v>394.08185958862299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76</v>
      </c>
      <c r="C7">
        <v>16.813561111111099</v>
      </c>
      <c r="D7">
        <v>342.86719068290921</v>
      </c>
      <c r="E7">
        <v>13.139959104936439</v>
      </c>
      <c r="H7" t="s">
        <v>93</v>
      </c>
      <c r="I7">
        <v>50</v>
      </c>
      <c r="K7" t="s">
        <v>94</v>
      </c>
      <c r="L7">
        <v>63.571622222222217</v>
      </c>
      <c r="M7">
        <v>1983.285644573848</v>
      </c>
      <c r="N7">
        <v>13.139959104936439</v>
      </c>
    </row>
    <row r="8" spans="1:27" x14ac:dyDescent="0.3">
      <c r="A8">
        <v>1</v>
      </c>
      <c r="B8">
        <v>3</v>
      </c>
      <c r="C8">
        <v>1.299619444444446</v>
      </c>
      <c r="D8">
        <v>0.82253119750766468</v>
      </c>
      <c r="E8">
        <v>12.956476908636169</v>
      </c>
      <c r="H8" t="s">
        <v>95</v>
      </c>
      <c r="I8">
        <v>180</v>
      </c>
      <c r="K8" t="s">
        <v>31</v>
      </c>
      <c r="L8">
        <v>2.1320166666666651</v>
      </c>
      <c r="M8">
        <v>392.45872202936818</v>
      </c>
      <c r="N8">
        <v>51.88807847909731</v>
      </c>
    </row>
    <row r="9" spans="1:27" x14ac:dyDescent="0.3">
      <c r="A9">
        <v>2</v>
      </c>
      <c r="B9">
        <v>201</v>
      </c>
      <c r="C9">
        <v>45.458441666666673</v>
      </c>
      <c r="D9">
        <v>1639.595922693431</v>
      </c>
      <c r="E9">
        <v>10.756141308448679</v>
      </c>
      <c r="H9" t="s">
        <v>96</v>
      </c>
      <c r="I9">
        <v>0</v>
      </c>
      <c r="K9" t="s">
        <v>32</v>
      </c>
      <c r="L9">
        <v>65.703638888888889</v>
      </c>
      <c r="M9">
        <v>2375.7443666032159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32</v>
      </c>
      <c r="C12">
        <v>2.1320166666666651</v>
      </c>
      <c r="D12">
        <v>392.45872202936818</v>
      </c>
      <c r="E12">
        <v>51.88807847909731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18</v>
      </c>
      <c r="B3" s="3">
        <v>45023</v>
      </c>
      <c r="D3" t="s">
        <v>170</v>
      </c>
      <c r="E3">
        <v>900</v>
      </c>
      <c r="F3">
        <v>60</v>
      </c>
      <c r="G3">
        <v>1000</v>
      </c>
      <c r="H3">
        <v>1000</v>
      </c>
      <c r="I3">
        <v>50</v>
      </c>
      <c r="J3">
        <v>201</v>
      </c>
      <c r="K3">
        <v>181</v>
      </c>
      <c r="L3">
        <v>20</v>
      </c>
      <c r="M3" t="s">
        <v>80</v>
      </c>
      <c r="N3" t="s">
        <v>81</v>
      </c>
      <c r="O3">
        <v>0</v>
      </c>
      <c r="P3" t="s">
        <v>171</v>
      </c>
      <c r="Q3" t="s">
        <v>172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19</v>
      </c>
      <c r="AA3">
        <v>151.78925657272339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11</v>
      </c>
      <c r="C7">
        <v>0.7828722222222233</v>
      </c>
      <c r="D7">
        <v>25.229474597760269</v>
      </c>
      <c r="E7">
        <v>12.90398484178341</v>
      </c>
      <c r="H7" t="s">
        <v>93</v>
      </c>
      <c r="I7">
        <v>0</v>
      </c>
      <c r="K7" t="s">
        <v>94</v>
      </c>
      <c r="L7">
        <v>19.042761111111108</v>
      </c>
      <c r="M7">
        <v>653.13497118797204</v>
      </c>
      <c r="N7">
        <v>12.90398484178341</v>
      </c>
    </row>
    <row r="8" spans="1:27" x14ac:dyDescent="0.3">
      <c r="A8">
        <v>1</v>
      </c>
      <c r="B8">
        <v>4</v>
      </c>
      <c r="C8">
        <v>0.86357499999999876</v>
      </c>
      <c r="D8">
        <v>0.37204682097395991</v>
      </c>
      <c r="E8">
        <v>12.228165542929389</v>
      </c>
      <c r="H8" t="s">
        <v>95</v>
      </c>
      <c r="I8">
        <v>19</v>
      </c>
      <c r="K8" t="s">
        <v>31</v>
      </c>
      <c r="L8">
        <v>1.6805499999999951</v>
      </c>
      <c r="M8">
        <v>309.35491756216493</v>
      </c>
      <c r="N8">
        <v>51.961068505840963</v>
      </c>
    </row>
    <row r="9" spans="1:27" x14ac:dyDescent="0.3">
      <c r="A9">
        <v>2</v>
      </c>
      <c r="B9">
        <v>166</v>
      </c>
      <c r="C9">
        <v>17.396313888888891</v>
      </c>
      <c r="D9">
        <v>627.53344976923779</v>
      </c>
      <c r="E9">
        <v>10.745921905250119</v>
      </c>
      <c r="H9" t="s">
        <v>96</v>
      </c>
      <c r="I9">
        <v>0</v>
      </c>
      <c r="K9" t="s">
        <v>32</v>
      </c>
      <c r="L9">
        <v>20.723311111111109</v>
      </c>
      <c r="M9">
        <v>962.48988875013697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20</v>
      </c>
      <c r="C12">
        <v>1.6805499999999951</v>
      </c>
      <c r="D12">
        <v>309.35491756216493</v>
      </c>
      <c r="E12">
        <v>51.961068505840963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19</v>
      </c>
      <c r="B3" s="3">
        <v>45023</v>
      </c>
      <c r="D3" t="s">
        <v>173</v>
      </c>
      <c r="E3">
        <v>900</v>
      </c>
      <c r="F3">
        <v>60</v>
      </c>
      <c r="G3">
        <v>1000</v>
      </c>
      <c r="H3">
        <v>1000</v>
      </c>
      <c r="I3">
        <v>50</v>
      </c>
      <c r="J3">
        <v>257</v>
      </c>
      <c r="K3">
        <v>236</v>
      </c>
      <c r="L3">
        <v>21</v>
      </c>
      <c r="M3" t="s">
        <v>80</v>
      </c>
      <c r="N3" t="s">
        <v>81</v>
      </c>
      <c r="O3">
        <v>0</v>
      </c>
      <c r="P3" t="s">
        <v>174</v>
      </c>
      <c r="Q3" t="s">
        <v>175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52</v>
      </c>
      <c r="AA3">
        <v>173.04309368133539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22</v>
      </c>
      <c r="C7">
        <v>0.45425277777777712</v>
      </c>
      <c r="D7">
        <v>14.25123248755631</v>
      </c>
      <c r="E7">
        <v>12.87432465584086</v>
      </c>
      <c r="H7" t="s">
        <v>93</v>
      </c>
      <c r="I7">
        <v>12</v>
      </c>
      <c r="K7" t="s">
        <v>94</v>
      </c>
      <c r="L7">
        <v>22.788388888888871</v>
      </c>
      <c r="M7">
        <v>789.18344676918446</v>
      </c>
      <c r="N7">
        <v>17.228989282784219</v>
      </c>
    </row>
    <row r="8" spans="1:27" x14ac:dyDescent="0.3">
      <c r="A8">
        <v>1</v>
      </c>
      <c r="B8">
        <v>5</v>
      </c>
      <c r="C8">
        <v>0.85863333333333181</v>
      </c>
      <c r="D8">
        <v>0.49882851122033972</v>
      </c>
      <c r="E8">
        <v>12.90826131068566</v>
      </c>
      <c r="H8" t="s">
        <v>95</v>
      </c>
      <c r="I8">
        <v>40</v>
      </c>
      <c r="K8" t="s">
        <v>31</v>
      </c>
      <c r="L8">
        <v>0.95783055555555818</v>
      </c>
      <c r="M8">
        <v>175.99489900740619</v>
      </c>
      <c r="N8">
        <v>52.372553481166243</v>
      </c>
    </row>
    <row r="9" spans="1:27" x14ac:dyDescent="0.3">
      <c r="A9">
        <v>2</v>
      </c>
      <c r="B9">
        <v>209</v>
      </c>
      <c r="C9">
        <v>21.47550277777777</v>
      </c>
      <c r="D9">
        <v>774.43338577040777</v>
      </c>
      <c r="E9">
        <v>17.228989282784219</v>
      </c>
      <c r="H9" t="s">
        <v>96</v>
      </c>
      <c r="I9">
        <v>0</v>
      </c>
      <c r="K9" t="s">
        <v>32</v>
      </c>
      <c r="L9">
        <v>23.746219444444431</v>
      </c>
      <c r="M9">
        <v>965.17834577659062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21</v>
      </c>
      <c r="C12">
        <v>0.95783055555555818</v>
      </c>
      <c r="D12">
        <v>175.99489900740619</v>
      </c>
      <c r="E12">
        <v>52.372553481166243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20</v>
      </c>
      <c r="B3" s="3">
        <v>45023</v>
      </c>
      <c r="D3" t="s">
        <v>176</v>
      </c>
      <c r="E3">
        <v>900</v>
      </c>
      <c r="F3">
        <v>60</v>
      </c>
      <c r="G3">
        <v>1000</v>
      </c>
      <c r="H3">
        <v>1000</v>
      </c>
      <c r="I3">
        <v>50</v>
      </c>
      <c r="J3">
        <v>336</v>
      </c>
      <c r="K3">
        <v>320</v>
      </c>
      <c r="L3">
        <v>16</v>
      </c>
      <c r="M3" t="s">
        <v>80</v>
      </c>
      <c r="N3" t="s">
        <v>81</v>
      </c>
      <c r="O3">
        <v>0</v>
      </c>
      <c r="P3" t="s">
        <v>177</v>
      </c>
      <c r="Q3" t="s">
        <v>151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42</v>
      </c>
      <c r="AA3">
        <v>231.6835660934448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76</v>
      </c>
      <c r="C7">
        <v>7.5099833333333317</v>
      </c>
      <c r="D7">
        <v>133.89031155697771</v>
      </c>
      <c r="E7">
        <v>13.10726027943921</v>
      </c>
      <c r="H7" t="s">
        <v>93</v>
      </c>
      <c r="I7">
        <v>7</v>
      </c>
      <c r="K7" t="s">
        <v>94</v>
      </c>
      <c r="L7">
        <v>34.977019444444437</v>
      </c>
      <c r="M7">
        <v>1099.6762108977241</v>
      </c>
      <c r="N7">
        <v>13.10726027943921</v>
      </c>
    </row>
    <row r="8" spans="1:27" x14ac:dyDescent="0.3">
      <c r="A8">
        <v>1</v>
      </c>
      <c r="B8">
        <v>3</v>
      </c>
      <c r="C8">
        <v>0.72508888888888878</v>
      </c>
      <c r="D8">
        <v>0.43732717498768198</v>
      </c>
      <c r="E8">
        <v>12.92621541189437</v>
      </c>
      <c r="H8" t="s">
        <v>95</v>
      </c>
      <c r="I8">
        <v>35</v>
      </c>
      <c r="K8" t="s">
        <v>31</v>
      </c>
      <c r="L8">
        <v>0.80908611111110884</v>
      </c>
      <c r="M8">
        <v>148.75590394683721</v>
      </c>
      <c r="N8">
        <v>51.780177931687938</v>
      </c>
    </row>
    <row r="9" spans="1:27" x14ac:dyDescent="0.3">
      <c r="A9">
        <v>2</v>
      </c>
      <c r="B9">
        <v>241</v>
      </c>
      <c r="C9">
        <v>26.741947222222219</v>
      </c>
      <c r="D9">
        <v>965.34857216575892</v>
      </c>
      <c r="E9">
        <v>12.900303192536899</v>
      </c>
      <c r="H9" t="s">
        <v>96</v>
      </c>
      <c r="I9">
        <v>0</v>
      </c>
      <c r="K9" t="s">
        <v>32</v>
      </c>
      <c r="L9">
        <v>35.786105555555537</v>
      </c>
      <c r="M9">
        <v>1248.432114844562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16</v>
      </c>
      <c r="C12">
        <v>0.80908611111110884</v>
      </c>
      <c r="D12">
        <v>148.75590394683721</v>
      </c>
      <c r="E12">
        <v>51.780177931687938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21</v>
      </c>
      <c r="B3" s="3">
        <v>45023</v>
      </c>
      <c r="D3" t="s">
        <v>178</v>
      </c>
      <c r="E3">
        <v>900</v>
      </c>
      <c r="F3">
        <v>60</v>
      </c>
      <c r="G3">
        <v>1000</v>
      </c>
      <c r="H3">
        <v>1000</v>
      </c>
      <c r="I3">
        <v>50</v>
      </c>
      <c r="J3">
        <v>359</v>
      </c>
      <c r="K3">
        <v>343</v>
      </c>
      <c r="L3">
        <v>16</v>
      </c>
      <c r="M3" t="s">
        <v>80</v>
      </c>
      <c r="N3" t="s">
        <v>81</v>
      </c>
      <c r="O3">
        <v>0</v>
      </c>
      <c r="P3" t="s">
        <v>179</v>
      </c>
      <c r="Q3" t="s">
        <v>180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26</v>
      </c>
      <c r="AA3">
        <v>269.96833229064941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61</v>
      </c>
      <c r="C7">
        <v>8.5500166666666662</v>
      </c>
      <c r="D7">
        <v>196.9148672968081</v>
      </c>
      <c r="E7">
        <v>13.13997975654418</v>
      </c>
      <c r="H7" t="s">
        <v>93</v>
      </c>
      <c r="I7">
        <v>26</v>
      </c>
      <c r="K7" t="s">
        <v>94</v>
      </c>
      <c r="L7">
        <v>38.886549999999993</v>
      </c>
      <c r="M7">
        <v>1265.304446449222</v>
      </c>
      <c r="N7">
        <v>107.55474203026991</v>
      </c>
    </row>
    <row r="8" spans="1:27" x14ac:dyDescent="0.3">
      <c r="A8">
        <v>1</v>
      </c>
      <c r="B8">
        <v>3</v>
      </c>
      <c r="C8">
        <v>0.71337222222222407</v>
      </c>
      <c r="D8">
        <v>0.21181581954697509</v>
      </c>
      <c r="E8">
        <v>9.8863089140307905E-2</v>
      </c>
      <c r="H8" t="s">
        <v>95</v>
      </c>
      <c r="I8">
        <v>0</v>
      </c>
      <c r="K8" t="s">
        <v>31</v>
      </c>
      <c r="L8">
        <v>1.1007555555555579</v>
      </c>
      <c r="M8">
        <v>202.3985218669489</v>
      </c>
      <c r="N8">
        <v>51.888290250609828</v>
      </c>
    </row>
    <row r="9" spans="1:27" x14ac:dyDescent="0.3">
      <c r="A9">
        <v>2</v>
      </c>
      <c r="B9">
        <v>279</v>
      </c>
      <c r="C9">
        <v>29.623161111111099</v>
      </c>
      <c r="D9">
        <v>1068.177763332867</v>
      </c>
      <c r="E9">
        <v>107.55474203026991</v>
      </c>
      <c r="H9" t="s">
        <v>96</v>
      </c>
      <c r="I9">
        <v>0</v>
      </c>
      <c r="K9" t="s">
        <v>32</v>
      </c>
      <c r="L9">
        <v>39.987305555555537</v>
      </c>
      <c r="M9">
        <v>1467.7029683161711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16</v>
      </c>
      <c r="C12">
        <v>1.1007555555555579</v>
      </c>
      <c r="D12">
        <v>202.3985218669489</v>
      </c>
      <c r="E12">
        <v>51.888290250609828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22</v>
      </c>
      <c r="B3" s="3">
        <v>45023</v>
      </c>
      <c r="D3" t="s">
        <v>181</v>
      </c>
      <c r="E3">
        <v>900</v>
      </c>
      <c r="F3">
        <v>60</v>
      </c>
      <c r="G3">
        <v>1000</v>
      </c>
      <c r="H3">
        <v>1000</v>
      </c>
      <c r="I3">
        <v>50</v>
      </c>
      <c r="J3">
        <v>332</v>
      </c>
      <c r="K3">
        <v>316</v>
      </c>
      <c r="L3">
        <v>16</v>
      </c>
      <c r="M3" t="s">
        <v>80</v>
      </c>
      <c r="N3" t="s">
        <v>81</v>
      </c>
      <c r="O3">
        <v>0</v>
      </c>
      <c r="P3" t="s">
        <v>182</v>
      </c>
      <c r="Q3" t="s">
        <v>183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52</v>
      </c>
      <c r="AA3">
        <v>232.1076412200928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10</v>
      </c>
      <c r="C7">
        <v>0.84144444444444366</v>
      </c>
      <c r="D7">
        <v>27.222333466918371</v>
      </c>
      <c r="E7">
        <v>12.939138507046801</v>
      </c>
      <c r="H7" t="s">
        <v>93</v>
      </c>
      <c r="I7">
        <v>49</v>
      </c>
      <c r="K7" t="s">
        <v>94</v>
      </c>
      <c r="L7">
        <v>33.223947222222229</v>
      </c>
      <c r="M7">
        <v>1168.533393097292</v>
      </c>
      <c r="N7">
        <v>25.084065844486659</v>
      </c>
    </row>
    <row r="8" spans="1:27" x14ac:dyDescent="0.3">
      <c r="A8">
        <v>1</v>
      </c>
      <c r="B8">
        <v>4</v>
      </c>
      <c r="C8">
        <v>0.7393527777777773</v>
      </c>
      <c r="D8">
        <v>0.30093309647750349</v>
      </c>
      <c r="E8">
        <v>22.957870998827229</v>
      </c>
      <c r="H8" t="s">
        <v>95</v>
      </c>
      <c r="I8">
        <v>3</v>
      </c>
      <c r="K8" t="s">
        <v>31</v>
      </c>
      <c r="L8">
        <v>0.89289444444444599</v>
      </c>
      <c r="M8">
        <v>163.8908591019842</v>
      </c>
      <c r="N8">
        <v>51.86528606692422</v>
      </c>
    </row>
    <row r="9" spans="1:27" x14ac:dyDescent="0.3">
      <c r="A9">
        <v>2</v>
      </c>
      <c r="B9">
        <v>302</v>
      </c>
      <c r="C9">
        <v>31.643150000000009</v>
      </c>
      <c r="D9">
        <v>1141.010126533896</v>
      </c>
      <c r="E9">
        <v>25.084065844486659</v>
      </c>
      <c r="H9" t="s">
        <v>96</v>
      </c>
      <c r="I9">
        <v>0</v>
      </c>
      <c r="K9" t="s">
        <v>32</v>
      </c>
      <c r="L9">
        <v>34.116841666666673</v>
      </c>
      <c r="M9">
        <v>1332.4242521992769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16</v>
      </c>
      <c r="C12">
        <v>0.89289444444444599</v>
      </c>
      <c r="D12">
        <v>163.8908591019842</v>
      </c>
      <c r="E12">
        <v>51.86528606692422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23</v>
      </c>
      <c r="B3" s="3">
        <v>45023</v>
      </c>
      <c r="D3" t="s">
        <v>184</v>
      </c>
      <c r="E3">
        <v>900</v>
      </c>
      <c r="F3">
        <v>60</v>
      </c>
      <c r="G3">
        <v>1000</v>
      </c>
      <c r="H3">
        <v>1000</v>
      </c>
      <c r="I3">
        <v>50</v>
      </c>
      <c r="J3">
        <v>315</v>
      </c>
      <c r="K3">
        <v>294</v>
      </c>
      <c r="L3">
        <v>21</v>
      </c>
      <c r="M3" t="s">
        <v>80</v>
      </c>
      <c r="N3" t="s">
        <v>81</v>
      </c>
      <c r="O3">
        <v>0</v>
      </c>
      <c r="P3" t="s">
        <v>185</v>
      </c>
      <c r="Q3" t="s">
        <v>186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74</v>
      </c>
      <c r="AA3">
        <v>221.81659245491031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22</v>
      </c>
      <c r="C7">
        <v>0.45448888888888989</v>
      </c>
      <c r="D7">
        <v>15.496124398216789</v>
      </c>
      <c r="E7">
        <v>12.90790986587411</v>
      </c>
      <c r="H7" t="s">
        <v>93</v>
      </c>
      <c r="I7">
        <v>3</v>
      </c>
      <c r="K7" t="s">
        <v>94</v>
      </c>
      <c r="L7">
        <v>33.546777777777763</v>
      </c>
      <c r="M7">
        <v>1172.6487566812671</v>
      </c>
      <c r="N7">
        <v>13.29491317809403</v>
      </c>
    </row>
    <row r="8" spans="1:27" x14ac:dyDescent="0.3">
      <c r="A8">
        <v>1</v>
      </c>
      <c r="B8">
        <v>5</v>
      </c>
      <c r="C8">
        <v>1.017675000000001</v>
      </c>
      <c r="D8">
        <v>0.5286565321120299</v>
      </c>
      <c r="E8">
        <v>13.29491317809403</v>
      </c>
      <c r="H8" t="s">
        <v>95</v>
      </c>
      <c r="I8">
        <v>71</v>
      </c>
      <c r="K8" t="s">
        <v>31</v>
      </c>
      <c r="L8">
        <v>1.333550000000002</v>
      </c>
      <c r="M8">
        <v>245.31936414259721</v>
      </c>
      <c r="N8">
        <v>51.888420571779953</v>
      </c>
    </row>
    <row r="9" spans="1:27" x14ac:dyDescent="0.3">
      <c r="A9">
        <v>2</v>
      </c>
      <c r="B9">
        <v>267</v>
      </c>
      <c r="C9">
        <v>32.074613888888869</v>
      </c>
      <c r="D9">
        <v>1156.6239757509379</v>
      </c>
      <c r="E9">
        <v>10.61336806227842</v>
      </c>
      <c r="H9" t="s">
        <v>96</v>
      </c>
      <c r="I9">
        <v>0</v>
      </c>
      <c r="K9" t="s">
        <v>32</v>
      </c>
      <c r="L9">
        <v>34.880327777777772</v>
      </c>
      <c r="M9">
        <v>1417.968120823864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21</v>
      </c>
      <c r="C12">
        <v>1.333550000000002</v>
      </c>
      <c r="D12">
        <v>245.31936414259721</v>
      </c>
      <c r="E12">
        <v>51.888420571779953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24</v>
      </c>
      <c r="B3" s="3">
        <v>45023</v>
      </c>
      <c r="D3" t="s">
        <v>187</v>
      </c>
      <c r="E3">
        <v>900</v>
      </c>
      <c r="F3">
        <v>60</v>
      </c>
      <c r="G3">
        <v>1000</v>
      </c>
      <c r="H3">
        <v>1000</v>
      </c>
      <c r="I3">
        <v>50</v>
      </c>
      <c r="J3">
        <v>338</v>
      </c>
      <c r="K3">
        <v>319</v>
      </c>
      <c r="L3">
        <v>19</v>
      </c>
      <c r="M3" t="s">
        <v>80</v>
      </c>
      <c r="N3" t="s">
        <v>81</v>
      </c>
      <c r="O3">
        <v>0</v>
      </c>
      <c r="P3" t="s">
        <v>188</v>
      </c>
      <c r="Q3" t="s">
        <v>189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65</v>
      </c>
      <c r="AA3">
        <v>239.09194016456601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76</v>
      </c>
      <c r="C7">
        <v>7.5579749999999999</v>
      </c>
      <c r="D7">
        <v>135.2772105856159</v>
      </c>
      <c r="E7">
        <v>13.13997562634821</v>
      </c>
      <c r="H7" t="s">
        <v>93</v>
      </c>
      <c r="I7">
        <v>4</v>
      </c>
      <c r="K7" t="s">
        <v>94</v>
      </c>
      <c r="L7">
        <v>36.070591666666658</v>
      </c>
      <c r="M7">
        <v>1120.237941923295</v>
      </c>
      <c r="N7">
        <v>14.18059162555476</v>
      </c>
    </row>
    <row r="8" spans="1:27" x14ac:dyDescent="0.3">
      <c r="A8">
        <v>1</v>
      </c>
      <c r="B8">
        <v>5</v>
      </c>
      <c r="C8">
        <v>1.218836111111113</v>
      </c>
      <c r="D8">
        <v>0.67878477514055369</v>
      </c>
      <c r="E8">
        <v>13.07942852993436</v>
      </c>
      <c r="H8" t="s">
        <v>95</v>
      </c>
      <c r="I8">
        <v>61</v>
      </c>
      <c r="K8" t="s">
        <v>31</v>
      </c>
      <c r="L8">
        <v>1.0919611111111081</v>
      </c>
      <c r="M8">
        <v>200.9352495252345</v>
      </c>
      <c r="N8">
        <v>65.726326945675453</v>
      </c>
    </row>
    <row r="9" spans="1:27" x14ac:dyDescent="0.3">
      <c r="A9">
        <v>2</v>
      </c>
      <c r="B9">
        <v>238</v>
      </c>
      <c r="C9">
        <v>27.29378055555555</v>
      </c>
      <c r="D9">
        <v>984.28194656253822</v>
      </c>
      <c r="E9">
        <v>14.18059162555476</v>
      </c>
      <c r="H9" t="s">
        <v>96</v>
      </c>
      <c r="I9">
        <v>0</v>
      </c>
      <c r="K9" t="s">
        <v>32</v>
      </c>
      <c r="L9">
        <v>37.162552777777769</v>
      </c>
      <c r="M9">
        <v>1321.173191448529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19</v>
      </c>
      <c r="C12">
        <v>1.0919611111111081</v>
      </c>
      <c r="D12">
        <v>200.9352495252345</v>
      </c>
      <c r="E12">
        <v>65.726326945675453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25</v>
      </c>
      <c r="B3" s="3">
        <v>45023</v>
      </c>
      <c r="D3" t="s">
        <v>190</v>
      </c>
      <c r="E3">
        <v>900</v>
      </c>
      <c r="F3">
        <v>60</v>
      </c>
      <c r="G3">
        <v>1000</v>
      </c>
      <c r="H3">
        <v>1000</v>
      </c>
      <c r="I3">
        <v>50</v>
      </c>
      <c r="J3">
        <v>300</v>
      </c>
      <c r="K3">
        <v>281</v>
      </c>
      <c r="L3">
        <v>19</v>
      </c>
      <c r="M3" t="s">
        <v>80</v>
      </c>
      <c r="N3" t="s">
        <v>81</v>
      </c>
      <c r="O3">
        <v>0</v>
      </c>
      <c r="P3" t="s">
        <v>191</v>
      </c>
      <c r="Q3" t="s">
        <v>192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56</v>
      </c>
      <c r="AA3">
        <v>201.5616633892059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60</v>
      </c>
      <c r="C7">
        <v>8.6160777777777788</v>
      </c>
      <c r="D7">
        <v>198.92162911541519</v>
      </c>
      <c r="E7">
        <v>13.13995497461293</v>
      </c>
      <c r="H7" t="s">
        <v>93</v>
      </c>
      <c r="I7">
        <v>1</v>
      </c>
      <c r="K7" t="s">
        <v>94</v>
      </c>
      <c r="L7">
        <v>32.606483333333323</v>
      </c>
      <c r="M7">
        <v>1020.770509437699</v>
      </c>
      <c r="N7">
        <v>13.13995497461293</v>
      </c>
    </row>
    <row r="8" spans="1:27" x14ac:dyDescent="0.3">
      <c r="A8">
        <v>1</v>
      </c>
      <c r="B8">
        <v>5</v>
      </c>
      <c r="C8">
        <v>1.213225000000002</v>
      </c>
      <c r="D8">
        <v>0.3624692005448017</v>
      </c>
      <c r="E8">
        <v>0.1131717891828033</v>
      </c>
      <c r="H8" t="s">
        <v>95</v>
      </c>
      <c r="I8">
        <v>55</v>
      </c>
      <c r="K8" t="s">
        <v>31</v>
      </c>
      <c r="L8">
        <v>1.2642444444444401</v>
      </c>
      <c r="M8">
        <v>232.63912738234529</v>
      </c>
      <c r="N8">
        <v>53.270764622773157</v>
      </c>
    </row>
    <row r="9" spans="1:27" x14ac:dyDescent="0.3">
      <c r="A9">
        <v>2</v>
      </c>
      <c r="B9">
        <v>216</v>
      </c>
      <c r="C9">
        <v>22.777180555555539</v>
      </c>
      <c r="D9">
        <v>821.48641112173891</v>
      </c>
      <c r="E9">
        <v>10.59524220081169</v>
      </c>
      <c r="H9" t="s">
        <v>96</v>
      </c>
      <c r="I9">
        <v>0</v>
      </c>
      <c r="K9" t="s">
        <v>32</v>
      </c>
      <c r="L9">
        <v>33.870727777777759</v>
      </c>
      <c r="M9">
        <v>1253.4096368200439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19</v>
      </c>
      <c r="C12">
        <v>1.2642444444444401</v>
      </c>
      <c r="D12">
        <v>232.63912738234529</v>
      </c>
      <c r="E12">
        <v>53.270764622773157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26</v>
      </c>
      <c r="B3" s="3">
        <v>45023</v>
      </c>
      <c r="D3" t="s">
        <v>193</v>
      </c>
      <c r="E3">
        <v>900</v>
      </c>
      <c r="F3">
        <v>60</v>
      </c>
      <c r="G3">
        <v>1000</v>
      </c>
      <c r="H3">
        <v>1000</v>
      </c>
      <c r="I3">
        <v>50</v>
      </c>
      <c r="J3">
        <v>237</v>
      </c>
      <c r="K3">
        <v>222</v>
      </c>
      <c r="L3">
        <v>15</v>
      </c>
      <c r="M3" t="s">
        <v>80</v>
      </c>
      <c r="N3" t="s">
        <v>81</v>
      </c>
      <c r="O3">
        <v>0</v>
      </c>
      <c r="P3" t="s">
        <v>194</v>
      </c>
      <c r="Q3" t="s">
        <v>195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94</v>
      </c>
      <c r="AA3">
        <v>166.11720395088199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11</v>
      </c>
      <c r="C7">
        <v>0.81698888888888788</v>
      </c>
      <c r="D7">
        <v>26.563562448055549</v>
      </c>
      <c r="E7">
        <v>13.585730011877891</v>
      </c>
      <c r="H7" t="s">
        <v>93</v>
      </c>
      <c r="I7">
        <v>94</v>
      </c>
      <c r="K7" t="s">
        <v>94</v>
      </c>
      <c r="L7">
        <v>23.271502777777791</v>
      </c>
      <c r="M7">
        <v>797.76343657833002</v>
      </c>
      <c r="N7">
        <v>15.78750637971816</v>
      </c>
    </row>
    <row r="8" spans="1:27" x14ac:dyDescent="0.3">
      <c r="A8">
        <v>1</v>
      </c>
      <c r="B8">
        <v>5</v>
      </c>
      <c r="C8">
        <v>1.070552777777777</v>
      </c>
      <c r="D8">
        <v>0.36458930523506222</v>
      </c>
      <c r="E8">
        <v>12.904541237967811</v>
      </c>
      <c r="H8" t="s">
        <v>95</v>
      </c>
      <c r="I8">
        <v>0</v>
      </c>
      <c r="K8" t="s">
        <v>31</v>
      </c>
      <c r="L8">
        <v>0.57860277777777613</v>
      </c>
      <c r="M8">
        <v>106.5277411666888</v>
      </c>
      <c r="N8">
        <v>51.630703213495117</v>
      </c>
    </row>
    <row r="9" spans="1:27" x14ac:dyDescent="0.3">
      <c r="A9">
        <v>2</v>
      </c>
      <c r="B9">
        <v>206</v>
      </c>
      <c r="C9">
        <v>21.38396111111112</v>
      </c>
      <c r="D9">
        <v>770.83528482503937</v>
      </c>
      <c r="E9">
        <v>15.78750637971816</v>
      </c>
      <c r="H9" t="s">
        <v>96</v>
      </c>
      <c r="I9">
        <v>0</v>
      </c>
      <c r="K9" t="s">
        <v>32</v>
      </c>
      <c r="L9">
        <v>23.850105555555562</v>
      </c>
      <c r="M9">
        <v>904.29117774501879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15</v>
      </c>
      <c r="C12">
        <v>0.57860277777777613</v>
      </c>
      <c r="D12">
        <v>106.5277411666888</v>
      </c>
      <c r="E12">
        <v>51.630703213495117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27</v>
      </c>
      <c r="B3" s="3">
        <v>45023</v>
      </c>
      <c r="D3" t="s">
        <v>196</v>
      </c>
      <c r="E3">
        <v>900</v>
      </c>
      <c r="F3">
        <v>60</v>
      </c>
      <c r="G3">
        <v>1000</v>
      </c>
      <c r="H3">
        <v>1000</v>
      </c>
      <c r="I3">
        <v>50</v>
      </c>
      <c r="J3">
        <v>284</v>
      </c>
      <c r="K3">
        <v>265</v>
      </c>
      <c r="L3">
        <v>19</v>
      </c>
      <c r="M3" t="s">
        <v>80</v>
      </c>
      <c r="N3" t="s">
        <v>81</v>
      </c>
      <c r="O3">
        <v>0</v>
      </c>
      <c r="P3" t="s">
        <v>197</v>
      </c>
      <c r="Q3" t="s">
        <v>198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558</v>
      </c>
      <c r="AA3">
        <v>214.96664810180661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22</v>
      </c>
      <c r="C7">
        <v>0.45743333333333391</v>
      </c>
      <c r="D7">
        <v>14.15683773861632</v>
      </c>
      <c r="E7">
        <v>8.5967876809331703</v>
      </c>
      <c r="H7" t="s">
        <v>93</v>
      </c>
      <c r="I7">
        <v>531</v>
      </c>
      <c r="K7" t="s">
        <v>94</v>
      </c>
      <c r="L7">
        <v>29.05983611111111</v>
      </c>
      <c r="M7">
        <v>1006.949854159559</v>
      </c>
      <c r="N7">
        <v>113.6010842982471</v>
      </c>
    </row>
    <row r="8" spans="1:27" x14ac:dyDescent="0.3">
      <c r="A8">
        <v>1</v>
      </c>
      <c r="B8">
        <v>5</v>
      </c>
      <c r="C8">
        <v>1.0710749999999989</v>
      </c>
      <c r="D8">
        <v>0.72678391591440406</v>
      </c>
      <c r="E8">
        <v>13.17662993389761</v>
      </c>
      <c r="H8" t="s">
        <v>95</v>
      </c>
      <c r="I8">
        <v>27</v>
      </c>
      <c r="K8" t="s">
        <v>31</v>
      </c>
      <c r="L8">
        <v>0.7902861111111088</v>
      </c>
      <c r="M8">
        <v>144.9648213792224</v>
      </c>
      <c r="N8">
        <v>51.888143639315622</v>
      </c>
    </row>
    <row r="9" spans="1:27" x14ac:dyDescent="0.3">
      <c r="A9">
        <v>2</v>
      </c>
      <c r="B9">
        <v>238</v>
      </c>
      <c r="C9">
        <v>27.531327777777779</v>
      </c>
      <c r="D9">
        <v>992.06623250502832</v>
      </c>
      <c r="E9">
        <v>113.6010842982471</v>
      </c>
      <c r="H9" t="s">
        <v>96</v>
      </c>
      <c r="I9">
        <v>0</v>
      </c>
      <c r="K9" t="s">
        <v>32</v>
      </c>
      <c r="L9">
        <v>29.850122222222218</v>
      </c>
      <c r="M9">
        <v>1151.914675538781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19</v>
      </c>
      <c r="C12">
        <v>0.7902861111111088</v>
      </c>
      <c r="D12">
        <v>144.9648213792224</v>
      </c>
      <c r="E12">
        <v>51.888143639315622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AA16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28</v>
      </c>
      <c r="B3" s="3">
        <v>45023</v>
      </c>
      <c r="D3" t="s">
        <v>199</v>
      </c>
      <c r="E3">
        <v>900</v>
      </c>
      <c r="F3">
        <v>60</v>
      </c>
      <c r="G3">
        <v>1000</v>
      </c>
      <c r="H3">
        <v>1000</v>
      </c>
      <c r="I3">
        <v>50</v>
      </c>
      <c r="J3">
        <v>390</v>
      </c>
      <c r="K3">
        <v>370</v>
      </c>
      <c r="L3">
        <v>20</v>
      </c>
      <c r="M3" t="s">
        <v>80</v>
      </c>
      <c r="N3" t="s">
        <v>81</v>
      </c>
      <c r="O3">
        <v>0</v>
      </c>
      <c r="P3" t="s">
        <v>200</v>
      </c>
      <c r="Q3" t="s">
        <v>201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4444</v>
      </c>
      <c r="AA3">
        <v>366.13022065162659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77</v>
      </c>
      <c r="C7">
        <v>7.5359888888888946</v>
      </c>
      <c r="D7">
        <v>133.76349456339551</v>
      </c>
      <c r="E7">
        <v>13.10722525888997</v>
      </c>
      <c r="H7" t="s">
        <v>93</v>
      </c>
      <c r="I7">
        <v>4360</v>
      </c>
      <c r="K7" t="s">
        <v>94</v>
      </c>
      <c r="L7">
        <v>47.126211111111118</v>
      </c>
      <c r="M7">
        <v>1515.1921654951241</v>
      </c>
      <c r="N7">
        <v>37.533657273508581</v>
      </c>
    </row>
    <row r="8" spans="1:27" x14ac:dyDescent="0.3">
      <c r="A8">
        <v>1</v>
      </c>
      <c r="B8">
        <v>6</v>
      </c>
      <c r="C8">
        <v>1.262113888888887</v>
      </c>
      <c r="D8">
        <v>0.62187671784523513</v>
      </c>
      <c r="E8">
        <v>13.53906746908968</v>
      </c>
      <c r="H8" t="s">
        <v>95</v>
      </c>
      <c r="I8">
        <v>83</v>
      </c>
      <c r="K8" t="s">
        <v>31</v>
      </c>
      <c r="L8">
        <v>1.2337222222222191</v>
      </c>
      <c r="M8">
        <v>226.7865071290565</v>
      </c>
      <c r="N8">
        <v>53.072016798671278</v>
      </c>
    </row>
    <row r="9" spans="1:27" x14ac:dyDescent="0.3">
      <c r="A9">
        <v>2</v>
      </c>
      <c r="B9">
        <v>287</v>
      </c>
      <c r="C9">
        <v>38.32810833333334</v>
      </c>
      <c r="D9">
        <v>1380.806794213883</v>
      </c>
      <c r="E9">
        <v>37.533657273508581</v>
      </c>
      <c r="H9" t="s">
        <v>96</v>
      </c>
      <c r="I9">
        <v>1</v>
      </c>
      <c r="K9" t="s">
        <v>32</v>
      </c>
      <c r="L9">
        <v>48.359933333333338</v>
      </c>
      <c r="M9">
        <v>1741.97867262418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20</v>
      </c>
      <c r="C12">
        <v>1.2337222222222191</v>
      </c>
      <c r="D12">
        <v>226.7865071290565</v>
      </c>
      <c r="E12">
        <v>53.072016798671278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  <row r="16" spans="1:27" x14ac:dyDescent="0.3">
      <c r="A16" t="s">
        <v>202</v>
      </c>
      <c r="B16">
        <v>4669</v>
      </c>
      <c r="C16">
        <v>5711</v>
      </c>
      <c r="D16">
        <v>14</v>
      </c>
      <c r="E16">
        <v>58440</v>
      </c>
      <c r="F16">
        <v>20.73990484900737</v>
      </c>
      <c r="G16">
        <v>0</v>
      </c>
      <c r="H16">
        <v>5</v>
      </c>
      <c r="I16">
        <v>13675.58575599645</v>
      </c>
      <c r="J16">
        <v>15506.226794168049</v>
      </c>
      <c r="K16">
        <v>72.163470488727057</v>
      </c>
      <c r="L16">
        <v>14653.57880222108</v>
      </c>
      <c r="M16">
        <v>15913.799142998419</v>
      </c>
      <c r="N16">
        <v>70.190508385811199</v>
      </c>
      <c r="O16">
        <v>13675.58575599645</v>
      </c>
      <c r="P16">
        <v>15506.226794168049</v>
      </c>
      <c r="Q16">
        <v>72.163470488727057</v>
      </c>
      <c r="R16">
        <v>13674.33950170453</v>
      </c>
      <c r="S16">
        <v>15509.243389957141</v>
      </c>
      <c r="T16">
        <v>70.190508385811199</v>
      </c>
      <c r="U16">
        <v>0</v>
      </c>
      <c r="V16">
        <v>51.085884448951987</v>
      </c>
      <c r="W16">
        <v>0</v>
      </c>
      <c r="X16">
        <v>0</v>
      </c>
    </row>
  </sheetData>
  <pageMargins left="0.75" right="0.75" top="1" bottom="1" header="0.5" footer="0.5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AA16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29</v>
      </c>
      <c r="B3" s="3">
        <v>45023</v>
      </c>
      <c r="D3" t="s">
        <v>203</v>
      </c>
      <c r="E3">
        <v>900</v>
      </c>
      <c r="F3">
        <v>60</v>
      </c>
      <c r="G3">
        <v>1000</v>
      </c>
      <c r="H3">
        <v>1000</v>
      </c>
      <c r="I3">
        <v>50</v>
      </c>
      <c r="J3">
        <v>349</v>
      </c>
      <c r="K3">
        <v>335</v>
      </c>
      <c r="L3">
        <v>14</v>
      </c>
      <c r="M3" t="s">
        <v>80</v>
      </c>
      <c r="N3" t="s">
        <v>81</v>
      </c>
      <c r="O3">
        <v>0</v>
      </c>
      <c r="P3" t="s">
        <v>204</v>
      </c>
      <c r="Q3" t="s">
        <v>205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4402</v>
      </c>
      <c r="AA3">
        <v>310.91100215911871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64</v>
      </c>
      <c r="C7">
        <v>8.6049472222222203</v>
      </c>
      <c r="D7">
        <v>198.70281888391131</v>
      </c>
      <c r="E7">
        <v>13.107295299711691</v>
      </c>
      <c r="H7" t="s">
        <v>93</v>
      </c>
      <c r="I7">
        <v>4401</v>
      </c>
      <c r="K7" t="s">
        <v>94</v>
      </c>
      <c r="L7">
        <v>47.735291666666669</v>
      </c>
      <c r="M7">
        <v>1565.3069066155119</v>
      </c>
      <c r="N7">
        <v>85.216092646299543</v>
      </c>
    </row>
    <row r="8" spans="1:27" x14ac:dyDescent="0.3">
      <c r="A8">
        <v>1</v>
      </c>
      <c r="B8">
        <v>5</v>
      </c>
      <c r="C8">
        <v>1.2117583333333339</v>
      </c>
      <c r="D8">
        <v>0.36583988221940128</v>
      </c>
      <c r="E8">
        <v>0.10802893202032759</v>
      </c>
      <c r="H8" t="s">
        <v>95</v>
      </c>
      <c r="I8">
        <v>0</v>
      </c>
      <c r="K8" t="s">
        <v>31</v>
      </c>
      <c r="L8">
        <v>0.7696500000000035</v>
      </c>
      <c r="M8">
        <v>141.69724791433751</v>
      </c>
      <c r="N8">
        <v>51.646611916621623</v>
      </c>
    </row>
    <row r="9" spans="1:27" x14ac:dyDescent="0.3">
      <c r="A9">
        <v>2</v>
      </c>
      <c r="B9">
        <v>266</v>
      </c>
      <c r="C9">
        <v>37.918586111111111</v>
      </c>
      <c r="D9">
        <v>1366.238247849381</v>
      </c>
      <c r="E9">
        <v>85.216092646299543</v>
      </c>
      <c r="H9" t="s">
        <v>96</v>
      </c>
      <c r="I9">
        <v>1</v>
      </c>
      <c r="K9" t="s">
        <v>32</v>
      </c>
      <c r="L9">
        <v>48.504941666666667</v>
      </c>
      <c r="M9">
        <v>1707.00415452985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14</v>
      </c>
      <c r="C12">
        <v>0.7696500000000035</v>
      </c>
      <c r="D12">
        <v>141.69724791433751</v>
      </c>
      <c r="E12">
        <v>51.646611916621623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  <row r="16" spans="1:27" x14ac:dyDescent="0.3">
      <c r="A16" t="s">
        <v>206</v>
      </c>
      <c r="B16">
        <v>3614</v>
      </c>
      <c r="C16">
        <v>5711</v>
      </c>
      <c r="D16">
        <v>2</v>
      </c>
      <c r="E16">
        <v>58620</v>
      </c>
      <c r="F16">
        <v>9.3595952232802624</v>
      </c>
      <c r="G16">
        <v>2</v>
      </c>
      <c r="H16">
        <v>5</v>
      </c>
      <c r="I16">
        <v>17858.15528513135</v>
      </c>
      <c r="J16">
        <v>18439.485382486218</v>
      </c>
      <c r="K16">
        <v>74.633355693295201</v>
      </c>
      <c r="L16">
        <v>17486.44634116684</v>
      </c>
      <c r="M16">
        <v>18244.38735967685</v>
      </c>
      <c r="N16">
        <v>73.802913886019113</v>
      </c>
      <c r="O16">
        <v>17874.516574513109</v>
      </c>
      <c r="P16">
        <v>18531.645074687571</v>
      </c>
      <c r="Q16">
        <v>74.633355693295201</v>
      </c>
      <c r="R16">
        <v>17875.592473980319</v>
      </c>
      <c r="S16">
        <v>18529.56716158806</v>
      </c>
      <c r="T16">
        <v>73.802913886019113</v>
      </c>
      <c r="U16">
        <v>10.000512750423059</v>
      </c>
      <c r="V16">
        <v>51.54650088300474</v>
      </c>
      <c r="W16">
        <v>0</v>
      </c>
      <c r="X16">
        <v>0</v>
      </c>
    </row>
  </sheetData>
  <pageMargins left="0.75" right="0.75" top="1" bottom="1" header="0.5" footer="0.5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30</v>
      </c>
      <c r="B3" s="3">
        <v>45023</v>
      </c>
      <c r="D3" t="s">
        <v>207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327</v>
      </c>
      <c r="K3">
        <v>300</v>
      </c>
      <c r="L3">
        <v>27</v>
      </c>
      <c r="M3" t="s">
        <v>80</v>
      </c>
      <c r="N3" t="s">
        <v>81</v>
      </c>
      <c r="O3">
        <v>0</v>
      </c>
      <c r="P3" t="s">
        <v>208</v>
      </c>
      <c r="Q3" t="s">
        <v>209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390</v>
      </c>
      <c r="AA3">
        <v>473.47721004486078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30</v>
      </c>
      <c r="C7">
        <v>1.765591666666668</v>
      </c>
      <c r="D7">
        <v>55.553004192015329</v>
      </c>
      <c r="E7">
        <v>12.90356223528314</v>
      </c>
      <c r="H7" t="s">
        <v>93</v>
      </c>
      <c r="I7">
        <v>381</v>
      </c>
      <c r="K7" t="s">
        <v>94</v>
      </c>
      <c r="L7">
        <v>56.325494444444431</v>
      </c>
      <c r="M7">
        <v>1947.9043230177319</v>
      </c>
      <c r="N7">
        <v>27.420182594554429</v>
      </c>
    </row>
    <row r="8" spans="1:27" x14ac:dyDescent="0.3">
      <c r="A8">
        <v>1</v>
      </c>
      <c r="B8">
        <v>5</v>
      </c>
      <c r="C8">
        <v>2.1025499999999981</v>
      </c>
      <c r="D8">
        <v>0.93432078827634135</v>
      </c>
      <c r="E8">
        <v>12.896737179217521</v>
      </c>
      <c r="H8" t="s">
        <v>95</v>
      </c>
      <c r="I8">
        <v>9</v>
      </c>
      <c r="K8" t="s">
        <v>31</v>
      </c>
      <c r="L8">
        <v>1.868258333333338</v>
      </c>
      <c r="M8">
        <v>343.08892484029201</v>
      </c>
      <c r="N8">
        <v>89.589659639850552</v>
      </c>
    </row>
    <row r="9" spans="1:27" x14ac:dyDescent="0.3">
      <c r="A9">
        <v>2</v>
      </c>
      <c r="B9">
        <v>265</v>
      </c>
      <c r="C9">
        <v>52.457352777777757</v>
      </c>
      <c r="D9">
        <v>1891.41699803744</v>
      </c>
      <c r="E9">
        <v>27.420182594554429</v>
      </c>
      <c r="H9" t="s">
        <v>96</v>
      </c>
      <c r="I9">
        <v>0</v>
      </c>
      <c r="K9" t="s">
        <v>32</v>
      </c>
      <c r="L9">
        <v>58.193752777777767</v>
      </c>
      <c r="M9">
        <v>2290.993247858024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27</v>
      </c>
      <c r="C12">
        <v>1.868258333333338</v>
      </c>
      <c r="D12">
        <v>343.08892484029201</v>
      </c>
      <c r="E12">
        <v>89.589659639850552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AA16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31</v>
      </c>
      <c r="B3" s="3">
        <v>45023</v>
      </c>
      <c r="D3" t="s">
        <v>210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288</v>
      </c>
      <c r="K3">
        <v>254</v>
      </c>
      <c r="L3">
        <v>34</v>
      </c>
      <c r="M3" t="s">
        <v>80</v>
      </c>
      <c r="N3" t="s">
        <v>81</v>
      </c>
      <c r="O3">
        <v>0</v>
      </c>
      <c r="P3" t="s">
        <v>211</v>
      </c>
      <c r="Q3" t="s">
        <v>212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56</v>
      </c>
      <c r="AA3">
        <v>425.40647625923162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76</v>
      </c>
      <c r="C7">
        <v>16.578413888888889</v>
      </c>
      <c r="D7">
        <v>335.30837655125572</v>
      </c>
      <c r="E7">
        <v>13.689670811752981</v>
      </c>
      <c r="H7" t="s">
        <v>93</v>
      </c>
      <c r="I7">
        <v>43</v>
      </c>
      <c r="K7" t="s">
        <v>94</v>
      </c>
      <c r="L7">
        <v>55.337811111111108</v>
      </c>
      <c r="M7">
        <v>1711.136016890709</v>
      </c>
      <c r="N7">
        <v>13.689670811752981</v>
      </c>
    </row>
    <row r="8" spans="1:27" x14ac:dyDescent="0.3">
      <c r="A8">
        <v>1</v>
      </c>
      <c r="B8">
        <v>2</v>
      </c>
      <c r="C8">
        <v>0.61939722222222271</v>
      </c>
      <c r="D8">
        <v>0.27682264883687141</v>
      </c>
      <c r="E8">
        <v>12.857431841833829</v>
      </c>
      <c r="H8" t="s">
        <v>95</v>
      </c>
      <c r="I8">
        <v>12</v>
      </c>
      <c r="K8" t="s">
        <v>31</v>
      </c>
      <c r="L8">
        <v>2.6424805555555611</v>
      </c>
      <c r="M8">
        <v>486.23384269490532</v>
      </c>
      <c r="N8">
        <v>53.467754593676062</v>
      </c>
    </row>
    <row r="9" spans="1:27" x14ac:dyDescent="0.3">
      <c r="A9">
        <v>2</v>
      </c>
      <c r="B9">
        <v>176</v>
      </c>
      <c r="C9">
        <v>38.14</v>
      </c>
      <c r="D9">
        <v>1375.550817690616</v>
      </c>
      <c r="E9">
        <v>11.37629752885994</v>
      </c>
      <c r="H9" t="s">
        <v>96</v>
      </c>
      <c r="I9">
        <v>1</v>
      </c>
      <c r="K9" t="s">
        <v>32</v>
      </c>
      <c r="L9">
        <v>57.980291666666673</v>
      </c>
      <c r="M9">
        <v>2197.369859585614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34</v>
      </c>
      <c r="C12">
        <v>2.6424805555555611</v>
      </c>
      <c r="D12">
        <v>486.23384269490532</v>
      </c>
      <c r="E12">
        <v>53.467754593676062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  <row r="16" spans="1:27" x14ac:dyDescent="0.3">
      <c r="A16" t="s">
        <v>213</v>
      </c>
      <c r="B16">
        <v>6107</v>
      </c>
      <c r="C16">
        <v>615</v>
      </c>
      <c r="D16">
        <v>18</v>
      </c>
      <c r="E16">
        <v>62280</v>
      </c>
      <c r="F16">
        <v>60.231648715657869</v>
      </c>
      <c r="G16">
        <v>5</v>
      </c>
      <c r="H16">
        <v>2</v>
      </c>
      <c r="I16">
        <v>16676.61902869261</v>
      </c>
      <c r="J16">
        <v>18695.142288951181</v>
      </c>
      <c r="K16">
        <v>81.306653044666774</v>
      </c>
      <c r="L16">
        <v>15835.981639726229</v>
      </c>
      <c r="M16">
        <v>15324.662032240531</v>
      </c>
      <c r="N16">
        <v>76.410302426144341</v>
      </c>
      <c r="O16">
        <v>16364.78246367437</v>
      </c>
      <c r="P16">
        <v>15614.27189678681</v>
      </c>
      <c r="Q16">
        <v>81.306653044666774</v>
      </c>
      <c r="R16">
        <v>16366.1138534782</v>
      </c>
      <c r="S16">
        <v>15613.93927377766</v>
      </c>
      <c r="T16">
        <v>76.410302426144341</v>
      </c>
      <c r="U16">
        <v>51.411705141306761</v>
      </c>
      <c r="V16">
        <v>10.02665157240722</v>
      </c>
      <c r="W16">
        <v>0</v>
      </c>
      <c r="X16">
        <v>0</v>
      </c>
    </row>
  </sheetData>
  <pageMargins left="0.75" right="0.75" top="1" bottom="1" header="0.5" footer="0.5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32</v>
      </c>
      <c r="B3" s="3">
        <v>45024</v>
      </c>
      <c r="D3" t="s">
        <v>214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244</v>
      </c>
      <c r="K3">
        <v>219</v>
      </c>
      <c r="L3">
        <v>25</v>
      </c>
      <c r="M3" t="s">
        <v>80</v>
      </c>
      <c r="N3" t="s">
        <v>81</v>
      </c>
      <c r="O3">
        <v>0</v>
      </c>
      <c r="P3" t="s">
        <v>215</v>
      </c>
      <c r="Q3" t="s">
        <v>216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92</v>
      </c>
      <c r="AA3">
        <v>312.2075207233429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31</v>
      </c>
      <c r="C7">
        <v>1.770130555555556</v>
      </c>
      <c r="D7">
        <v>56.326962190406157</v>
      </c>
      <c r="E7">
        <v>12.902866487950851</v>
      </c>
      <c r="H7" t="s">
        <v>93</v>
      </c>
      <c r="I7">
        <v>0</v>
      </c>
      <c r="K7" t="s">
        <v>94</v>
      </c>
      <c r="L7">
        <v>40.162844444444431</v>
      </c>
      <c r="M7">
        <v>1423.340206300664</v>
      </c>
      <c r="N7">
        <v>12.902866487950851</v>
      </c>
    </row>
    <row r="8" spans="1:27" x14ac:dyDescent="0.3">
      <c r="A8">
        <v>1</v>
      </c>
      <c r="B8">
        <v>1</v>
      </c>
      <c r="C8">
        <v>0.49930277777777721</v>
      </c>
      <c r="D8">
        <v>0.27415448515495261</v>
      </c>
      <c r="E8">
        <v>12.89195391692391</v>
      </c>
      <c r="H8" t="s">
        <v>95</v>
      </c>
      <c r="I8">
        <v>92</v>
      </c>
      <c r="K8" t="s">
        <v>31</v>
      </c>
      <c r="L8">
        <v>1.812244444444447</v>
      </c>
      <c r="M8">
        <v>333.56837924085869</v>
      </c>
      <c r="N8">
        <v>52.778555863058592</v>
      </c>
    </row>
    <row r="9" spans="1:27" x14ac:dyDescent="0.3">
      <c r="A9">
        <v>2</v>
      </c>
      <c r="B9">
        <v>187</v>
      </c>
      <c r="C9">
        <v>37.893411111111099</v>
      </c>
      <c r="D9">
        <v>1366.7390896251029</v>
      </c>
      <c r="E9">
        <v>10.475283070446009</v>
      </c>
      <c r="H9" t="s">
        <v>96</v>
      </c>
      <c r="I9">
        <v>0</v>
      </c>
      <c r="K9" t="s">
        <v>32</v>
      </c>
      <c r="L9">
        <v>41.975088888888877</v>
      </c>
      <c r="M9">
        <v>1756.9085855415231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25</v>
      </c>
      <c r="C12">
        <v>1.812244444444447</v>
      </c>
      <c r="D12">
        <v>333.56837924085869</v>
      </c>
      <c r="E12">
        <v>52.778555863058592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33</v>
      </c>
      <c r="B3" s="3">
        <v>45024</v>
      </c>
      <c r="D3" t="s">
        <v>217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303</v>
      </c>
      <c r="K3">
        <v>272</v>
      </c>
      <c r="L3">
        <v>31</v>
      </c>
      <c r="M3" t="s">
        <v>80</v>
      </c>
      <c r="N3" t="s">
        <v>81</v>
      </c>
      <c r="O3">
        <v>0</v>
      </c>
      <c r="P3" t="s">
        <v>218</v>
      </c>
      <c r="Q3" t="s">
        <v>219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97</v>
      </c>
      <c r="AA3">
        <v>389.37079381942749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76</v>
      </c>
      <c r="C7">
        <v>16.78725277777777</v>
      </c>
      <c r="D7">
        <v>341.64875238507727</v>
      </c>
      <c r="E7">
        <v>13.139973561106279</v>
      </c>
      <c r="H7" t="s">
        <v>93</v>
      </c>
      <c r="I7">
        <v>4</v>
      </c>
      <c r="K7" t="s">
        <v>94</v>
      </c>
      <c r="L7">
        <v>58.594152777777779</v>
      </c>
      <c r="M7">
        <v>1832.541174426138</v>
      </c>
      <c r="N7">
        <v>13.139973561106279</v>
      </c>
    </row>
    <row r="8" spans="1:27" x14ac:dyDescent="0.3">
      <c r="A8">
        <v>1</v>
      </c>
      <c r="B8">
        <v>1</v>
      </c>
      <c r="C8">
        <v>0.46859444444444509</v>
      </c>
      <c r="D8">
        <v>0.14351411007761211</v>
      </c>
      <c r="E8">
        <v>9.706584352828608E-2</v>
      </c>
      <c r="H8" t="s">
        <v>95</v>
      </c>
      <c r="I8">
        <v>93</v>
      </c>
      <c r="K8" t="s">
        <v>31</v>
      </c>
      <c r="L8">
        <v>1.969891666666661</v>
      </c>
      <c r="M8">
        <v>361.33558986678719</v>
      </c>
      <c r="N8">
        <v>51.888241380485063</v>
      </c>
    </row>
    <row r="9" spans="1:27" x14ac:dyDescent="0.3">
      <c r="A9">
        <v>2</v>
      </c>
      <c r="B9">
        <v>195</v>
      </c>
      <c r="C9">
        <v>41.338305555555557</v>
      </c>
      <c r="D9">
        <v>1490.748907930983</v>
      </c>
      <c r="E9">
        <v>10.7984593415039</v>
      </c>
      <c r="H9" t="s">
        <v>96</v>
      </c>
      <c r="I9">
        <v>0</v>
      </c>
      <c r="K9" t="s">
        <v>32</v>
      </c>
      <c r="L9">
        <v>60.564044444444441</v>
      </c>
      <c r="M9">
        <v>2193.8767642929261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31</v>
      </c>
      <c r="C12">
        <v>1.969891666666661</v>
      </c>
      <c r="D12">
        <v>361.33558986678719</v>
      </c>
      <c r="E12">
        <v>51.888241380485063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34</v>
      </c>
      <c r="B3" s="3">
        <v>45024</v>
      </c>
      <c r="D3" t="s">
        <v>220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247</v>
      </c>
      <c r="K3">
        <v>218</v>
      </c>
      <c r="L3">
        <v>29</v>
      </c>
      <c r="M3" t="s">
        <v>80</v>
      </c>
      <c r="N3" t="s">
        <v>81</v>
      </c>
      <c r="O3">
        <v>0</v>
      </c>
      <c r="P3" t="s">
        <v>221</v>
      </c>
      <c r="Q3" t="s">
        <v>222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19</v>
      </c>
      <c r="AA3">
        <v>317.23907375335688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30</v>
      </c>
      <c r="C7">
        <v>1.7156111111111101</v>
      </c>
      <c r="D7">
        <v>53.939404334754173</v>
      </c>
      <c r="E7">
        <v>12.90286648795141</v>
      </c>
      <c r="H7" t="s">
        <v>93</v>
      </c>
      <c r="I7">
        <v>2</v>
      </c>
      <c r="K7" t="s">
        <v>94</v>
      </c>
      <c r="L7">
        <v>41.401622222222201</v>
      </c>
      <c r="M7">
        <v>1471.1663226723731</v>
      </c>
      <c r="N7">
        <v>12.90286648795141</v>
      </c>
    </row>
    <row r="8" spans="1:27" x14ac:dyDescent="0.3">
      <c r="A8">
        <v>1</v>
      </c>
      <c r="B8">
        <v>1</v>
      </c>
      <c r="C8">
        <v>0.40609722222222139</v>
      </c>
      <c r="D8">
        <v>0.27725197075661528</v>
      </c>
      <c r="E8">
        <v>12.84871781857305</v>
      </c>
      <c r="H8" t="s">
        <v>95</v>
      </c>
      <c r="I8">
        <v>17</v>
      </c>
      <c r="K8" t="s">
        <v>31</v>
      </c>
      <c r="L8">
        <v>2.056561111111102</v>
      </c>
      <c r="M8">
        <v>378.68437991739029</v>
      </c>
      <c r="N8">
        <v>52.665380095863362</v>
      </c>
    </row>
    <row r="9" spans="1:27" x14ac:dyDescent="0.3">
      <c r="A9">
        <v>2</v>
      </c>
      <c r="B9">
        <v>187</v>
      </c>
      <c r="C9">
        <v>39.279913888888871</v>
      </c>
      <c r="D9">
        <v>1416.9496663668619</v>
      </c>
      <c r="E9">
        <v>10.817619986712019</v>
      </c>
      <c r="H9" t="s">
        <v>96</v>
      </c>
      <c r="I9">
        <v>0</v>
      </c>
      <c r="K9" t="s">
        <v>32</v>
      </c>
      <c r="L9">
        <v>43.458183333333302</v>
      </c>
      <c r="M9">
        <v>1849.8507025897629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29</v>
      </c>
      <c r="C12">
        <v>2.056561111111102</v>
      </c>
      <c r="D12">
        <v>378.68437991739029</v>
      </c>
      <c r="E12">
        <v>52.665380095863362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35</v>
      </c>
      <c r="B3" s="3">
        <v>45024</v>
      </c>
      <c r="D3" t="s">
        <v>223</v>
      </c>
      <c r="E3">
        <v>3600</v>
      </c>
      <c r="F3">
        <v>60</v>
      </c>
      <c r="G3">
        <v>1000</v>
      </c>
      <c r="H3">
        <v>1000</v>
      </c>
      <c r="I3">
        <v>50</v>
      </c>
      <c r="J3">
        <v>407</v>
      </c>
      <c r="K3">
        <v>356</v>
      </c>
      <c r="L3">
        <v>51</v>
      </c>
      <c r="M3" t="s">
        <v>80</v>
      </c>
      <c r="N3" t="s">
        <v>81</v>
      </c>
      <c r="O3">
        <v>0</v>
      </c>
      <c r="P3" t="s">
        <v>224</v>
      </c>
      <c r="Q3" t="s">
        <v>225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105</v>
      </c>
      <c r="AA3">
        <v>1359.416118383408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96</v>
      </c>
      <c r="C7">
        <v>18.695052777777789</v>
      </c>
      <c r="D7">
        <v>399.81338882380152</v>
      </c>
      <c r="E7">
        <v>13.13999008232132</v>
      </c>
      <c r="H7" t="s">
        <v>93</v>
      </c>
      <c r="I7">
        <v>2</v>
      </c>
      <c r="K7" t="s">
        <v>94</v>
      </c>
      <c r="L7">
        <v>97.162672222222241</v>
      </c>
      <c r="M7">
        <v>3229.7875138704039</v>
      </c>
      <c r="N7">
        <v>13.13999008232132</v>
      </c>
    </row>
    <row r="8" spans="1:27" x14ac:dyDescent="0.3">
      <c r="A8">
        <v>1</v>
      </c>
      <c r="B8">
        <v>0</v>
      </c>
      <c r="C8">
        <v>0</v>
      </c>
      <c r="D8">
        <v>0</v>
      </c>
      <c r="H8" t="s">
        <v>95</v>
      </c>
      <c r="I8">
        <v>103</v>
      </c>
      <c r="K8" t="s">
        <v>31</v>
      </c>
      <c r="L8">
        <v>3.7903000000000051</v>
      </c>
      <c r="M8">
        <v>696.53879152622198</v>
      </c>
      <c r="N8">
        <v>52.923094223496278</v>
      </c>
    </row>
    <row r="9" spans="1:27" x14ac:dyDescent="0.3">
      <c r="A9">
        <v>2</v>
      </c>
      <c r="B9">
        <v>260</v>
      </c>
      <c r="C9">
        <v>78.467619444444452</v>
      </c>
      <c r="D9">
        <v>2829.9741250466031</v>
      </c>
      <c r="E9">
        <v>10.873245571515801</v>
      </c>
      <c r="H9" t="s">
        <v>96</v>
      </c>
      <c r="I9">
        <v>0</v>
      </c>
      <c r="K9" t="s">
        <v>32</v>
      </c>
      <c r="L9">
        <v>100.9529722222222</v>
      </c>
      <c r="M9">
        <v>3926.326305396627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51</v>
      </c>
      <c r="C12">
        <v>3.7903000000000051</v>
      </c>
      <c r="D12">
        <v>696.53879152622198</v>
      </c>
      <c r="E12">
        <v>52.923094223496278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36</v>
      </c>
      <c r="B3" s="3">
        <v>45024</v>
      </c>
      <c r="D3" t="s">
        <v>226</v>
      </c>
      <c r="E3">
        <v>3600</v>
      </c>
      <c r="F3">
        <v>60</v>
      </c>
      <c r="G3">
        <v>1000</v>
      </c>
      <c r="H3">
        <v>1000</v>
      </c>
      <c r="I3">
        <v>50</v>
      </c>
      <c r="J3">
        <v>387</v>
      </c>
      <c r="K3">
        <v>342</v>
      </c>
      <c r="L3">
        <v>45</v>
      </c>
      <c r="M3" t="s">
        <v>80</v>
      </c>
      <c r="N3" t="s">
        <v>81</v>
      </c>
      <c r="O3">
        <v>0</v>
      </c>
      <c r="P3" t="s">
        <v>227</v>
      </c>
      <c r="Q3" t="s">
        <v>228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64</v>
      </c>
      <c r="AA3">
        <v>1217.6347801685331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95</v>
      </c>
      <c r="C7">
        <v>18.695069444444439</v>
      </c>
      <c r="D7">
        <v>399.82754476870701</v>
      </c>
      <c r="E7">
        <v>13.139936388257761</v>
      </c>
      <c r="H7" t="s">
        <v>93</v>
      </c>
      <c r="I7">
        <v>4</v>
      </c>
      <c r="K7" t="s">
        <v>94</v>
      </c>
      <c r="L7">
        <v>91.281230555555538</v>
      </c>
      <c r="M7">
        <v>2917.2541412472051</v>
      </c>
      <c r="N7">
        <v>17.217482120451759</v>
      </c>
    </row>
    <row r="8" spans="1:27" x14ac:dyDescent="0.3">
      <c r="A8">
        <v>1</v>
      </c>
      <c r="B8">
        <v>0</v>
      </c>
      <c r="C8">
        <v>0</v>
      </c>
      <c r="D8">
        <v>0</v>
      </c>
      <c r="H8" t="s">
        <v>95</v>
      </c>
      <c r="I8">
        <v>60</v>
      </c>
      <c r="K8" t="s">
        <v>31</v>
      </c>
      <c r="L8">
        <v>3.563747222222224</v>
      </c>
      <c r="M8">
        <v>654.84299570193309</v>
      </c>
      <c r="N8">
        <v>51.888339120736418</v>
      </c>
    </row>
    <row r="9" spans="1:27" x14ac:dyDescent="0.3">
      <c r="A9">
        <v>2</v>
      </c>
      <c r="B9">
        <v>247</v>
      </c>
      <c r="C9">
        <v>72.58616111111111</v>
      </c>
      <c r="D9">
        <v>2517.4265964784981</v>
      </c>
      <c r="E9">
        <v>17.217482120451759</v>
      </c>
      <c r="H9" t="s">
        <v>96</v>
      </c>
      <c r="I9">
        <v>0</v>
      </c>
      <c r="K9" t="s">
        <v>32</v>
      </c>
      <c r="L9">
        <v>94.844977777777757</v>
      </c>
      <c r="M9">
        <v>3572.0971369491381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45</v>
      </c>
      <c r="C12">
        <v>3.563747222222224</v>
      </c>
      <c r="D12">
        <v>654.84299570193309</v>
      </c>
      <c r="E12">
        <v>51.888339120736418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AA16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37</v>
      </c>
      <c r="B3" s="3">
        <v>45024</v>
      </c>
      <c r="D3" t="s">
        <v>229</v>
      </c>
      <c r="E3">
        <v>900</v>
      </c>
      <c r="F3">
        <v>60</v>
      </c>
      <c r="G3">
        <v>1000</v>
      </c>
      <c r="H3">
        <v>1000</v>
      </c>
      <c r="I3">
        <v>50</v>
      </c>
      <c r="J3">
        <v>235</v>
      </c>
      <c r="K3">
        <v>220</v>
      </c>
      <c r="L3">
        <v>15</v>
      </c>
      <c r="M3" t="s">
        <v>80</v>
      </c>
      <c r="N3" t="s">
        <v>81</v>
      </c>
      <c r="O3">
        <v>0</v>
      </c>
      <c r="P3" t="s">
        <v>230</v>
      </c>
      <c r="Q3" t="s">
        <v>231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46</v>
      </c>
      <c r="AA3">
        <v>157.5487296581268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76</v>
      </c>
      <c r="C7">
        <v>7.4245694444444439</v>
      </c>
      <c r="D7">
        <v>133.62376722718381</v>
      </c>
      <c r="E7">
        <v>13.10731178000241</v>
      </c>
      <c r="H7" t="s">
        <v>93</v>
      </c>
      <c r="I7">
        <v>45</v>
      </c>
      <c r="K7" t="s">
        <v>94</v>
      </c>
      <c r="L7">
        <v>22.032463888888891</v>
      </c>
      <c r="M7">
        <v>636.09041885336421</v>
      </c>
      <c r="N7">
        <v>13.519390453534649</v>
      </c>
    </row>
    <row r="8" spans="1:27" x14ac:dyDescent="0.3">
      <c r="A8">
        <v>1</v>
      </c>
      <c r="B8">
        <v>0</v>
      </c>
      <c r="C8">
        <v>0</v>
      </c>
      <c r="D8">
        <v>0</v>
      </c>
      <c r="H8" t="s">
        <v>95</v>
      </c>
      <c r="I8">
        <v>0</v>
      </c>
      <c r="K8" t="s">
        <v>31</v>
      </c>
      <c r="L8">
        <v>0.65175000000000083</v>
      </c>
      <c r="M8">
        <v>119.7428623233387</v>
      </c>
      <c r="N8">
        <v>51.649903973003532</v>
      </c>
    </row>
    <row r="9" spans="1:27" x14ac:dyDescent="0.3">
      <c r="A9">
        <v>2</v>
      </c>
      <c r="B9">
        <v>144</v>
      </c>
      <c r="C9">
        <v>14.607894444444449</v>
      </c>
      <c r="D9">
        <v>502.46665162618041</v>
      </c>
      <c r="E9">
        <v>13.519390453534649</v>
      </c>
      <c r="H9" t="s">
        <v>96</v>
      </c>
      <c r="I9">
        <v>1</v>
      </c>
      <c r="K9" t="s">
        <v>32</v>
      </c>
      <c r="L9">
        <v>22.684213888888891</v>
      </c>
      <c r="M9">
        <v>755.83328117670294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15</v>
      </c>
      <c r="C12">
        <v>0.65175000000000083</v>
      </c>
      <c r="D12">
        <v>119.7428623233387</v>
      </c>
      <c r="E12">
        <v>51.649903973003532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  <row r="16" spans="1:27" x14ac:dyDescent="0.3">
      <c r="A16" t="s">
        <v>232</v>
      </c>
      <c r="B16">
        <v>4880</v>
      </c>
      <c r="C16">
        <v>6340</v>
      </c>
      <c r="D16">
        <v>13</v>
      </c>
      <c r="E16">
        <v>76380</v>
      </c>
      <c r="F16">
        <v>1.4669960800241719</v>
      </c>
      <c r="G16">
        <v>0</v>
      </c>
      <c r="H16">
        <v>5</v>
      </c>
      <c r="I16">
        <v>18711.876804513329</v>
      </c>
      <c r="J16">
        <v>16881.83147690929</v>
      </c>
      <c r="K16">
        <v>66.531571291210867</v>
      </c>
      <c r="L16">
        <v>18643.866206649811</v>
      </c>
      <c r="M16">
        <v>16850.44432505091</v>
      </c>
      <c r="N16">
        <v>69.421934563394615</v>
      </c>
      <c r="O16">
        <v>18711.876804513329</v>
      </c>
      <c r="P16">
        <v>16881.83147690929</v>
      </c>
      <c r="Q16">
        <v>66.531571291210867</v>
      </c>
      <c r="R16">
        <v>18710.747671403751</v>
      </c>
      <c r="S16">
        <v>16884.07686420868</v>
      </c>
      <c r="T16">
        <v>69.421934563394615</v>
      </c>
      <c r="U16">
        <v>0</v>
      </c>
      <c r="V16">
        <v>51.030624421503539</v>
      </c>
      <c r="W16">
        <v>0</v>
      </c>
      <c r="X16">
        <v>0</v>
      </c>
    </row>
  </sheetData>
  <pageMargins left="0.75" right="0.75" top="1" bottom="1" header="0.5" footer="0.5"/>
  <pageSetup paperSize="9"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38</v>
      </c>
      <c r="B3" s="3">
        <v>45024</v>
      </c>
      <c r="D3" t="s">
        <v>233</v>
      </c>
      <c r="E3">
        <v>900</v>
      </c>
      <c r="F3">
        <v>60</v>
      </c>
      <c r="G3">
        <v>1000</v>
      </c>
      <c r="H3">
        <v>1000</v>
      </c>
      <c r="I3">
        <v>50</v>
      </c>
      <c r="J3">
        <v>239</v>
      </c>
      <c r="K3">
        <v>224</v>
      </c>
      <c r="L3">
        <v>15</v>
      </c>
      <c r="M3" t="s">
        <v>80</v>
      </c>
      <c r="N3" t="s">
        <v>81</v>
      </c>
      <c r="O3">
        <v>0</v>
      </c>
      <c r="P3" t="s">
        <v>234</v>
      </c>
      <c r="Q3" t="s">
        <v>235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134</v>
      </c>
      <c r="AA3">
        <v>157.6422553062439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62</v>
      </c>
      <c r="C7">
        <v>8.6029638888888638</v>
      </c>
      <c r="D7">
        <v>199.79704418205259</v>
      </c>
      <c r="E7">
        <v>13.13994877908949</v>
      </c>
      <c r="H7" t="s">
        <v>93</v>
      </c>
      <c r="I7">
        <v>7</v>
      </c>
      <c r="K7" t="s">
        <v>94</v>
      </c>
      <c r="L7">
        <v>24.285649999999979</v>
      </c>
      <c r="M7">
        <v>740.00211237126575</v>
      </c>
      <c r="N7">
        <v>13.13994877908949</v>
      </c>
    </row>
    <row r="8" spans="1:27" x14ac:dyDescent="0.3">
      <c r="A8">
        <v>1</v>
      </c>
      <c r="B8">
        <v>0</v>
      </c>
      <c r="C8">
        <v>0</v>
      </c>
      <c r="D8">
        <v>0</v>
      </c>
      <c r="H8" t="s">
        <v>95</v>
      </c>
      <c r="I8">
        <v>127</v>
      </c>
      <c r="K8" t="s">
        <v>31</v>
      </c>
      <c r="L8">
        <v>0.8593972222222227</v>
      </c>
      <c r="M8">
        <v>158.02100429437809</v>
      </c>
      <c r="N8">
        <v>52.353061021641267</v>
      </c>
    </row>
    <row r="9" spans="1:27" x14ac:dyDescent="0.3">
      <c r="A9">
        <v>2</v>
      </c>
      <c r="B9">
        <v>162</v>
      </c>
      <c r="C9">
        <v>15.682686111111121</v>
      </c>
      <c r="D9">
        <v>540.20506818921319</v>
      </c>
      <c r="E9">
        <v>11.672838736581379</v>
      </c>
      <c r="H9" t="s">
        <v>96</v>
      </c>
      <c r="I9">
        <v>0</v>
      </c>
      <c r="K9" t="s">
        <v>32</v>
      </c>
      <c r="L9">
        <v>25.1450472222222</v>
      </c>
      <c r="M9">
        <v>898.02311666564378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15</v>
      </c>
      <c r="C12">
        <v>0.8593972222222227</v>
      </c>
      <c r="D12">
        <v>158.02100429437809</v>
      </c>
      <c r="E12">
        <v>52.353061021641267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39</v>
      </c>
      <c r="B3" s="3">
        <v>45024</v>
      </c>
      <c r="D3" t="s">
        <v>236</v>
      </c>
      <c r="E3">
        <v>900</v>
      </c>
      <c r="F3">
        <v>60</v>
      </c>
      <c r="G3">
        <v>1000</v>
      </c>
      <c r="H3">
        <v>1000</v>
      </c>
      <c r="I3">
        <v>50</v>
      </c>
      <c r="J3">
        <v>227</v>
      </c>
      <c r="K3">
        <v>212</v>
      </c>
      <c r="L3">
        <v>15</v>
      </c>
      <c r="M3" t="s">
        <v>80</v>
      </c>
      <c r="N3" t="s">
        <v>81</v>
      </c>
      <c r="O3">
        <v>0</v>
      </c>
      <c r="P3" t="s">
        <v>237</v>
      </c>
      <c r="Q3" t="s">
        <v>238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6</v>
      </c>
      <c r="AA3">
        <v>151.32114481925959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10</v>
      </c>
      <c r="C7">
        <v>1.079527777777775</v>
      </c>
      <c r="D7">
        <v>33.263829476310534</v>
      </c>
      <c r="E7">
        <v>12.90531539708768</v>
      </c>
      <c r="H7" t="s">
        <v>93</v>
      </c>
      <c r="I7">
        <v>6</v>
      </c>
      <c r="K7" t="s">
        <v>94</v>
      </c>
      <c r="L7">
        <v>21.434225000000001</v>
      </c>
      <c r="M7">
        <v>741.80619101586308</v>
      </c>
      <c r="N7">
        <v>12.90531539708768</v>
      </c>
    </row>
    <row r="8" spans="1:27" x14ac:dyDescent="0.3">
      <c r="A8">
        <v>1</v>
      </c>
      <c r="B8">
        <v>0</v>
      </c>
      <c r="C8">
        <v>0</v>
      </c>
      <c r="D8">
        <v>0</v>
      </c>
      <c r="H8" t="s">
        <v>95</v>
      </c>
      <c r="I8">
        <v>0</v>
      </c>
      <c r="K8" t="s">
        <v>31</v>
      </c>
      <c r="L8">
        <v>0.6859111111111067</v>
      </c>
      <c r="M8">
        <v>126.0490542314014</v>
      </c>
      <c r="N8">
        <v>51.740553988958197</v>
      </c>
    </row>
    <row r="9" spans="1:27" x14ac:dyDescent="0.3">
      <c r="A9">
        <v>2</v>
      </c>
      <c r="B9">
        <v>202</v>
      </c>
      <c r="C9">
        <v>20.354697222222232</v>
      </c>
      <c r="D9">
        <v>708.54236153955253</v>
      </c>
      <c r="E9">
        <v>10.745928137013021</v>
      </c>
      <c r="H9" t="s">
        <v>96</v>
      </c>
      <c r="I9">
        <v>0</v>
      </c>
      <c r="K9" t="s">
        <v>32</v>
      </c>
      <c r="L9">
        <v>22.120136111111108</v>
      </c>
      <c r="M9">
        <v>867.85524524726452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15</v>
      </c>
      <c r="C12">
        <v>0.6859111111111067</v>
      </c>
      <c r="D12">
        <v>126.0490542314014</v>
      </c>
      <c r="E12">
        <v>51.740553988958197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40</v>
      </c>
      <c r="B3" s="3">
        <v>45024</v>
      </c>
      <c r="D3" t="s">
        <v>239</v>
      </c>
      <c r="E3">
        <v>900</v>
      </c>
      <c r="F3">
        <v>60</v>
      </c>
      <c r="G3">
        <v>1000</v>
      </c>
      <c r="H3">
        <v>1000</v>
      </c>
      <c r="I3">
        <v>50</v>
      </c>
      <c r="J3">
        <v>277</v>
      </c>
      <c r="K3">
        <v>265</v>
      </c>
      <c r="L3">
        <v>12</v>
      </c>
      <c r="M3" t="s">
        <v>80</v>
      </c>
      <c r="N3" t="s">
        <v>81</v>
      </c>
      <c r="O3">
        <v>0</v>
      </c>
      <c r="P3" t="s">
        <v>240</v>
      </c>
      <c r="Q3" t="s">
        <v>241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42</v>
      </c>
      <c r="AA3">
        <v>185.36569690704351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22</v>
      </c>
      <c r="C7">
        <v>0.47322222222221982</v>
      </c>
      <c r="D7">
        <v>16.734045094014579</v>
      </c>
      <c r="E7">
        <v>12.8993269684289</v>
      </c>
      <c r="H7" t="s">
        <v>93</v>
      </c>
      <c r="I7">
        <v>16</v>
      </c>
      <c r="K7" t="s">
        <v>94</v>
      </c>
      <c r="L7">
        <v>23.651741666666659</v>
      </c>
      <c r="M7">
        <v>827.50782575777987</v>
      </c>
      <c r="N7">
        <v>12.8993269684289</v>
      </c>
    </row>
    <row r="8" spans="1:27" x14ac:dyDescent="0.3">
      <c r="A8">
        <v>1</v>
      </c>
      <c r="B8">
        <v>0</v>
      </c>
      <c r="C8">
        <v>0</v>
      </c>
      <c r="D8">
        <v>0</v>
      </c>
      <c r="H8" t="s">
        <v>95</v>
      </c>
      <c r="I8">
        <v>26</v>
      </c>
      <c r="K8" t="s">
        <v>31</v>
      </c>
      <c r="L8">
        <v>0.68137500000000728</v>
      </c>
      <c r="M8">
        <v>125.379734859072</v>
      </c>
      <c r="N8">
        <v>52.979470869627207</v>
      </c>
    </row>
    <row r="9" spans="1:27" x14ac:dyDescent="0.3">
      <c r="A9">
        <v>2</v>
      </c>
      <c r="B9">
        <v>243</v>
      </c>
      <c r="C9">
        <v>23.17851944444444</v>
      </c>
      <c r="D9">
        <v>810.77378066376525</v>
      </c>
      <c r="E9">
        <v>10.62073334543124</v>
      </c>
      <c r="H9" t="s">
        <v>96</v>
      </c>
      <c r="I9">
        <v>0</v>
      </c>
      <c r="K9" t="s">
        <v>32</v>
      </c>
      <c r="L9">
        <v>24.333116666666658</v>
      </c>
      <c r="M9">
        <v>952.88756061685183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12</v>
      </c>
      <c r="C12">
        <v>0.68137500000000728</v>
      </c>
      <c r="D12">
        <v>125.379734859072</v>
      </c>
      <c r="E12">
        <v>52.979470869627207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41</vt:i4>
      </vt:variant>
    </vt:vector>
  </HeadingPairs>
  <TitlesOfParts>
    <vt:vector size="41" baseType="lpstr">
      <vt:lpstr>General</vt:lpstr>
      <vt:lpstr>Simu1</vt:lpstr>
      <vt:lpstr>Simu2</vt:lpstr>
      <vt:lpstr>Simu3</vt:lpstr>
      <vt:lpstr>Simu4</vt:lpstr>
      <vt:lpstr>Simu5</vt:lpstr>
      <vt:lpstr>Simu6</vt:lpstr>
      <vt:lpstr>Simu7</vt:lpstr>
      <vt:lpstr>Simu8</vt:lpstr>
      <vt:lpstr>Simu9</vt:lpstr>
      <vt:lpstr>Simu10</vt:lpstr>
      <vt:lpstr>Simu11</vt:lpstr>
      <vt:lpstr>Simu12</vt:lpstr>
      <vt:lpstr>Simu13</vt:lpstr>
      <vt:lpstr>Simu14</vt:lpstr>
      <vt:lpstr>Simu15</vt:lpstr>
      <vt:lpstr>Simu16</vt:lpstr>
      <vt:lpstr>Simu17</vt:lpstr>
      <vt:lpstr>Simu18</vt:lpstr>
      <vt:lpstr>Simu19</vt:lpstr>
      <vt:lpstr>Simu20</vt:lpstr>
      <vt:lpstr>Simu21</vt:lpstr>
      <vt:lpstr>Simu22</vt:lpstr>
      <vt:lpstr>Simu23</vt:lpstr>
      <vt:lpstr>Simu24</vt:lpstr>
      <vt:lpstr>Simu25</vt:lpstr>
      <vt:lpstr>Simu26</vt:lpstr>
      <vt:lpstr>Simu27</vt:lpstr>
      <vt:lpstr>Simu28</vt:lpstr>
      <vt:lpstr>Simu29</vt:lpstr>
      <vt:lpstr>Simu30</vt:lpstr>
      <vt:lpstr>Simu31</vt:lpstr>
      <vt:lpstr>Simu32</vt:lpstr>
      <vt:lpstr>Simu33</vt:lpstr>
      <vt:lpstr>Simu34</vt:lpstr>
      <vt:lpstr>Simu35</vt:lpstr>
      <vt:lpstr>Simu36</vt:lpstr>
      <vt:lpstr>Simu37</vt:lpstr>
      <vt:lpstr>Simu38</vt:lpstr>
      <vt:lpstr>Simu39</vt:lpstr>
      <vt:lpstr>Simu40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Becerra, Inés Marie</cp:lastModifiedBy>
  <dcterms:created xsi:type="dcterms:W3CDTF">2022-12-10T17:12:58Z</dcterms:created>
  <dcterms:modified xsi:type="dcterms:W3CDTF">2023-04-10T06:14:47Z</dcterms:modified>
</cp:coreProperties>
</file>