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ncent\uci_bootcamp\homework\"/>
    </mc:Choice>
  </mc:AlternateContent>
  <xr:revisionPtr revIDLastSave="0" documentId="13_ncr:1_{519926CC-86BC-421E-9AB7-88576174072D}" xr6:coauthVersionLast="47" xr6:coauthVersionMax="47" xr10:uidLastSave="{00000000-0000-0000-0000-000000000000}"/>
  <bookViews>
    <workbookView xWindow="5160" yWindow="2310" windowWidth="20940" windowHeight="13890" firstSheet="3" activeTab="4" xr2:uid="{00000000-000D-0000-FFFF-FFFF00000000}"/>
  </bookViews>
  <sheets>
    <sheet name="Category by Year" sheetId="10" r:id="rId1"/>
    <sheet name="Category Results" sheetId="4" r:id="rId2"/>
    <sheet name="Sub-cat Results" sheetId="5" r:id="rId3"/>
    <sheet name="Bonus Analysis" sheetId="11" r:id="rId4"/>
    <sheet name="Crowdfunding" sheetId="1" r:id="rId5"/>
    <sheet name="Sheet2" sheetId="15" r:id="rId6"/>
    <sheet name="Bonus Practice" sheetId="12" r:id="rId7"/>
    <sheet name="Crowdfunding - Backup" sheetId="13" r:id="rId8"/>
  </sheets>
  <definedNames>
    <definedName name="_xlnm._FilterDatabase" localSheetId="4" hidden="1">Crowdfunding!$A$1:$T$1001</definedName>
    <definedName name="_xlcn.WorksheetConnection_CrowdfundingA1T10011" hidden="1">Crowdfunding!$A$1:$T$1001</definedName>
    <definedName name="backers">'Crowdfunding - Backup'!$H$1:$H$1001</definedName>
    <definedName name="backers_c">'Crowdfunding - Backup'!$H$1:$H$1001</definedName>
    <definedName name="goal">Crowdfunding!$D:$D</definedName>
    <definedName name="outcome" localSheetId="7">'Crowdfunding - Backup'!$G:$G</definedName>
    <definedName name="outcome">Crowdfunding!$G:$G</definedName>
    <definedName name="percent_funded" localSheetId="7">'Crowdfunding - Backup'!$F:$F</definedName>
    <definedName name="percent_funded">Crowdfunding!$F:$F</definedName>
    <definedName name="pledged" localSheetId="7">'Crowdfunding - Backup'!$E:$E</definedName>
    <definedName name="pledged">Crowdfunding!$E:$E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2" l="1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B3" i="12"/>
  <c r="B4" i="12"/>
  <c r="B5" i="12"/>
  <c r="B6" i="12"/>
  <c r="B7" i="12"/>
  <c r="B8" i="12"/>
  <c r="B9" i="12"/>
  <c r="B10" i="12"/>
  <c r="B11" i="12"/>
  <c r="B12" i="12"/>
  <c r="B13" i="12"/>
  <c r="B2" i="12"/>
  <c r="T1001" i="13"/>
  <c r="S1001" i="13"/>
  <c r="O1001" i="13"/>
  <c r="N1001" i="13"/>
  <c r="I1001" i="13"/>
  <c r="F1001" i="13"/>
  <c r="T1000" i="13"/>
  <c r="S1000" i="13"/>
  <c r="O1000" i="13"/>
  <c r="N1000" i="13"/>
  <c r="I1000" i="13"/>
  <c r="F1000" i="13"/>
  <c r="T999" i="13"/>
  <c r="S999" i="13"/>
  <c r="O999" i="13"/>
  <c r="N999" i="13"/>
  <c r="I999" i="13"/>
  <c r="F999" i="13"/>
  <c r="T998" i="13"/>
  <c r="S998" i="13"/>
  <c r="O998" i="13"/>
  <c r="N998" i="13"/>
  <c r="I998" i="13"/>
  <c r="F998" i="13"/>
  <c r="T997" i="13"/>
  <c r="S997" i="13"/>
  <c r="O997" i="13"/>
  <c r="N997" i="13"/>
  <c r="I997" i="13"/>
  <c r="F997" i="13"/>
  <c r="T996" i="13"/>
  <c r="S996" i="13"/>
  <c r="O996" i="13"/>
  <c r="N996" i="13"/>
  <c r="I996" i="13"/>
  <c r="F996" i="13"/>
  <c r="T995" i="13"/>
  <c r="S995" i="13"/>
  <c r="O995" i="13"/>
  <c r="N995" i="13"/>
  <c r="I995" i="13"/>
  <c r="F995" i="13"/>
  <c r="T994" i="13"/>
  <c r="S994" i="13"/>
  <c r="O994" i="13"/>
  <c r="N994" i="13"/>
  <c r="I994" i="13"/>
  <c r="F994" i="13"/>
  <c r="T993" i="13"/>
  <c r="S993" i="13"/>
  <c r="O993" i="13"/>
  <c r="N993" i="13"/>
  <c r="I993" i="13"/>
  <c r="F993" i="13"/>
  <c r="T992" i="13"/>
  <c r="S992" i="13"/>
  <c r="O992" i="13"/>
  <c r="N992" i="13"/>
  <c r="I992" i="13"/>
  <c r="F992" i="13"/>
  <c r="T991" i="13"/>
  <c r="S991" i="13"/>
  <c r="O991" i="13"/>
  <c r="N991" i="13"/>
  <c r="I991" i="13"/>
  <c r="F991" i="13"/>
  <c r="T990" i="13"/>
  <c r="S990" i="13"/>
  <c r="O990" i="13"/>
  <c r="N990" i="13"/>
  <c r="I990" i="13"/>
  <c r="F990" i="13"/>
  <c r="T989" i="13"/>
  <c r="S989" i="13"/>
  <c r="O989" i="13"/>
  <c r="N989" i="13"/>
  <c r="I989" i="13"/>
  <c r="F989" i="13"/>
  <c r="T988" i="13"/>
  <c r="S988" i="13"/>
  <c r="O988" i="13"/>
  <c r="N988" i="13"/>
  <c r="I988" i="13"/>
  <c r="F988" i="13"/>
  <c r="T987" i="13"/>
  <c r="S987" i="13"/>
  <c r="O987" i="13"/>
  <c r="N987" i="13"/>
  <c r="I987" i="13"/>
  <c r="F987" i="13"/>
  <c r="T986" i="13"/>
  <c r="S986" i="13"/>
  <c r="O986" i="13"/>
  <c r="N986" i="13"/>
  <c r="I986" i="13"/>
  <c r="F986" i="13"/>
  <c r="T985" i="13"/>
  <c r="S985" i="13"/>
  <c r="O985" i="13"/>
  <c r="N985" i="13"/>
  <c r="I985" i="13"/>
  <c r="F985" i="13"/>
  <c r="T984" i="13"/>
  <c r="S984" i="13"/>
  <c r="O984" i="13"/>
  <c r="N984" i="13"/>
  <c r="I984" i="13"/>
  <c r="F984" i="13"/>
  <c r="T983" i="13"/>
  <c r="S983" i="13"/>
  <c r="O983" i="13"/>
  <c r="N983" i="13"/>
  <c r="I983" i="13"/>
  <c r="F983" i="13"/>
  <c r="T982" i="13"/>
  <c r="S982" i="13"/>
  <c r="O982" i="13"/>
  <c r="N982" i="13"/>
  <c r="I982" i="13"/>
  <c r="F982" i="13"/>
  <c r="T981" i="13"/>
  <c r="S981" i="13"/>
  <c r="O981" i="13"/>
  <c r="N981" i="13"/>
  <c r="I981" i="13"/>
  <c r="F981" i="13"/>
  <c r="T980" i="13"/>
  <c r="S980" i="13"/>
  <c r="O980" i="13"/>
  <c r="N980" i="13"/>
  <c r="I980" i="13"/>
  <c r="F980" i="13"/>
  <c r="T979" i="13"/>
  <c r="S979" i="13"/>
  <c r="O979" i="13"/>
  <c r="N979" i="13"/>
  <c r="I979" i="13"/>
  <c r="F979" i="13"/>
  <c r="T978" i="13"/>
  <c r="S978" i="13"/>
  <c r="O978" i="13"/>
  <c r="N978" i="13"/>
  <c r="I978" i="13"/>
  <c r="F978" i="13"/>
  <c r="T977" i="13"/>
  <c r="S977" i="13"/>
  <c r="O977" i="13"/>
  <c r="N977" i="13"/>
  <c r="I977" i="13"/>
  <c r="F977" i="13"/>
  <c r="T976" i="13"/>
  <c r="S976" i="13"/>
  <c r="O976" i="13"/>
  <c r="N976" i="13"/>
  <c r="I976" i="13"/>
  <c r="F976" i="13"/>
  <c r="T975" i="13"/>
  <c r="S975" i="13"/>
  <c r="O975" i="13"/>
  <c r="N975" i="13"/>
  <c r="I975" i="13"/>
  <c r="F975" i="13"/>
  <c r="T974" i="13"/>
  <c r="S974" i="13"/>
  <c r="O974" i="13"/>
  <c r="N974" i="13"/>
  <c r="I974" i="13"/>
  <c r="F974" i="13"/>
  <c r="T973" i="13"/>
  <c r="S973" i="13"/>
  <c r="O973" i="13"/>
  <c r="N973" i="13"/>
  <c r="I973" i="13"/>
  <c r="F973" i="13"/>
  <c r="T972" i="13"/>
  <c r="S972" i="13"/>
  <c r="O972" i="13"/>
  <c r="N972" i="13"/>
  <c r="I972" i="13"/>
  <c r="F972" i="13"/>
  <c r="T971" i="13"/>
  <c r="S971" i="13"/>
  <c r="O971" i="13"/>
  <c r="N971" i="13"/>
  <c r="I971" i="13"/>
  <c r="F971" i="13"/>
  <c r="T970" i="13"/>
  <c r="S970" i="13"/>
  <c r="O970" i="13"/>
  <c r="N970" i="13"/>
  <c r="I970" i="13"/>
  <c r="F970" i="13"/>
  <c r="T969" i="13"/>
  <c r="S969" i="13"/>
  <c r="O969" i="13"/>
  <c r="N969" i="13"/>
  <c r="I969" i="13"/>
  <c r="F969" i="13"/>
  <c r="T968" i="13"/>
  <c r="S968" i="13"/>
  <c r="O968" i="13"/>
  <c r="N968" i="13"/>
  <c r="I968" i="13"/>
  <c r="F968" i="13"/>
  <c r="T967" i="13"/>
  <c r="S967" i="13"/>
  <c r="O967" i="13"/>
  <c r="N967" i="13"/>
  <c r="I967" i="13"/>
  <c r="F967" i="13"/>
  <c r="T966" i="13"/>
  <c r="S966" i="13"/>
  <c r="O966" i="13"/>
  <c r="N966" i="13"/>
  <c r="I966" i="13"/>
  <c r="F966" i="13"/>
  <c r="T965" i="13"/>
  <c r="S965" i="13"/>
  <c r="O965" i="13"/>
  <c r="N965" i="13"/>
  <c r="I965" i="13"/>
  <c r="F965" i="13"/>
  <c r="T964" i="13"/>
  <c r="S964" i="13"/>
  <c r="O964" i="13"/>
  <c r="N964" i="13"/>
  <c r="I964" i="13"/>
  <c r="F964" i="13"/>
  <c r="T963" i="13"/>
  <c r="S963" i="13"/>
  <c r="O963" i="13"/>
  <c r="N963" i="13"/>
  <c r="I963" i="13"/>
  <c r="F963" i="13"/>
  <c r="T962" i="13"/>
  <c r="S962" i="13"/>
  <c r="O962" i="13"/>
  <c r="N962" i="13"/>
  <c r="I962" i="13"/>
  <c r="F962" i="13"/>
  <c r="T961" i="13"/>
  <c r="S961" i="13"/>
  <c r="O961" i="13"/>
  <c r="N961" i="13"/>
  <c r="I961" i="13"/>
  <c r="F961" i="13"/>
  <c r="T960" i="13"/>
  <c r="S960" i="13"/>
  <c r="O960" i="13"/>
  <c r="N960" i="13"/>
  <c r="I960" i="13"/>
  <c r="F960" i="13"/>
  <c r="T959" i="13"/>
  <c r="S959" i="13"/>
  <c r="O959" i="13"/>
  <c r="N959" i="13"/>
  <c r="I959" i="13"/>
  <c r="F959" i="13"/>
  <c r="T958" i="13"/>
  <c r="S958" i="13"/>
  <c r="O958" i="13"/>
  <c r="N958" i="13"/>
  <c r="I958" i="13"/>
  <c r="F958" i="13"/>
  <c r="T957" i="13"/>
  <c r="S957" i="13"/>
  <c r="O957" i="13"/>
  <c r="N957" i="13"/>
  <c r="I957" i="13"/>
  <c r="F957" i="13"/>
  <c r="T956" i="13"/>
  <c r="S956" i="13"/>
  <c r="O956" i="13"/>
  <c r="N956" i="13"/>
  <c r="I956" i="13"/>
  <c r="F956" i="13"/>
  <c r="T955" i="13"/>
  <c r="S955" i="13"/>
  <c r="O955" i="13"/>
  <c r="N955" i="13"/>
  <c r="I955" i="13"/>
  <c r="F955" i="13"/>
  <c r="T954" i="13"/>
  <c r="S954" i="13"/>
  <c r="O954" i="13"/>
  <c r="N954" i="13"/>
  <c r="I954" i="13"/>
  <c r="F954" i="13"/>
  <c r="T953" i="13"/>
  <c r="S953" i="13"/>
  <c r="O953" i="13"/>
  <c r="N953" i="13"/>
  <c r="I953" i="13"/>
  <c r="F953" i="13"/>
  <c r="T952" i="13"/>
  <c r="S952" i="13"/>
  <c r="O952" i="13"/>
  <c r="N952" i="13"/>
  <c r="I952" i="13"/>
  <c r="F952" i="13"/>
  <c r="T951" i="13"/>
  <c r="S951" i="13"/>
  <c r="O951" i="13"/>
  <c r="N951" i="13"/>
  <c r="I951" i="13"/>
  <c r="F951" i="13"/>
  <c r="T950" i="13"/>
  <c r="S950" i="13"/>
  <c r="O950" i="13"/>
  <c r="N950" i="13"/>
  <c r="I950" i="13"/>
  <c r="F950" i="13"/>
  <c r="T949" i="13"/>
  <c r="S949" i="13"/>
  <c r="O949" i="13"/>
  <c r="N949" i="13"/>
  <c r="I949" i="13"/>
  <c r="F949" i="13"/>
  <c r="T948" i="13"/>
  <c r="S948" i="13"/>
  <c r="O948" i="13"/>
  <c r="N948" i="13"/>
  <c r="I948" i="13"/>
  <c r="F948" i="13"/>
  <c r="T947" i="13"/>
  <c r="S947" i="13"/>
  <c r="O947" i="13"/>
  <c r="N947" i="13"/>
  <c r="I947" i="13"/>
  <c r="F947" i="13"/>
  <c r="T946" i="13"/>
  <c r="S946" i="13"/>
  <c r="O946" i="13"/>
  <c r="N946" i="13"/>
  <c r="I946" i="13"/>
  <c r="F946" i="13"/>
  <c r="T945" i="13"/>
  <c r="S945" i="13"/>
  <c r="O945" i="13"/>
  <c r="N945" i="13"/>
  <c r="I945" i="13"/>
  <c r="F945" i="13"/>
  <c r="T944" i="13"/>
  <c r="S944" i="13"/>
  <c r="O944" i="13"/>
  <c r="N944" i="13"/>
  <c r="I944" i="13"/>
  <c r="F944" i="13"/>
  <c r="T943" i="13"/>
  <c r="S943" i="13"/>
  <c r="O943" i="13"/>
  <c r="N943" i="13"/>
  <c r="I943" i="13"/>
  <c r="F943" i="13"/>
  <c r="T942" i="13"/>
  <c r="S942" i="13"/>
  <c r="O942" i="13"/>
  <c r="N942" i="13"/>
  <c r="I942" i="13"/>
  <c r="F942" i="13"/>
  <c r="T941" i="13"/>
  <c r="S941" i="13"/>
  <c r="O941" i="13"/>
  <c r="N941" i="13"/>
  <c r="I941" i="13"/>
  <c r="F941" i="13"/>
  <c r="T940" i="13"/>
  <c r="S940" i="13"/>
  <c r="O940" i="13"/>
  <c r="N940" i="13"/>
  <c r="I940" i="13"/>
  <c r="F940" i="13"/>
  <c r="T939" i="13"/>
  <c r="S939" i="13"/>
  <c r="O939" i="13"/>
  <c r="N939" i="13"/>
  <c r="I939" i="13"/>
  <c r="F939" i="13"/>
  <c r="T938" i="13"/>
  <c r="S938" i="13"/>
  <c r="O938" i="13"/>
  <c r="N938" i="13"/>
  <c r="I938" i="13"/>
  <c r="F938" i="13"/>
  <c r="T937" i="13"/>
  <c r="S937" i="13"/>
  <c r="O937" i="13"/>
  <c r="N937" i="13"/>
  <c r="I937" i="13"/>
  <c r="F937" i="13"/>
  <c r="T936" i="13"/>
  <c r="S936" i="13"/>
  <c r="O936" i="13"/>
  <c r="N936" i="13"/>
  <c r="I936" i="13"/>
  <c r="F936" i="13"/>
  <c r="T935" i="13"/>
  <c r="S935" i="13"/>
  <c r="O935" i="13"/>
  <c r="N935" i="13"/>
  <c r="I935" i="13"/>
  <c r="F935" i="13"/>
  <c r="T934" i="13"/>
  <c r="S934" i="13"/>
  <c r="O934" i="13"/>
  <c r="N934" i="13"/>
  <c r="I934" i="13"/>
  <c r="F934" i="13"/>
  <c r="T933" i="13"/>
  <c r="S933" i="13"/>
  <c r="O933" i="13"/>
  <c r="N933" i="13"/>
  <c r="I933" i="13"/>
  <c r="F933" i="13"/>
  <c r="T932" i="13"/>
  <c r="S932" i="13"/>
  <c r="O932" i="13"/>
  <c r="N932" i="13"/>
  <c r="I932" i="13"/>
  <c r="F932" i="13"/>
  <c r="T931" i="13"/>
  <c r="S931" i="13"/>
  <c r="O931" i="13"/>
  <c r="N931" i="13"/>
  <c r="I931" i="13"/>
  <c r="F931" i="13"/>
  <c r="T930" i="13"/>
  <c r="S930" i="13"/>
  <c r="O930" i="13"/>
  <c r="N930" i="13"/>
  <c r="I930" i="13"/>
  <c r="F930" i="13"/>
  <c r="T929" i="13"/>
  <c r="S929" i="13"/>
  <c r="O929" i="13"/>
  <c r="N929" i="13"/>
  <c r="I929" i="13"/>
  <c r="F929" i="13"/>
  <c r="T928" i="13"/>
  <c r="S928" i="13"/>
  <c r="O928" i="13"/>
  <c r="N928" i="13"/>
  <c r="I928" i="13"/>
  <c r="F928" i="13"/>
  <c r="T927" i="13"/>
  <c r="S927" i="13"/>
  <c r="O927" i="13"/>
  <c r="N927" i="13"/>
  <c r="I927" i="13"/>
  <c r="F927" i="13"/>
  <c r="T926" i="13"/>
  <c r="S926" i="13"/>
  <c r="O926" i="13"/>
  <c r="N926" i="13"/>
  <c r="I926" i="13"/>
  <c r="F926" i="13"/>
  <c r="T925" i="13"/>
  <c r="S925" i="13"/>
  <c r="O925" i="13"/>
  <c r="N925" i="13"/>
  <c r="I925" i="13"/>
  <c r="F925" i="13"/>
  <c r="T924" i="13"/>
  <c r="S924" i="13"/>
  <c r="O924" i="13"/>
  <c r="N924" i="13"/>
  <c r="I924" i="13"/>
  <c r="F924" i="13"/>
  <c r="T923" i="13"/>
  <c r="S923" i="13"/>
  <c r="O923" i="13"/>
  <c r="N923" i="13"/>
  <c r="I923" i="13"/>
  <c r="F923" i="13"/>
  <c r="T922" i="13"/>
  <c r="S922" i="13"/>
  <c r="O922" i="13"/>
  <c r="N922" i="13"/>
  <c r="I922" i="13"/>
  <c r="F922" i="13"/>
  <c r="T921" i="13"/>
  <c r="S921" i="13"/>
  <c r="O921" i="13"/>
  <c r="N921" i="13"/>
  <c r="I921" i="13"/>
  <c r="F921" i="13"/>
  <c r="T920" i="13"/>
  <c r="S920" i="13"/>
  <c r="O920" i="13"/>
  <c r="N920" i="13"/>
  <c r="I920" i="13"/>
  <c r="F920" i="13"/>
  <c r="T919" i="13"/>
  <c r="S919" i="13"/>
  <c r="O919" i="13"/>
  <c r="N919" i="13"/>
  <c r="I919" i="13"/>
  <c r="F919" i="13"/>
  <c r="T918" i="13"/>
  <c r="S918" i="13"/>
  <c r="O918" i="13"/>
  <c r="N918" i="13"/>
  <c r="I918" i="13"/>
  <c r="F918" i="13"/>
  <c r="T917" i="13"/>
  <c r="S917" i="13"/>
  <c r="O917" i="13"/>
  <c r="N917" i="13"/>
  <c r="I917" i="13"/>
  <c r="F917" i="13"/>
  <c r="T916" i="13"/>
  <c r="S916" i="13"/>
  <c r="O916" i="13"/>
  <c r="N916" i="13"/>
  <c r="I916" i="13"/>
  <c r="F916" i="13"/>
  <c r="T915" i="13"/>
  <c r="S915" i="13"/>
  <c r="O915" i="13"/>
  <c r="N915" i="13"/>
  <c r="I915" i="13"/>
  <c r="F915" i="13"/>
  <c r="T914" i="13"/>
  <c r="S914" i="13"/>
  <c r="O914" i="13"/>
  <c r="N914" i="13"/>
  <c r="I914" i="13"/>
  <c r="F914" i="13"/>
  <c r="T913" i="13"/>
  <c r="S913" i="13"/>
  <c r="O913" i="13"/>
  <c r="N913" i="13"/>
  <c r="I913" i="13"/>
  <c r="F913" i="13"/>
  <c r="T912" i="13"/>
  <c r="S912" i="13"/>
  <c r="O912" i="13"/>
  <c r="N912" i="13"/>
  <c r="I912" i="13"/>
  <c r="F912" i="13"/>
  <c r="T911" i="13"/>
  <c r="S911" i="13"/>
  <c r="O911" i="13"/>
  <c r="N911" i="13"/>
  <c r="I911" i="13"/>
  <c r="F911" i="13"/>
  <c r="T910" i="13"/>
  <c r="S910" i="13"/>
  <c r="O910" i="13"/>
  <c r="N910" i="13"/>
  <c r="I910" i="13"/>
  <c r="F910" i="13"/>
  <c r="T909" i="13"/>
  <c r="S909" i="13"/>
  <c r="O909" i="13"/>
  <c r="N909" i="13"/>
  <c r="I909" i="13"/>
  <c r="F909" i="13"/>
  <c r="T908" i="13"/>
  <c r="S908" i="13"/>
  <c r="O908" i="13"/>
  <c r="N908" i="13"/>
  <c r="I908" i="13"/>
  <c r="F908" i="13"/>
  <c r="T907" i="13"/>
  <c r="S907" i="13"/>
  <c r="O907" i="13"/>
  <c r="N907" i="13"/>
  <c r="I907" i="13"/>
  <c r="F907" i="13"/>
  <c r="T906" i="13"/>
  <c r="S906" i="13"/>
  <c r="O906" i="13"/>
  <c r="N906" i="13"/>
  <c r="I906" i="13"/>
  <c r="F906" i="13"/>
  <c r="T905" i="13"/>
  <c r="S905" i="13"/>
  <c r="O905" i="13"/>
  <c r="N905" i="13"/>
  <c r="I905" i="13"/>
  <c r="F905" i="13"/>
  <c r="T904" i="13"/>
  <c r="S904" i="13"/>
  <c r="O904" i="13"/>
  <c r="N904" i="13"/>
  <c r="I904" i="13"/>
  <c r="F904" i="13"/>
  <c r="T903" i="13"/>
  <c r="S903" i="13"/>
  <c r="O903" i="13"/>
  <c r="N903" i="13"/>
  <c r="I903" i="13"/>
  <c r="F903" i="13"/>
  <c r="T902" i="13"/>
  <c r="S902" i="13"/>
  <c r="O902" i="13"/>
  <c r="N902" i="13"/>
  <c r="I902" i="13"/>
  <c r="F902" i="13"/>
  <c r="T901" i="13"/>
  <c r="S901" i="13"/>
  <c r="O901" i="13"/>
  <c r="N901" i="13"/>
  <c r="I901" i="13"/>
  <c r="F901" i="13"/>
  <c r="T900" i="13"/>
  <c r="S900" i="13"/>
  <c r="O900" i="13"/>
  <c r="N900" i="13"/>
  <c r="I900" i="13"/>
  <c r="F900" i="13"/>
  <c r="T899" i="13"/>
  <c r="S899" i="13"/>
  <c r="O899" i="13"/>
  <c r="N899" i="13"/>
  <c r="I899" i="13"/>
  <c r="F899" i="13"/>
  <c r="T898" i="13"/>
  <c r="S898" i="13"/>
  <c r="O898" i="13"/>
  <c r="N898" i="13"/>
  <c r="I898" i="13"/>
  <c r="F898" i="13"/>
  <c r="T897" i="13"/>
  <c r="S897" i="13"/>
  <c r="O897" i="13"/>
  <c r="N897" i="13"/>
  <c r="I897" i="13"/>
  <c r="F897" i="13"/>
  <c r="T896" i="13"/>
  <c r="S896" i="13"/>
  <c r="O896" i="13"/>
  <c r="N896" i="13"/>
  <c r="I896" i="13"/>
  <c r="F896" i="13"/>
  <c r="T895" i="13"/>
  <c r="S895" i="13"/>
  <c r="O895" i="13"/>
  <c r="N895" i="13"/>
  <c r="I895" i="13"/>
  <c r="F895" i="13"/>
  <c r="T894" i="13"/>
  <c r="S894" i="13"/>
  <c r="O894" i="13"/>
  <c r="N894" i="13"/>
  <c r="I894" i="13"/>
  <c r="F894" i="13"/>
  <c r="T893" i="13"/>
  <c r="S893" i="13"/>
  <c r="O893" i="13"/>
  <c r="N893" i="13"/>
  <c r="I893" i="13"/>
  <c r="F893" i="13"/>
  <c r="T892" i="13"/>
  <c r="S892" i="13"/>
  <c r="O892" i="13"/>
  <c r="N892" i="13"/>
  <c r="I892" i="13"/>
  <c r="F892" i="13"/>
  <c r="T891" i="13"/>
  <c r="S891" i="13"/>
  <c r="O891" i="13"/>
  <c r="N891" i="13"/>
  <c r="I891" i="13"/>
  <c r="F891" i="13"/>
  <c r="T890" i="13"/>
  <c r="S890" i="13"/>
  <c r="O890" i="13"/>
  <c r="N890" i="13"/>
  <c r="I890" i="13"/>
  <c r="F890" i="13"/>
  <c r="T889" i="13"/>
  <c r="S889" i="13"/>
  <c r="O889" i="13"/>
  <c r="N889" i="13"/>
  <c r="I889" i="13"/>
  <c r="F889" i="13"/>
  <c r="T888" i="13"/>
  <c r="S888" i="13"/>
  <c r="O888" i="13"/>
  <c r="N888" i="13"/>
  <c r="I888" i="13"/>
  <c r="F888" i="13"/>
  <c r="T887" i="13"/>
  <c r="S887" i="13"/>
  <c r="O887" i="13"/>
  <c r="N887" i="13"/>
  <c r="I887" i="13"/>
  <c r="F887" i="13"/>
  <c r="T886" i="13"/>
  <c r="S886" i="13"/>
  <c r="O886" i="13"/>
  <c r="N886" i="13"/>
  <c r="I886" i="13"/>
  <c r="F886" i="13"/>
  <c r="T885" i="13"/>
  <c r="S885" i="13"/>
  <c r="O885" i="13"/>
  <c r="N885" i="13"/>
  <c r="I885" i="13"/>
  <c r="F885" i="13"/>
  <c r="T884" i="13"/>
  <c r="S884" i="13"/>
  <c r="O884" i="13"/>
  <c r="N884" i="13"/>
  <c r="I884" i="13"/>
  <c r="F884" i="13"/>
  <c r="T883" i="13"/>
  <c r="S883" i="13"/>
  <c r="O883" i="13"/>
  <c r="N883" i="13"/>
  <c r="I883" i="13"/>
  <c r="F883" i="13"/>
  <c r="T882" i="13"/>
  <c r="S882" i="13"/>
  <c r="O882" i="13"/>
  <c r="N882" i="13"/>
  <c r="I882" i="13"/>
  <c r="F882" i="13"/>
  <c r="T881" i="13"/>
  <c r="S881" i="13"/>
  <c r="O881" i="13"/>
  <c r="N881" i="13"/>
  <c r="I881" i="13"/>
  <c r="F881" i="13"/>
  <c r="T880" i="13"/>
  <c r="S880" i="13"/>
  <c r="O880" i="13"/>
  <c r="N880" i="13"/>
  <c r="I880" i="13"/>
  <c r="F880" i="13"/>
  <c r="T879" i="13"/>
  <c r="S879" i="13"/>
  <c r="O879" i="13"/>
  <c r="N879" i="13"/>
  <c r="I879" i="13"/>
  <c r="F879" i="13"/>
  <c r="T878" i="13"/>
  <c r="S878" i="13"/>
  <c r="O878" i="13"/>
  <c r="N878" i="13"/>
  <c r="I878" i="13"/>
  <c r="F878" i="13"/>
  <c r="T877" i="13"/>
  <c r="S877" i="13"/>
  <c r="O877" i="13"/>
  <c r="N877" i="13"/>
  <c r="I877" i="13"/>
  <c r="F877" i="13"/>
  <c r="T876" i="13"/>
  <c r="S876" i="13"/>
  <c r="O876" i="13"/>
  <c r="N876" i="13"/>
  <c r="I876" i="13"/>
  <c r="F876" i="13"/>
  <c r="T875" i="13"/>
  <c r="S875" i="13"/>
  <c r="O875" i="13"/>
  <c r="N875" i="13"/>
  <c r="I875" i="13"/>
  <c r="F875" i="13"/>
  <c r="T874" i="13"/>
  <c r="S874" i="13"/>
  <c r="O874" i="13"/>
  <c r="N874" i="13"/>
  <c r="I874" i="13"/>
  <c r="F874" i="13"/>
  <c r="T873" i="13"/>
  <c r="S873" i="13"/>
  <c r="O873" i="13"/>
  <c r="N873" i="13"/>
  <c r="I873" i="13"/>
  <c r="F873" i="13"/>
  <c r="T872" i="13"/>
  <c r="S872" i="13"/>
  <c r="O872" i="13"/>
  <c r="N872" i="13"/>
  <c r="I872" i="13"/>
  <c r="F872" i="13"/>
  <c r="T871" i="13"/>
  <c r="S871" i="13"/>
  <c r="O871" i="13"/>
  <c r="N871" i="13"/>
  <c r="I871" i="13"/>
  <c r="F871" i="13"/>
  <c r="T870" i="13"/>
  <c r="S870" i="13"/>
  <c r="O870" i="13"/>
  <c r="N870" i="13"/>
  <c r="I870" i="13"/>
  <c r="F870" i="13"/>
  <c r="T869" i="13"/>
  <c r="S869" i="13"/>
  <c r="O869" i="13"/>
  <c r="N869" i="13"/>
  <c r="I869" i="13"/>
  <c r="F869" i="13"/>
  <c r="T868" i="13"/>
  <c r="S868" i="13"/>
  <c r="O868" i="13"/>
  <c r="N868" i="13"/>
  <c r="I868" i="13"/>
  <c r="F868" i="13"/>
  <c r="T867" i="13"/>
  <c r="S867" i="13"/>
  <c r="O867" i="13"/>
  <c r="N867" i="13"/>
  <c r="I867" i="13"/>
  <c r="F867" i="13"/>
  <c r="T866" i="13"/>
  <c r="S866" i="13"/>
  <c r="O866" i="13"/>
  <c r="N866" i="13"/>
  <c r="I866" i="13"/>
  <c r="F866" i="13"/>
  <c r="T865" i="13"/>
  <c r="S865" i="13"/>
  <c r="O865" i="13"/>
  <c r="N865" i="13"/>
  <c r="I865" i="13"/>
  <c r="F865" i="13"/>
  <c r="T864" i="13"/>
  <c r="S864" i="13"/>
  <c r="O864" i="13"/>
  <c r="N864" i="13"/>
  <c r="I864" i="13"/>
  <c r="F864" i="13"/>
  <c r="T863" i="13"/>
  <c r="S863" i="13"/>
  <c r="O863" i="13"/>
  <c r="N863" i="13"/>
  <c r="I863" i="13"/>
  <c r="F863" i="13"/>
  <c r="T862" i="13"/>
  <c r="S862" i="13"/>
  <c r="O862" i="13"/>
  <c r="N862" i="13"/>
  <c r="I862" i="13"/>
  <c r="F862" i="13"/>
  <c r="T861" i="13"/>
  <c r="S861" i="13"/>
  <c r="O861" i="13"/>
  <c r="N861" i="13"/>
  <c r="I861" i="13"/>
  <c r="F861" i="13"/>
  <c r="T860" i="13"/>
  <c r="S860" i="13"/>
  <c r="O860" i="13"/>
  <c r="N860" i="13"/>
  <c r="I860" i="13"/>
  <c r="F860" i="13"/>
  <c r="T859" i="13"/>
  <c r="S859" i="13"/>
  <c r="O859" i="13"/>
  <c r="N859" i="13"/>
  <c r="I859" i="13"/>
  <c r="F859" i="13"/>
  <c r="T858" i="13"/>
  <c r="S858" i="13"/>
  <c r="O858" i="13"/>
  <c r="N858" i="13"/>
  <c r="I858" i="13"/>
  <c r="F858" i="13"/>
  <c r="T857" i="13"/>
  <c r="S857" i="13"/>
  <c r="O857" i="13"/>
  <c r="N857" i="13"/>
  <c r="I857" i="13"/>
  <c r="F857" i="13"/>
  <c r="T856" i="13"/>
  <c r="S856" i="13"/>
  <c r="O856" i="13"/>
  <c r="N856" i="13"/>
  <c r="I856" i="13"/>
  <c r="F856" i="13"/>
  <c r="T855" i="13"/>
  <c r="S855" i="13"/>
  <c r="O855" i="13"/>
  <c r="N855" i="13"/>
  <c r="I855" i="13"/>
  <c r="F855" i="13"/>
  <c r="T854" i="13"/>
  <c r="S854" i="13"/>
  <c r="O854" i="13"/>
  <c r="N854" i="13"/>
  <c r="I854" i="13"/>
  <c r="F854" i="13"/>
  <c r="T853" i="13"/>
  <c r="S853" i="13"/>
  <c r="O853" i="13"/>
  <c r="N853" i="13"/>
  <c r="I853" i="13"/>
  <c r="F853" i="13"/>
  <c r="T852" i="13"/>
  <c r="S852" i="13"/>
  <c r="O852" i="13"/>
  <c r="N852" i="13"/>
  <c r="I852" i="13"/>
  <c r="F852" i="13"/>
  <c r="T851" i="13"/>
  <c r="S851" i="13"/>
  <c r="O851" i="13"/>
  <c r="N851" i="13"/>
  <c r="I851" i="13"/>
  <c r="F851" i="13"/>
  <c r="T850" i="13"/>
  <c r="S850" i="13"/>
  <c r="O850" i="13"/>
  <c r="N850" i="13"/>
  <c r="I850" i="13"/>
  <c r="F850" i="13"/>
  <c r="T849" i="13"/>
  <c r="S849" i="13"/>
  <c r="O849" i="13"/>
  <c r="N849" i="13"/>
  <c r="I849" i="13"/>
  <c r="F849" i="13"/>
  <c r="T848" i="13"/>
  <c r="S848" i="13"/>
  <c r="O848" i="13"/>
  <c r="N848" i="13"/>
  <c r="I848" i="13"/>
  <c r="F848" i="13"/>
  <c r="T847" i="13"/>
  <c r="S847" i="13"/>
  <c r="O847" i="13"/>
  <c r="N847" i="13"/>
  <c r="I847" i="13"/>
  <c r="F847" i="13"/>
  <c r="T846" i="13"/>
  <c r="S846" i="13"/>
  <c r="O846" i="13"/>
  <c r="N846" i="13"/>
  <c r="I846" i="13"/>
  <c r="F846" i="13"/>
  <c r="T845" i="13"/>
  <c r="S845" i="13"/>
  <c r="O845" i="13"/>
  <c r="N845" i="13"/>
  <c r="I845" i="13"/>
  <c r="F845" i="13"/>
  <c r="T844" i="13"/>
  <c r="S844" i="13"/>
  <c r="O844" i="13"/>
  <c r="N844" i="13"/>
  <c r="I844" i="13"/>
  <c r="F844" i="13"/>
  <c r="T843" i="13"/>
  <c r="S843" i="13"/>
  <c r="O843" i="13"/>
  <c r="N843" i="13"/>
  <c r="I843" i="13"/>
  <c r="F843" i="13"/>
  <c r="T842" i="13"/>
  <c r="S842" i="13"/>
  <c r="O842" i="13"/>
  <c r="N842" i="13"/>
  <c r="I842" i="13"/>
  <c r="F842" i="13"/>
  <c r="T841" i="13"/>
  <c r="S841" i="13"/>
  <c r="O841" i="13"/>
  <c r="N841" i="13"/>
  <c r="I841" i="13"/>
  <c r="F841" i="13"/>
  <c r="T840" i="13"/>
  <c r="S840" i="13"/>
  <c r="O840" i="13"/>
  <c r="N840" i="13"/>
  <c r="I840" i="13"/>
  <c r="F840" i="13"/>
  <c r="T839" i="13"/>
  <c r="S839" i="13"/>
  <c r="O839" i="13"/>
  <c r="N839" i="13"/>
  <c r="I839" i="13"/>
  <c r="F839" i="13"/>
  <c r="T838" i="13"/>
  <c r="S838" i="13"/>
  <c r="O838" i="13"/>
  <c r="N838" i="13"/>
  <c r="I838" i="13"/>
  <c r="F838" i="13"/>
  <c r="T837" i="13"/>
  <c r="S837" i="13"/>
  <c r="O837" i="13"/>
  <c r="N837" i="13"/>
  <c r="I837" i="13"/>
  <c r="F837" i="13"/>
  <c r="T836" i="13"/>
  <c r="S836" i="13"/>
  <c r="O836" i="13"/>
  <c r="N836" i="13"/>
  <c r="I836" i="13"/>
  <c r="F836" i="13"/>
  <c r="T835" i="13"/>
  <c r="S835" i="13"/>
  <c r="O835" i="13"/>
  <c r="N835" i="13"/>
  <c r="I835" i="13"/>
  <c r="F835" i="13"/>
  <c r="T834" i="13"/>
  <c r="S834" i="13"/>
  <c r="O834" i="13"/>
  <c r="N834" i="13"/>
  <c r="I834" i="13"/>
  <c r="F834" i="13"/>
  <c r="T833" i="13"/>
  <c r="S833" i="13"/>
  <c r="O833" i="13"/>
  <c r="N833" i="13"/>
  <c r="I833" i="13"/>
  <c r="F833" i="13"/>
  <c r="T832" i="13"/>
  <c r="S832" i="13"/>
  <c r="O832" i="13"/>
  <c r="N832" i="13"/>
  <c r="I832" i="13"/>
  <c r="F832" i="13"/>
  <c r="T831" i="13"/>
  <c r="S831" i="13"/>
  <c r="O831" i="13"/>
  <c r="N831" i="13"/>
  <c r="I831" i="13"/>
  <c r="F831" i="13"/>
  <c r="T830" i="13"/>
  <c r="S830" i="13"/>
  <c r="O830" i="13"/>
  <c r="N830" i="13"/>
  <c r="I830" i="13"/>
  <c r="F830" i="13"/>
  <c r="T829" i="13"/>
  <c r="S829" i="13"/>
  <c r="O829" i="13"/>
  <c r="N829" i="13"/>
  <c r="I829" i="13"/>
  <c r="F829" i="13"/>
  <c r="T828" i="13"/>
  <c r="S828" i="13"/>
  <c r="O828" i="13"/>
  <c r="N828" i="13"/>
  <c r="I828" i="13"/>
  <c r="F828" i="13"/>
  <c r="T827" i="13"/>
  <c r="S827" i="13"/>
  <c r="O827" i="13"/>
  <c r="N827" i="13"/>
  <c r="I827" i="13"/>
  <c r="F827" i="13"/>
  <c r="T826" i="13"/>
  <c r="S826" i="13"/>
  <c r="O826" i="13"/>
  <c r="N826" i="13"/>
  <c r="I826" i="13"/>
  <c r="F826" i="13"/>
  <c r="T825" i="13"/>
  <c r="S825" i="13"/>
  <c r="O825" i="13"/>
  <c r="N825" i="13"/>
  <c r="I825" i="13"/>
  <c r="F825" i="13"/>
  <c r="T824" i="13"/>
  <c r="S824" i="13"/>
  <c r="O824" i="13"/>
  <c r="N824" i="13"/>
  <c r="I824" i="13"/>
  <c r="F824" i="13"/>
  <c r="T823" i="13"/>
  <c r="S823" i="13"/>
  <c r="O823" i="13"/>
  <c r="N823" i="13"/>
  <c r="I823" i="13"/>
  <c r="F823" i="13"/>
  <c r="T822" i="13"/>
  <c r="S822" i="13"/>
  <c r="O822" i="13"/>
  <c r="N822" i="13"/>
  <c r="I822" i="13"/>
  <c r="F822" i="13"/>
  <c r="T821" i="13"/>
  <c r="S821" i="13"/>
  <c r="O821" i="13"/>
  <c r="N821" i="13"/>
  <c r="I821" i="13"/>
  <c r="F821" i="13"/>
  <c r="T820" i="13"/>
  <c r="S820" i="13"/>
  <c r="O820" i="13"/>
  <c r="N820" i="13"/>
  <c r="I820" i="13"/>
  <c r="F820" i="13"/>
  <c r="T819" i="13"/>
  <c r="S819" i="13"/>
  <c r="O819" i="13"/>
  <c r="N819" i="13"/>
  <c r="I819" i="13"/>
  <c r="F819" i="13"/>
  <c r="T818" i="13"/>
  <c r="S818" i="13"/>
  <c r="O818" i="13"/>
  <c r="N818" i="13"/>
  <c r="I818" i="13"/>
  <c r="F818" i="13"/>
  <c r="T817" i="13"/>
  <c r="S817" i="13"/>
  <c r="O817" i="13"/>
  <c r="N817" i="13"/>
  <c r="I817" i="13"/>
  <c r="F817" i="13"/>
  <c r="T816" i="13"/>
  <c r="S816" i="13"/>
  <c r="O816" i="13"/>
  <c r="N816" i="13"/>
  <c r="I816" i="13"/>
  <c r="F816" i="13"/>
  <c r="T815" i="13"/>
  <c r="S815" i="13"/>
  <c r="O815" i="13"/>
  <c r="N815" i="13"/>
  <c r="I815" i="13"/>
  <c r="F815" i="13"/>
  <c r="T814" i="13"/>
  <c r="S814" i="13"/>
  <c r="O814" i="13"/>
  <c r="N814" i="13"/>
  <c r="I814" i="13"/>
  <c r="F814" i="13"/>
  <c r="T813" i="13"/>
  <c r="S813" i="13"/>
  <c r="O813" i="13"/>
  <c r="N813" i="13"/>
  <c r="I813" i="13"/>
  <c r="F813" i="13"/>
  <c r="T812" i="13"/>
  <c r="S812" i="13"/>
  <c r="O812" i="13"/>
  <c r="N812" i="13"/>
  <c r="I812" i="13"/>
  <c r="F812" i="13"/>
  <c r="T811" i="13"/>
  <c r="S811" i="13"/>
  <c r="O811" i="13"/>
  <c r="N811" i="13"/>
  <c r="I811" i="13"/>
  <c r="F811" i="13"/>
  <c r="T810" i="13"/>
  <c r="S810" i="13"/>
  <c r="O810" i="13"/>
  <c r="N810" i="13"/>
  <c r="I810" i="13"/>
  <c r="F810" i="13"/>
  <c r="T809" i="13"/>
  <c r="S809" i="13"/>
  <c r="O809" i="13"/>
  <c r="N809" i="13"/>
  <c r="I809" i="13"/>
  <c r="F809" i="13"/>
  <c r="T808" i="13"/>
  <c r="S808" i="13"/>
  <c r="O808" i="13"/>
  <c r="N808" i="13"/>
  <c r="I808" i="13"/>
  <c r="F808" i="13"/>
  <c r="T807" i="13"/>
  <c r="S807" i="13"/>
  <c r="O807" i="13"/>
  <c r="N807" i="13"/>
  <c r="I807" i="13"/>
  <c r="F807" i="13"/>
  <c r="T806" i="13"/>
  <c r="S806" i="13"/>
  <c r="O806" i="13"/>
  <c r="N806" i="13"/>
  <c r="I806" i="13"/>
  <c r="F806" i="13"/>
  <c r="T805" i="13"/>
  <c r="S805" i="13"/>
  <c r="O805" i="13"/>
  <c r="N805" i="13"/>
  <c r="I805" i="13"/>
  <c r="F805" i="13"/>
  <c r="T804" i="13"/>
  <c r="S804" i="13"/>
  <c r="O804" i="13"/>
  <c r="N804" i="13"/>
  <c r="I804" i="13"/>
  <c r="F804" i="13"/>
  <c r="T803" i="13"/>
  <c r="S803" i="13"/>
  <c r="O803" i="13"/>
  <c r="N803" i="13"/>
  <c r="I803" i="13"/>
  <c r="F803" i="13"/>
  <c r="T802" i="13"/>
  <c r="S802" i="13"/>
  <c r="O802" i="13"/>
  <c r="N802" i="13"/>
  <c r="I802" i="13"/>
  <c r="F802" i="13"/>
  <c r="T801" i="13"/>
  <c r="S801" i="13"/>
  <c r="O801" i="13"/>
  <c r="N801" i="13"/>
  <c r="I801" i="13"/>
  <c r="F801" i="13"/>
  <c r="T800" i="13"/>
  <c r="S800" i="13"/>
  <c r="O800" i="13"/>
  <c r="N800" i="13"/>
  <c r="I800" i="13"/>
  <c r="F800" i="13"/>
  <c r="T799" i="13"/>
  <c r="S799" i="13"/>
  <c r="O799" i="13"/>
  <c r="N799" i="13"/>
  <c r="I799" i="13"/>
  <c r="F799" i="13"/>
  <c r="T798" i="13"/>
  <c r="S798" i="13"/>
  <c r="O798" i="13"/>
  <c r="N798" i="13"/>
  <c r="I798" i="13"/>
  <c r="F798" i="13"/>
  <c r="T797" i="13"/>
  <c r="S797" i="13"/>
  <c r="O797" i="13"/>
  <c r="N797" i="13"/>
  <c r="I797" i="13"/>
  <c r="F797" i="13"/>
  <c r="T796" i="13"/>
  <c r="S796" i="13"/>
  <c r="O796" i="13"/>
  <c r="N796" i="13"/>
  <c r="I796" i="13"/>
  <c r="F796" i="13"/>
  <c r="T795" i="13"/>
  <c r="S795" i="13"/>
  <c r="O795" i="13"/>
  <c r="N795" i="13"/>
  <c r="I795" i="13"/>
  <c r="F795" i="13"/>
  <c r="T794" i="13"/>
  <c r="S794" i="13"/>
  <c r="O794" i="13"/>
  <c r="N794" i="13"/>
  <c r="I794" i="13"/>
  <c r="F794" i="13"/>
  <c r="T793" i="13"/>
  <c r="S793" i="13"/>
  <c r="O793" i="13"/>
  <c r="N793" i="13"/>
  <c r="I793" i="13"/>
  <c r="F793" i="13"/>
  <c r="T792" i="13"/>
  <c r="S792" i="13"/>
  <c r="O792" i="13"/>
  <c r="N792" i="13"/>
  <c r="I792" i="13"/>
  <c r="F792" i="13"/>
  <c r="T791" i="13"/>
  <c r="S791" i="13"/>
  <c r="O791" i="13"/>
  <c r="N791" i="13"/>
  <c r="I791" i="13"/>
  <c r="F791" i="13"/>
  <c r="T790" i="13"/>
  <c r="S790" i="13"/>
  <c r="O790" i="13"/>
  <c r="N790" i="13"/>
  <c r="I790" i="13"/>
  <c r="F790" i="13"/>
  <c r="T789" i="13"/>
  <c r="S789" i="13"/>
  <c r="O789" i="13"/>
  <c r="N789" i="13"/>
  <c r="I789" i="13"/>
  <c r="F789" i="13"/>
  <c r="T788" i="13"/>
  <c r="S788" i="13"/>
  <c r="O788" i="13"/>
  <c r="N788" i="13"/>
  <c r="I788" i="13"/>
  <c r="F788" i="13"/>
  <c r="T787" i="13"/>
  <c r="S787" i="13"/>
  <c r="O787" i="13"/>
  <c r="N787" i="13"/>
  <c r="I787" i="13"/>
  <c r="F787" i="13"/>
  <c r="T786" i="13"/>
  <c r="S786" i="13"/>
  <c r="O786" i="13"/>
  <c r="N786" i="13"/>
  <c r="I786" i="13"/>
  <c r="F786" i="13"/>
  <c r="T785" i="13"/>
  <c r="S785" i="13"/>
  <c r="O785" i="13"/>
  <c r="N785" i="13"/>
  <c r="I785" i="13"/>
  <c r="F785" i="13"/>
  <c r="T784" i="13"/>
  <c r="S784" i="13"/>
  <c r="O784" i="13"/>
  <c r="N784" i="13"/>
  <c r="I784" i="13"/>
  <c r="F784" i="13"/>
  <c r="T783" i="13"/>
  <c r="S783" i="13"/>
  <c r="O783" i="13"/>
  <c r="N783" i="13"/>
  <c r="I783" i="13"/>
  <c r="F783" i="13"/>
  <c r="T782" i="13"/>
  <c r="S782" i="13"/>
  <c r="O782" i="13"/>
  <c r="N782" i="13"/>
  <c r="I782" i="13"/>
  <c r="F782" i="13"/>
  <c r="T781" i="13"/>
  <c r="S781" i="13"/>
  <c r="O781" i="13"/>
  <c r="N781" i="13"/>
  <c r="I781" i="13"/>
  <c r="F781" i="13"/>
  <c r="T780" i="13"/>
  <c r="S780" i="13"/>
  <c r="O780" i="13"/>
  <c r="N780" i="13"/>
  <c r="I780" i="13"/>
  <c r="F780" i="13"/>
  <c r="T779" i="13"/>
  <c r="S779" i="13"/>
  <c r="O779" i="13"/>
  <c r="N779" i="13"/>
  <c r="I779" i="13"/>
  <c r="F779" i="13"/>
  <c r="T778" i="13"/>
  <c r="S778" i="13"/>
  <c r="O778" i="13"/>
  <c r="N778" i="13"/>
  <c r="I778" i="13"/>
  <c r="F778" i="13"/>
  <c r="T777" i="13"/>
  <c r="S777" i="13"/>
  <c r="O777" i="13"/>
  <c r="N777" i="13"/>
  <c r="I777" i="13"/>
  <c r="F777" i="13"/>
  <c r="T776" i="13"/>
  <c r="S776" i="13"/>
  <c r="O776" i="13"/>
  <c r="N776" i="13"/>
  <c r="I776" i="13"/>
  <c r="F776" i="13"/>
  <c r="T775" i="13"/>
  <c r="S775" i="13"/>
  <c r="O775" i="13"/>
  <c r="N775" i="13"/>
  <c r="I775" i="13"/>
  <c r="F775" i="13"/>
  <c r="T774" i="13"/>
  <c r="S774" i="13"/>
  <c r="O774" i="13"/>
  <c r="N774" i="13"/>
  <c r="I774" i="13"/>
  <c r="F774" i="13"/>
  <c r="T773" i="13"/>
  <c r="S773" i="13"/>
  <c r="O773" i="13"/>
  <c r="N773" i="13"/>
  <c r="I773" i="13"/>
  <c r="F773" i="13"/>
  <c r="T772" i="13"/>
  <c r="S772" i="13"/>
  <c r="O772" i="13"/>
  <c r="N772" i="13"/>
  <c r="I772" i="13"/>
  <c r="F772" i="13"/>
  <c r="T771" i="13"/>
  <c r="S771" i="13"/>
  <c r="O771" i="13"/>
  <c r="N771" i="13"/>
  <c r="I771" i="13"/>
  <c r="F771" i="13"/>
  <c r="T770" i="13"/>
  <c r="S770" i="13"/>
  <c r="O770" i="13"/>
  <c r="N770" i="13"/>
  <c r="I770" i="13"/>
  <c r="F770" i="13"/>
  <c r="T769" i="13"/>
  <c r="S769" i="13"/>
  <c r="O769" i="13"/>
  <c r="N769" i="13"/>
  <c r="I769" i="13"/>
  <c r="F769" i="13"/>
  <c r="T768" i="13"/>
  <c r="S768" i="13"/>
  <c r="O768" i="13"/>
  <c r="N768" i="13"/>
  <c r="I768" i="13"/>
  <c r="F768" i="13"/>
  <c r="T767" i="13"/>
  <c r="S767" i="13"/>
  <c r="O767" i="13"/>
  <c r="N767" i="13"/>
  <c r="I767" i="13"/>
  <c r="F767" i="13"/>
  <c r="T766" i="13"/>
  <c r="S766" i="13"/>
  <c r="O766" i="13"/>
  <c r="N766" i="13"/>
  <c r="I766" i="13"/>
  <c r="F766" i="13"/>
  <c r="T765" i="13"/>
  <c r="S765" i="13"/>
  <c r="O765" i="13"/>
  <c r="N765" i="13"/>
  <c r="I765" i="13"/>
  <c r="F765" i="13"/>
  <c r="T764" i="13"/>
  <c r="S764" i="13"/>
  <c r="O764" i="13"/>
  <c r="N764" i="13"/>
  <c r="I764" i="13"/>
  <c r="F764" i="13"/>
  <c r="T763" i="13"/>
  <c r="S763" i="13"/>
  <c r="O763" i="13"/>
  <c r="N763" i="13"/>
  <c r="I763" i="13"/>
  <c r="F763" i="13"/>
  <c r="T762" i="13"/>
  <c r="S762" i="13"/>
  <c r="O762" i="13"/>
  <c r="N762" i="13"/>
  <c r="I762" i="13"/>
  <c r="F762" i="13"/>
  <c r="T761" i="13"/>
  <c r="S761" i="13"/>
  <c r="O761" i="13"/>
  <c r="N761" i="13"/>
  <c r="I761" i="13"/>
  <c r="F761" i="13"/>
  <c r="T760" i="13"/>
  <c r="S760" i="13"/>
  <c r="O760" i="13"/>
  <c r="N760" i="13"/>
  <c r="I760" i="13"/>
  <c r="F760" i="13"/>
  <c r="T759" i="13"/>
  <c r="S759" i="13"/>
  <c r="O759" i="13"/>
  <c r="N759" i="13"/>
  <c r="I759" i="13"/>
  <c r="F759" i="13"/>
  <c r="T758" i="13"/>
  <c r="S758" i="13"/>
  <c r="O758" i="13"/>
  <c r="N758" i="13"/>
  <c r="I758" i="13"/>
  <c r="F758" i="13"/>
  <c r="T757" i="13"/>
  <c r="S757" i="13"/>
  <c r="O757" i="13"/>
  <c r="N757" i="13"/>
  <c r="I757" i="13"/>
  <c r="F757" i="13"/>
  <c r="T756" i="13"/>
  <c r="S756" i="13"/>
  <c r="O756" i="13"/>
  <c r="N756" i="13"/>
  <c r="I756" i="13"/>
  <c r="F756" i="13"/>
  <c r="T755" i="13"/>
  <c r="S755" i="13"/>
  <c r="O755" i="13"/>
  <c r="N755" i="13"/>
  <c r="I755" i="13"/>
  <c r="F755" i="13"/>
  <c r="T754" i="13"/>
  <c r="S754" i="13"/>
  <c r="O754" i="13"/>
  <c r="N754" i="13"/>
  <c r="I754" i="13"/>
  <c r="F754" i="13"/>
  <c r="T753" i="13"/>
  <c r="S753" i="13"/>
  <c r="O753" i="13"/>
  <c r="N753" i="13"/>
  <c r="I753" i="13"/>
  <c r="F753" i="13"/>
  <c r="T752" i="13"/>
  <c r="S752" i="13"/>
  <c r="O752" i="13"/>
  <c r="N752" i="13"/>
  <c r="I752" i="13"/>
  <c r="F752" i="13"/>
  <c r="T751" i="13"/>
  <c r="S751" i="13"/>
  <c r="O751" i="13"/>
  <c r="N751" i="13"/>
  <c r="I751" i="13"/>
  <c r="F751" i="13"/>
  <c r="T750" i="13"/>
  <c r="S750" i="13"/>
  <c r="O750" i="13"/>
  <c r="N750" i="13"/>
  <c r="I750" i="13"/>
  <c r="F750" i="13"/>
  <c r="T749" i="13"/>
  <c r="S749" i="13"/>
  <c r="O749" i="13"/>
  <c r="N749" i="13"/>
  <c r="I749" i="13"/>
  <c r="F749" i="13"/>
  <c r="T748" i="13"/>
  <c r="S748" i="13"/>
  <c r="O748" i="13"/>
  <c r="N748" i="13"/>
  <c r="I748" i="13"/>
  <c r="F748" i="13"/>
  <c r="T747" i="13"/>
  <c r="S747" i="13"/>
  <c r="O747" i="13"/>
  <c r="N747" i="13"/>
  <c r="I747" i="13"/>
  <c r="F747" i="13"/>
  <c r="T746" i="13"/>
  <c r="S746" i="13"/>
  <c r="O746" i="13"/>
  <c r="N746" i="13"/>
  <c r="I746" i="13"/>
  <c r="F746" i="13"/>
  <c r="T745" i="13"/>
  <c r="S745" i="13"/>
  <c r="O745" i="13"/>
  <c r="N745" i="13"/>
  <c r="I745" i="13"/>
  <c r="F745" i="13"/>
  <c r="T744" i="13"/>
  <c r="S744" i="13"/>
  <c r="O744" i="13"/>
  <c r="N744" i="13"/>
  <c r="I744" i="13"/>
  <c r="F744" i="13"/>
  <c r="T743" i="13"/>
  <c r="S743" i="13"/>
  <c r="O743" i="13"/>
  <c r="N743" i="13"/>
  <c r="I743" i="13"/>
  <c r="F743" i="13"/>
  <c r="T742" i="13"/>
  <c r="S742" i="13"/>
  <c r="O742" i="13"/>
  <c r="N742" i="13"/>
  <c r="I742" i="13"/>
  <c r="F742" i="13"/>
  <c r="T741" i="13"/>
  <c r="S741" i="13"/>
  <c r="O741" i="13"/>
  <c r="N741" i="13"/>
  <c r="I741" i="13"/>
  <c r="F741" i="13"/>
  <c r="T740" i="13"/>
  <c r="S740" i="13"/>
  <c r="O740" i="13"/>
  <c r="N740" i="13"/>
  <c r="I740" i="13"/>
  <c r="F740" i="13"/>
  <c r="T739" i="13"/>
  <c r="S739" i="13"/>
  <c r="O739" i="13"/>
  <c r="N739" i="13"/>
  <c r="I739" i="13"/>
  <c r="F739" i="13"/>
  <c r="T738" i="13"/>
  <c r="S738" i="13"/>
  <c r="O738" i="13"/>
  <c r="N738" i="13"/>
  <c r="I738" i="13"/>
  <c r="F738" i="13"/>
  <c r="T737" i="13"/>
  <c r="S737" i="13"/>
  <c r="O737" i="13"/>
  <c r="N737" i="13"/>
  <c r="I737" i="13"/>
  <c r="F737" i="13"/>
  <c r="T736" i="13"/>
  <c r="S736" i="13"/>
  <c r="O736" i="13"/>
  <c r="N736" i="13"/>
  <c r="I736" i="13"/>
  <c r="F736" i="13"/>
  <c r="T735" i="13"/>
  <c r="S735" i="13"/>
  <c r="O735" i="13"/>
  <c r="N735" i="13"/>
  <c r="I735" i="13"/>
  <c r="F735" i="13"/>
  <c r="T734" i="13"/>
  <c r="S734" i="13"/>
  <c r="O734" i="13"/>
  <c r="N734" i="13"/>
  <c r="I734" i="13"/>
  <c r="F734" i="13"/>
  <c r="T733" i="13"/>
  <c r="S733" i="13"/>
  <c r="O733" i="13"/>
  <c r="N733" i="13"/>
  <c r="I733" i="13"/>
  <c r="F733" i="13"/>
  <c r="T732" i="13"/>
  <c r="S732" i="13"/>
  <c r="O732" i="13"/>
  <c r="N732" i="13"/>
  <c r="I732" i="13"/>
  <c r="F732" i="13"/>
  <c r="T731" i="13"/>
  <c r="S731" i="13"/>
  <c r="O731" i="13"/>
  <c r="N731" i="13"/>
  <c r="I731" i="13"/>
  <c r="F731" i="13"/>
  <c r="T730" i="13"/>
  <c r="S730" i="13"/>
  <c r="O730" i="13"/>
  <c r="N730" i="13"/>
  <c r="I730" i="13"/>
  <c r="F730" i="13"/>
  <c r="T729" i="13"/>
  <c r="S729" i="13"/>
  <c r="O729" i="13"/>
  <c r="N729" i="13"/>
  <c r="I729" i="13"/>
  <c r="F729" i="13"/>
  <c r="T728" i="13"/>
  <c r="S728" i="13"/>
  <c r="O728" i="13"/>
  <c r="N728" i="13"/>
  <c r="I728" i="13"/>
  <c r="F728" i="13"/>
  <c r="T727" i="13"/>
  <c r="S727" i="13"/>
  <c r="O727" i="13"/>
  <c r="N727" i="13"/>
  <c r="I727" i="13"/>
  <c r="F727" i="13"/>
  <c r="T726" i="13"/>
  <c r="S726" i="13"/>
  <c r="O726" i="13"/>
  <c r="N726" i="13"/>
  <c r="I726" i="13"/>
  <c r="F726" i="13"/>
  <c r="T725" i="13"/>
  <c r="S725" i="13"/>
  <c r="O725" i="13"/>
  <c r="N725" i="13"/>
  <c r="I725" i="13"/>
  <c r="F725" i="13"/>
  <c r="T724" i="13"/>
  <c r="S724" i="13"/>
  <c r="O724" i="13"/>
  <c r="N724" i="13"/>
  <c r="I724" i="13"/>
  <c r="F724" i="13"/>
  <c r="T723" i="13"/>
  <c r="S723" i="13"/>
  <c r="O723" i="13"/>
  <c r="N723" i="13"/>
  <c r="I723" i="13"/>
  <c r="F723" i="13"/>
  <c r="T722" i="13"/>
  <c r="S722" i="13"/>
  <c r="O722" i="13"/>
  <c r="N722" i="13"/>
  <c r="I722" i="13"/>
  <c r="F722" i="13"/>
  <c r="T721" i="13"/>
  <c r="S721" i="13"/>
  <c r="O721" i="13"/>
  <c r="N721" i="13"/>
  <c r="I721" i="13"/>
  <c r="F721" i="13"/>
  <c r="T720" i="13"/>
  <c r="S720" i="13"/>
  <c r="O720" i="13"/>
  <c r="N720" i="13"/>
  <c r="I720" i="13"/>
  <c r="F720" i="13"/>
  <c r="T719" i="13"/>
  <c r="S719" i="13"/>
  <c r="O719" i="13"/>
  <c r="N719" i="13"/>
  <c r="I719" i="13"/>
  <c r="F719" i="13"/>
  <c r="T718" i="13"/>
  <c r="S718" i="13"/>
  <c r="O718" i="13"/>
  <c r="N718" i="13"/>
  <c r="I718" i="13"/>
  <c r="F718" i="13"/>
  <c r="T717" i="13"/>
  <c r="S717" i="13"/>
  <c r="O717" i="13"/>
  <c r="N717" i="13"/>
  <c r="I717" i="13"/>
  <c r="F717" i="13"/>
  <c r="T716" i="13"/>
  <c r="S716" i="13"/>
  <c r="O716" i="13"/>
  <c r="N716" i="13"/>
  <c r="I716" i="13"/>
  <c r="F716" i="13"/>
  <c r="T715" i="13"/>
  <c r="S715" i="13"/>
  <c r="O715" i="13"/>
  <c r="N715" i="13"/>
  <c r="I715" i="13"/>
  <c r="F715" i="13"/>
  <c r="T714" i="13"/>
  <c r="S714" i="13"/>
  <c r="O714" i="13"/>
  <c r="N714" i="13"/>
  <c r="I714" i="13"/>
  <c r="F714" i="13"/>
  <c r="T713" i="13"/>
  <c r="S713" i="13"/>
  <c r="O713" i="13"/>
  <c r="N713" i="13"/>
  <c r="I713" i="13"/>
  <c r="F713" i="13"/>
  <c r="T712" i="13"/>
  <c r="S712" i="13"/>
  <c r="O712" i="13"/>
  <c r="N712" i="13"/>
  <c r="I712" i="13"/>
  <c r="F712" i="13"/>
  <c r="T711" i="13"/>
  <c r="S711" i="13"/>
  <c r="O711" i="13"/>
  <c r="N711" i="13"/>
  <c r="I711" i="13"/>
  <c r="F711" i="13"/>
  <c r="T710" i="13"/>
  <c r="S710" i="13"/>
  <c r="O710" i="13"/>
  <c r="N710" i="13"/>
  <c r="I710" i="13"/>
  <c r="F710" i="13"/>
  <c r="T709" i="13"/>
  <c r="S709" i="13"/>
  <c r="O709" i="13"/>
  <c r="N709" i="13"/>
  <c r="I709" i="13"/>
  <c r="F709" i="13"/>
  <c r="T708" i="13"/>
  <c r="S708" i="13"/>
  <c r="O708" i="13"/>
  <c r="N708" i="13"/>
  <c r="I708" i="13"/>
  <c r="F708" i="13"/>
  <c r="T707" i="13"/>
  <c r="S707" i="13"/>
  <c r="O707" i="13"/>
  <c r="N707" i="13"/>
  <c r="I707" i="13"/>
  <c r="F707" i="13"/>
  <c r="T706" i="13"/>
  <c r="S706" i="13"/>
  <c r="O706" i="13"/>
  <c r="N706" i="13"/>
  <c r="I706" i="13"/>
  <c r="F706" i="13"/>
  <c r="T705" i="13"/>
  <c r="S705" i="13"/>
  <c r="O705" i="13"/>
  <c r="N705" i="13"/>
  <c r="I705" i="13"/>
  <c r="F705" i="13"/>
  <c r="T704" i="13"/>
  <c r="S704" i="13"/>
  <c r="O704" i="13"/>
  <c r="N704" i="13"/>
  <c r="I704" i="13"/>
  <c r="F704" i="13"/>
  <c r="T703" i="13"/>
  <c r="S703" i="13"/>
  <c r="O703" i="13"/>
  <c r="N703" i="13"/>
  <c r="I703" i="13"/>
  <c r="F703" i="13"/>
  <c r="T702" i="13"/>
  <c r="S702" i="13"/>
  <c r="O702" i="13"/>
  <c r="N702" i="13"/>
  <c r="I702" i="13"/>
  <c r="F702" i="13"/>
  <c r="T701" i="13"/>
  <c r="S701" i="13"/>
  <c r="O701" i="13"/>
  <c r="N701" i="13"/>
  <c r="I701" i="13"/>
  <c r="F701" i="13"/>
  <c r="T700" i="13"/>
  <c r="S700" i="13"/>
  <c r="O700" i="13"/>
  <c r="N700" i="13"/>
  <c r="I700" i="13"/>
  <c r="F700" i="13"/>
  <c r="T699" i="13"/>
  <c r="S699" i="13"/>
  <c r="O699" i="13"/>
  <c r="N699" i="13"/>
  <c r="I699" i="13"/>
  <c r="F699" i="13"/>
  <c r="T698" i="13"/>
  <c r="S698" i="13"/>
  <c r="O698" i="13"/>
  <c r="N698" i="13"/>
  <c r="I698" i="13"/>
  <c r="F698" i="13"/>
  <c r="T697" i="13"/>
  <c r="S697" i="13"/>
  <c r="O697" i="13"/>
  <c r="N697" i="13"/>
  <c r="I697" i="13"/>
  <c r="F697" i="13"/>
  <c r="T696" i="13"/>
  <c r="S696" i="13"/>
  <c r="O696" i="13"/>
  <c r="N696" i="13"/>
  <c r="I696" i="13"/>
  <c r="F696" i="13"/>
  <c r="T695" i="13"/>
  <c r="S695" i="13"/>
  <c r="O695" i="13"/>
  <c r="N695" i="13"/>
  <c r="I695" i="13"/>
  <c r="F695" i="13"/>
  <c r="T694" i="13"/>
  <c r="S694" i="13"/>
  <c r="O694" i="13"/>
  <c r="N694" i="13"/>
  <c r="I694" i="13"/>
  <c r="F694" i="13"/>
  <c r="T693" i="13"/>
  <c r="S693" i="13"/>
  <c r="O693" i="13"/>
  <c r="N693" i="13"/>
  <c r="I693" i="13"/>
  <c r="F693" i="13"/>
  <c r="T692" i="13"/>
  <c r="S692" i="13"/>
  <c r="O692" i="13"/>
  <c r="N692" i="13"/>
  <c r="I692" i="13"/>
  <c r="F692" i="13"/>
  <c r="T691" i="13"/>
  <c r="S691" i="13"/>
  <c r="O691" i="13"/>
  <c r="N691" i="13"/>
  <c r="I691" i="13"/>
  <c r="F691" i="13"/>
  <c r="T690" i="13"/>
  <c r="S690" i="13"/>
  <c r="O690" i="13"/>
  <c r="N690" i="13"/>
  <c r="I690" i="13"/>
  <c r="F690" i="13"/>
  <c r="T689" i="13"/>
  <c r="S689" i="13"/>
  <c r="O689" i="13"/>
  <c r="N689" i="13"/>
  <c r="I689" i="13"/>
  <c r="F689" i="13"/>
  <c r="T688" i="13"/>
  <c r="S688" i="13"/>
  <c r="O688" i="13"/>
  <c r="N688" i="13"/>
  <c r="I688" i="13"/>
  <c r="F688" i="13"/>
  <c r="T687" i="13"/>
  <c r="S687" i="13"/>
  <c r="O687" i="13"/>
  <c r="N687" i="13"/>
  <c r="I687" i="13"/>
  <c r="F687" i="13"/>
  <c r="T686" i="13"/>
  <c r="S686" i="13"/>
  <c r="O686" i="13"/>
  <c r="N686" i="13"/>
  <c r="I686" i="13"/>
  <c r="F686" i="13"/>
  <c r="T685" i="13"/>
  <c r="S685" i="13"/>
  <c r="O685" i="13"/>
  <c r="N685" i="13"/>
  <c r="I685" i="13"/>
  <c r="F685" i="13"/>
  <c r="T684" i="13"/>
  <c r="S684" i="13"/>
  <c r="O684" i="13"/>
  <c r="N684" i="13"/>
  <c r="I684" i="13"/>
  <c r="F684" i="13"/>
  <c r="T683" i="13"/>
  <c r="S683" i="13"/>
  <c r="O683" i="13"/>
  <c r="N683" i="13"/>
  <c r="I683" i="13"/>
  <c r="F683" i="13"/>
  <c r="T682" i="13"/>
  <c r="S682" i="13"/>
  <c r="O682" i="13"/>
  <c r="N682" i="13"/>
  <c r="I682" i="13"/>
  <c r="F682" i="13"/>
  <c r="T681" i="13"/>
  <c r="S681" i="13"/>
  <c r="O681" i="13"/>
  <c r="N681" i="13"/>
  <c r="I681" i="13"/>
  <c r="F681" i="13"/>
  <c r="T680" i="13"/>
  <c r="S680" i="13"/>
  <c r="O680" i="13"/>
  <c r="N680" i="13"/>
  <c r="I680" i="13"/>
  <c r="F680" i="13"/>
  <c r="T679" i="13"/>
  <c r="S679" i="13"/>
  <c r="O679" i="13"/>
  <c r="N679" i="13"/>
  <c r="I679" i="13"/>
  <c r="F679" i="13"/>
  <c r="T678" i="13"/>
  <c r="S678" i="13"/>
  <c r="O678" i="13"/>
  <c r="N678" i="13"/>
  <c r="I678" i="13"/>
  <c r="F678" i="13"/>
  <c r="T677" i="13"/>
  <c r="S677" i="13"/>
  <c r="O677" i="13"/>
  <c r="N677" i="13"/>
  <c r="I677" i="13"/>
  <c r="F677" i="13"/>
  <c r="T676" i="13"/>
  <c r="S676" i="13"/>
  <c r="O676" i="13"/>
  <c r="N676" i="13"/>
  <c r="I676" i="13"/>
  <c r="F676" i="13"/>
  <c r="T675" i="13"/>
  <c r="S675" i="13"/>
  <c r="O675" i="13"/>
  <c r="N675" i="13"/>
  <c r="I675" i="13"/>
  <c r="F675" i="13"/>
  <c r="T674" i="13"/>
  <c r="S674" i="13"/>
  <c r="O674" i="13"/>
  <c r="N674" i="13"/>
  <c r="I674" i="13"/>
  <c r="F674" i="13"/>
  <c r="T673" i="13"/>
  <c r="S673" i="13"/>
  <c r="O673" i="13"/>
  <c r="N673" i="13"/>
  <c r="I673" i="13"/>
  <c r="F673" i="13"/>
  <c r="T672" i="13"/>
  <c r="S672" i="13"/>
  <c r="O672" i="13"/>
  <c r="N672" i="13"/>
  <c r="I672" i="13"/>
  <c r="F672" i="13"/>
  <c r="T671" i="13"/>
  <c r="S671" i="13"/>
  <c r="O671" i="13"/>
  <c r="N671" i="13"/>
  <c r="I671" i="13"/>
  <c r="F671" i="13"/>
  <c r="T670" i="13"/>
  <c r="S670" i="13"/>
  <c r="O670" i="13"/>
  <c r="N670" i="13"/>
  <c r="I670" i="13"/>
  <c r="F670" i="13"/>
  <c r="T669" i="13"/>
  <c r="S669" i="13"/>
  <c r="O669" i="13"/>
  <c r="N669" i="13"/>
  <c r="I669" i="13"/>
  <c r="F669" i="13"/>
  <c r="T668" i="13"/>
  <c r="S668" i="13"/>
  <c r="O668" i="13"/>
  <c r="N668" i="13"/>
  <c r="I668" i="13"/>
  <c r="F668" i="13"/>
  <c r="T667" i="13"/>
  <c r="S667" i="13"/>
  <c r="O667" i="13"/>
  <c r="N667" i="13"/>
  <c r="I667" i="13"/>
  <c r="F667" i="13"/>
  <c r="T666" i="13"/>
  <c r="S666" i="13"/>
  <c r="O666" i="13"/>
  <c r="N666" i="13"/>
  <c r="I666" i="13"/>
  <c r="F666" i="13"/>
  <c r="T665" i="13"/>
  <c r="S665" i="13"/>
  <c r="O665" i="13"/>
  <c r="N665" i="13"/>
  <c r="I665" i="13"/>
  <c r="F665" i="13"/>
  <c r="T664" i="13"/>
  <c r="S664" i="13"/>
  <c r="O664" i="13"/>
  <c r="N664" i="13"/>
  <c r="I664" i="13"/>
  <c r="F664" i="13"/>
  <c r="T663" i="13"/>
  <c r="S663" i="13"/>
  <c r="O663" i="13"/>
  <c r="N663" i="13"/>
  <c r="I663" i="13"/>
  <c r="F663" i="13"/>
  <c r="T662" i="13"/>
  <c r="S662" i="13"/>
  <c r="O662" i="13"/>
  <c r="N662" i="13"/>
  <c r="I662" i="13"/>
  <c r="F662" i="13"/>
  <c r="T661" i="13"/>
  <c r="S661" i="13"/>
  <c r="O661" i="13"/>
  <c r="N661" i="13"/>
  <c r="I661" i="13"/>
  <c r="F661" i="13"/>
  <c r="T660" i="13"/>
  <c r="S660" i="13"/>
  <c r="O660" i="13"/>
  <c r="N660" i="13"/>
  <c r="I660" i="13"/>
  <c r="F660" i="13"/>
  <c r="T659" i="13"/>
  <c r="S659" i="13"/>
  <c r="O659" i="13"/>
  <c r="N659" i="13"/>
  <c r="I659" i="13"/>
  <c r="F659" i="13"/>
  <c r="T658" i="13"/>
  <c r="S658" i="13"/>
  <c r="O658" i="13"/>
  <c r="N658" i="13"/>
  <c r="I658" i="13"/>
  <c r="F658" i="13"/>
  <c r="T657" i="13"/>
  <c r="S657" i="13"/>
  <c r="O657" i="13"/>
  <c r="N657" i="13"/>
  <c r="I657" i="13"/>
  <c r="F657" i="13"/>
  <c r="T656" i="13"/>
  <c r="S656" i="13"/>
  <c r="O656" i="13"/>
  <c r="N656" i="13"/>
  <c r="I656" i="13"/>
  <c r="F656" i="13"/>
  <c r="T655" i="13"/>
  <c r="S655" i="13"/>
  <c r="O655" i="13"/>
  <c r="N655" i="13"/>
  <c r="I655" i="13"/>
  <c r="F655" i="13"/>
  <c r="T654" i="13"/>
  <c r="S654" i="13"/>
  <c r="O654" i="13"/>
  <c r="N654" i="13"/>
  <c r="I654" i="13"/>
  <c r="F654" i="13"/>
  <c r="T653" i="13"/>
  <c r="S653" i="13"/>
  <c r="O653" i="13"/>
  <c r="N653" i="13"/>
  <c r="I653" i="13"/>
  <c r="F653" i="13"/>
  <c r="T652" i="13"/>
  <c r="S652" i="13"/>
  <c r="O652" i="13"/>
  <c r="N652" i="13"/>
  <c r="I652" i="13"/>
  <c r="F652" i="13"/>
  <c r="T651" i="13"/>
  <c r="S651" i="13"/>
  <c r="O651" i="13"/>
  <c r="N651" i="13"/>
  <c r="I651" i="13"/>
  <c r="F651" i="13"/>
  <c r="T650" i="13"/>
  <c r="S650" i="13"/>
  <c r="O650" i="13"/>
  <c r="N650" i="13"/>
  <c r="I650" i="13"/>
  <c r="F650" i="13"/>
  <c r="T649" i="13"/>
  <c r="S649" i="13"/>
  <c r="O649" i="13"/>
  <c r="N649" i="13"/>
  <c r="I649" i="13"/>
  <c r="F649" i="13"/>
  <c r="T648" i="13"/>
  <c r="S648" i="13"/>
  <c r="O648" i="13"/>
  <c r="N648" i="13"/>
  <c r="I648" i="13"/>
  <c r="F648" i="13"/>
  <c r="T647" i="13"/>
  <c r="S647" i="13"/>
  <c r="O647" i="13"/>
  <c r="N647" i="13"/>
  <c r="I647" i="13"/>
  <c r="F647" i="13"/>
  <c r="T646" i="13"/>
  <c r="S646" i="13"/>
  <c r="O646" i="13"/>
  <c r="N646" i="13"/>
  <c r="I646" i="13"/>
  <c r="F646" i="13"/>
  <c r="T645" i="13"/>
  <c r="S645" i="13"/>
  <c r="O645" i="13"/>
  <c r="N645" i="13"/>
  <c r="I645" i="13"/>
  <c r="F645" i="13"/>
  <c r="T644" i="13"/>
  <c r="S644" i="13"/>
  <c r="O644" i="13"/>
  <c r="N644" i="13"/>
  <c r="I644" i="13"/>
  <c r="F644" i="13"/>
  <c r="T643" i="13"/>
  <c r="S643" i="13"/>
  <c r="O643" i="13"/>
  <c r="N643" i="13"/>
  <c r="I643" i="13"/>
  <c r="F643" i="13"/>
  <c r="T642" i="13"/>
  <c r="S642" i="13"/>
  <c r="O642" i="13"/>
  <c r="N642" i="13"/>
  <c r="I642" i="13"/>
  <c r="F642" i="13"/>
  <c r="T641" i="13"/>
  <c r="S641" i="13"/>
  <c r="O641" i="13"/>
  <c r="N641" i="13"/>
  <c r="I641" i="13"/>
  <c r="F641" i="13"/>
  <c r="T640" i="13"/>
  <c r="S640" i="13"/>
  <c r="O640" i="13"/>
  <c r="N640" i="13"/>
  <c r="I640" i="13"/>
  <c r="F640" i="13"/>
  <c r="T639" i="13"/>
  <c r="S639" i="13"/>
  <c r="O639" i="13"/>
  <c r="N639" i="13"/>
  <c r="I639" i="13"/>
  <c r="F639" i="13"/>
  <c r="T638" i="13"/>
  <c r="S638" i="13"/>
  <c r="O638" i="13"/>
  <c r="N638" i="13"/>
  <c r="I638" i="13"/>
  <c r="F638" i="13"/>
  <c r="T637" i="13"/>
  <c r="S637" i="13"/>
  <c r="O637" i="13"/>
  <c r="N637" i="13"/>
  <c r="I637" i="13"/>
  <c r="F637" i="13"/>
  <c r="T636" i="13"/>
  <c r="S636" i="13"/>
  <c r="O636" i="13"/>
  <c r="N636" i="13"/>
  <c r="I636" i="13"/>
  <c r="F636" i="13"/>
  <c r="T635" i="13"/>
  <c r="S635" i="13"/>
  <c r="O635" i="13"/>
  <c r="N635" i="13"/>
  <c r="I635" i="13"/>
  <c r="F635" i="13"/>
  <c r="T634" i="13"/>
  <c r="S634" i="13"/>
  <c r="O634" i="13"/>
  <c r="N634" i="13"/>
  <c r="I634" i="13"/>
  <c r="F634" i="13"/>
  <c r="T633" i="13"/>
  <c r="S633" i="13"/>
  <c r="O633" i="13"/>
  <c r="N633" i="13"/>
  <c r="I633" i="13"/>
  <c r="F633" i="13"/>
  <c r="T632" i="13"/>
  <c r="S632" i="13"/>
  <c r="O632" i="13"/>
  <c r="N632" i="13"/>
  <c r="I632" i="13"/>
  <c r="F632" i="13"/>
  <c r="T631" i="13"/>
  <c r="S631" i="13"/>
  <c r="O631" i="13"/>
  <c r="N631" i="13"/>
  <c r="I631" i="13"/>
  <c r="F631" i="13"/>
  <c r="T630" i="13"/>
  <c r="S630" i="13"/>
  <c r="O630" i="13"/>
  <c r="N630" i="13"/>
  <c r="I630" i="13"/>
  <c r="F630" i="13"/>
  <c r="T629" i="13"/>
  <c r="S629" i="13"/>
  <c r="O629" i="13"/>
  <c r="N629" i="13"/>
  <c r="I629" i="13"/>
  <c r="F629" i="13"/>
  <c r="T628" i="13"/>
  <c r="S628" i="13"/>
  <c r="O628" i="13"/>
  <c r="N628" i="13"/>
  <c r="I628" i="13"/>
  <c r="F628" i="13"/>
  <c r="T627" i="13"/>
  <c r="S627" i="13"/>
  <c r="O627" i="13"/>
  <c r="N627" i="13"/>
  <c r="I627" i="13"/>
  <c r="F627" i="13"/>
  <c r="T626" i="13"/>
  <c r="S626" i="13"/>
  <c r="O626" i="13"/>
  <c r="N626" i="13"/>
  <c r="I626" i="13"/>
  <c r="F626" i="13"/>
  <c r="T625" i="13"/>
  <c r="S625" i="13"/>
  <c r="O625" i="13"/>
  <c r="N625" i="13"/>
  <c r="I625" i="13"/>
  <c r="F625" i="13"/>
  <c r="T624" i="13"/>
  <c r="S624" i="13"/>
  <c r="O624" i="13"/>
  <c r="N624" i="13"/>
  <c r="I624" i="13"/>
  <c r="F624" i="13"/>
  <c r="T623" i="13"/>
  <c r="S623" i="13"/>
  <c r="O623" i="13"/>
  <c r="N623" i="13"/>
  <c r="I623" i="13"/>
  <c r="F623" i="13"/>
  <c r="T622" i="13"/>
  <c r="S622" i="13"/>
  <c r="O622" i="13"/>
  <c r="N622" i="13"/>
  <c r="I622" i="13"/>
  <c r="F622" i="13"/>
  <c r="T621" i="13"/>
  <c r="S621" i="13"/>
  <c r="O621" i="13"/>
  <c r="N621" i="13"/>
  <c r="I621" i="13"/>
  <c r="F621" i="13"/>
  <c r="T620" i="13"/>
  <c r="S620" i="13"/>
  <c r="O620" i="13"/>
  <c r="N620" i="13"/>
  <c r="I620" i="13"/>
  <c r="F620" i="13"/>
  <c r="T619" i="13"/>
  <c r="S619" i="13"/>
  <c r="O619" i="13"/>
  <c r="N619" i="13"/>
  <c r="I619" i="13"/>
  <c r="F619" i="13"/>
  <c r="T618" i="13"/>
  <c r="S618" i="13"/>
  <c r="O618" i="13"/>
  <c r="N618" i="13"/>
  <c r="I618" i="13"/>
  <c r="F618" i="13"/>
  <c r="T617" i="13"/>
  <c r="S617" i="13"/>
  <c r="O617" i="13"/>
  <c r="N617" i="13"/>
  <c r="I617" i="13"/>
  <c r="F617" i="13"/>
  <c r="T616" i="13"/>
  <c r="S616" i="13"/>
  <c r="O616" i="13"/>
  <c r="N616" i="13"/>
  <c r="I616" i="13"/>
  <c r="F616" i="13"/>
  <c r="T615" i="13"/>
  <c r="S615" i="13"/>
  <c r="O615" i="13"/>
  <c r="N615" i="13"/>
  <c r="I615" i="13"/>
  <c r="F615" i="13"/>
  <c r="T614" i="13"/>
  <c r="S614" i="13"/>
  <c r="O614" i="13"/>
  <c r="N614" i="13"/>
  <c r="I614" i="13"/>
  <c r="F614" i="13"/>
  <c r="T613" i="13"/>
  <c r="S613" i="13"/>
  <c r="O613" i="13"/>
  <c r="N613" i="13"/>
  <c r="I613" i="13"/>
  <c r="F613" i="13"/>
  <c r="T612" i="13"/>
  <c r="S612" i="13"/>
  <c r="O612" i="13"/>
  <c r="N612" i="13"/>
  <c r="I612" i="13"/>
  <c r="F612" i="13"/>
  <c r="T611" i="13"/>
  <c r="S611" i="13"/>
  <c r="O611" i="13"/>
  <c r="N611" i="13"/>
  <c r="I611" i="13"/>
  <c r="F611" i="13"/>
  <c r="T610" i="13"/>
  <c r="S610" i="13"/>
  <c r="O610" i="13"/>
  <c r="N610" i="13"/>
  <c r="I610" i="13"/>
  <c r="F610" i="13"/>
  <c r="T609" i="13"/>
  <c r="S609" i="13"/>
  <c r="O609" i="13"/>
  <c r="N609" i="13"/>
  <c r="I609" i="13"/>
  <c r="F609" i="13"/>
  <c r="T608" i="13"/>
  <c r="S608" i="13"/>
  <c r="O608" i="13"/>
  <c r="N608" i="13"/>
  <c r="I608" i="13"/>
  <c r="F608" i="13"/>
  <c r="T607" i="13"/>
  <c r="S607" i="13"/>
  <c r="O607" i="13"/>
  <c r="N607" i="13"/>
  <c r="I607" i="13"/>
  <c r="F607" i="13"/>
  <c r="T606" i="13"/>
  <c r="S606" i="13"/>
  <c r="O606" i="13"/>
  <c r="N606" i="13"/>
  <c r="I606" i="13"/>
  <c r="F606" i="13"/>
  <c r="T605" i="13"/>
  <c r="S605" i="13"/>
  <c r="O605" i="13"/>
  <c r="N605" i="13"/>
  <c r="I605" i="13"/>
  <c r="F605" i="13"/>
  <c r="T604" i="13"/>
  <c r="S604" i="13"/>
  <c r="O604" i="13"/>
  <c r="N604" i="13"/>
  <c r="I604" i="13"/>
  <c r="F604" i="13"/>
  <c r="T603" i="13"/>
  <c r="S603" i="13"/>
  <c r="O603" i="13"/>
  <c r="N603" i="13"/>
  <c r="I603" i="13"/>
  <c r="F603" i="13"/>
  <c r="T602" i="13"/>
  <c r="S602" i="13"/>
  <c r="O602" i="13"/>
  <c r="N602" i="13"/>
  <c r="I602" i="13"/>
  <c r="F602" i="13"/>
  <c r="T601" i="13"/>
  <c r="S601" i="13"/>
  <c r="O601" i="13"/>
  <c r="N601" i="13"/>
  <c r="I601" i="13"/>
  <c r="F601" i="13"/>
  <c r="T600" i="13"/>
  <c r="S600" i="13"/>
  <c r="O600" i="13"/>
  <c r="N600" i="13"/>
  <c r="I600" i="13"/>
  <c r="F600" i="13"/>
  <c r="T599" i="13"/>
  <c r="S599" i="13"/>
  <c r="O599" i="13"/>
  <c r="N599" i="13"/>
  <c r="I599" i="13"/>
  <c r="F599" i="13"/>
  <c r="T598" i="13"/>
  <c r="S598" i="13"/>
  <c r="O598" i="13"/>
  <c r="N598" i="13"/>
  <c r="I598" i="13"/>
  <c r="F598" i="13"/>
  <c r="T597" i="13"/>
  <c r="S597" i="13"/>
  <c r="O597" i="13"/>
  <c r="N597" i="13"/>
  <c r="I597" i="13"/>
  <c r="F597" i="13"/>
  <c r="T596" i="13"/>
  <c r="S596" i="13"/>
  <c r="O596" i="13"/>
  <c r="N596" i="13"/>
  <c r="I596" i="13"/>
  <c r="F596" i="13"/>
  <c r="T595" i="13"/>
  <c r="S595" i="13"/>
  <c r="O595" i="13"/>
  <c r="N595" i="13"/>
  <c r="I595" i="13"/>
  <c r="F595" i="13"/>
  <c r="T594" i="13"/>
  <c r="S594" i="13"/>
  <c r="O594" i="13"/>
  <c r="N594" i="13"/>
  <c r="I594" i="13"/>
  <c r="F594" i="13"/>
  <c r="T593" i="13"/>
  <c r="S593" i="13"/>
  <c r="O593" i="13"/>
  <c r="N593" i="13"/>
  <c r="I593" i="13"/>
  <c r="F593" i="13"/>
  <c r="T592" i="13"/>
  <c r="S592" i="13"/>
  <c r="O592" i="13"/>
  <c r="N592" i="13"/>
  <c r="I592" i="13"/>
  <c r="F592" i="13"/>
  <c r="T591" i="13"/>
  <c r="S591" i="13"/>
  <c r="O591" i="13"/>
  <c r="N591" i="13"/>
  <c r="I591" i="13"/>
  <c r="F591" i="13"/>
  <c r="T590" i="13"/>
  <c r="S590" i="13"/>
  <c r="O590" i="13"/>
  <c r="N590" i="13"/>
  <c r="I590" i="13"/>
  <c r="F590" i="13"/>
  <c r="T589" i="13"/>
  <c r="S589" i="13"/>
  <c r="O589" i="13"/>
  <c r="N589" i="13"/>
  <c r="I589" i="13"/>
  <c r="F589" i="13"/>
  <c r="T588" i="13"/>
  <c r="S588" i="13"/>
  <c r="O588" i="13"/>
  <c r="N588" i="13"/>
  <c r="I588" i="13"/>
  <c r="F588" i="13"/>
  <c r="T587" i="13"/>
  <c r="S587" i="13"/>
  <c r="O587" i="13"/>
  <c r="N587" i="13"/>
  <c r="I587" i="13"/>
  <c r="F587" i="13"/>
  <c r="T586" i="13"/>
  <c r="S586" i="13"/>
  <c r="O586" i="13"/>
  <c r="N586" i="13"/>
  <c r="I586" i="13"/>
  <c r="F586" i="13"/>
  <c r="T585" i="13"/>
  <c r="S585" i="13"/>
  <c r="O585" i="13"/>
  <c r="N585" i="13"/>
  <c r="I585" i="13"/>
  <c r="F585" i="13"/>
  <c r="T584" i="13"/>
  <c r="S584" i="13"/>
  <c r="O584" i="13"/>
  <c r="N584" i="13"/>
  <c r="I584" i="13"/>
  <c r="F584" i="13"/>
  <c r="T583" i="13"/>
  <c r="S583" i="13"/>
  <c r="O583" i="13"/>
  <c r="N583" i="13"/>
  <c r="I583" i="13"/>
  <c r="F583" i="13"/>
  <c r="T582" i="13"/>
  <c r="S582" i="13"/>
  <c r="O582" i="13"/>
  <c r="N582" i="13"/>
  <c r="I582" i="13"/>
  <c r="F582" i="13"/>
  <c r="T581" i="13"/>
  <c r="S581" i="13"/>
  <c r="O581" i="13"/>
  <c r="N581" i="13"/>
  <c r="I581" i="13"/>
  <c r="F581" i="13"/>
  <c r="T580" i="13"/>
  <c r="S580" i="13"/>
  <c r="O580" i="13"/>
  <c r="N580" i="13"/>
  <c r="I580" i="13"/>
  <c r="F580" i="13"/>
  <c r="T579" i="13"/>
  <c r="S579" i="13"/>
  <c r="O579" i="13"/>
  <c r="N579" i="13"/>
  <c r="I579" i="13"/>
  <c r="F579" i="13"/>
  <c r="T578" i="13"/>
  <c r="S578" i="13"/>
  <c r="O578" i="13"/>
  <c r="N578" i="13"/>
  <c r="I578" i="13"/>
  <c r="F578" i="13"/>
  <c r="T577" i="13"/>
  <c r="S577" i="13"/>
  <c r="O577" i="13"/>
  <c r="N577" i="13"/>
  <c r="I577" i="13"/>
  <c r="F577" i="13"/>
  <c r="T576" i="13"/>
  <c r="S576" i="13"/>
  <c r="O576" i="13"/>
  <c r="N576" i="13"/>
  <c r="I576" i="13"/>
  <c r="F576" i="13"/>
  <c r="T575" i="13"/>
  <c r="S575" i="13"/>
  <c r="O575" i="13"/>
  <c r="N575" i="13"/>
  <c r="I575" i="13"/>
  <c r="F575" i="13"/>
  <c r="T574" i="13"/>
  <c r="S574" i="13"/>
  <c r="O574" i="13"/>
  <c r="N574" i="13"/>
  <c r="I574" i="13"/>
  <c r="F574" i="13"/>
  <c r="T573" i="13"/>
  <c r="S573" i="13"/>
  <c r="O573" i="13"/>
  <c r="N573" i="13"/>
  <c r="I573" i="13"/>
  <c r="F573" i="13"/>
  <c r="T572" i="13"/>
  <c r="S572" i="13"/>
  <c r="O572" i="13"/>
  <c r="N572" i="13"/>
  <c r="I572" i="13"/>
  <c r="F572" i="13"/>
  <c r="T571" i="13"/>
  <c r="S571" i="13"/>
  <c r="O571" i="13"/>
  <c r="N571" i="13"/>
  <c r="I571" i="13"/>
  <c r="F571" i="13"/>
  <c r="T570" i="13"/>
  <c r="S570" i="13"/>
  <c r="O570" i="13"/>
  <c r="N570" i="13"/>
  <c r="I570" i="13"/>
  <c r="F570" i="13"/>
  <c r="T569" i="13"/>
  <c r="S569" i="13"/>
  <c r="O569" i="13"/>
  <c r="N569" i="13"/>
  <c r="I569" i="13"/>
  <c r="F569" i="13"/>
  <c r="T568" i="13"/>
  <c r="S568" i="13"/>
  <c r="O568" i="13"/>
  <c r="N568" i="13"/>
  <c r="I568" i="13"/>
  <c r="F568" i="13"/>
  <c r="T567" i="13"/>
  <c r="S567" i="13"/>
  <c r="O567" i="13"/>
  <c r="N567" i="13"/>
  <c r="I567" i="13"/>
  <c r="F567" i="13"/>
  <c r="T566" i="13"/>
  <c r="S566" i="13"/>
  <c r="O566" i="13"/>
  <c r="N566" i="13"/>
  <c r="I566" i="13"/>
  <c r="F566" i="13"/>
  <c r="T565" i="13"/>
  <c r="S565" i="13"/>
  <c r="O565" i="13"/>
  <c r="N565" i="13"/>
  <c r="I565" i="13"/>
  <c r="F565" i="13"/>
  <c r="T564" i="13"/>
  <c r="S564" i="13"/>
  <c r="O564" i="13"/>
  <c r="N564" i="13"/>
  <c r="I564" i="13"/>
  <c r="F564" i="13"/>
  <c r="T563" i="13"/>
  <c r="S563" i="13"/>
  <c r="O563" i="13"/>
  <c r="N563" i="13"/>
  <c r="I563" i="13"/>
  <c r="F563" i="13"/>
  <c r="T562" i="13"/>
  <c r="S562" i="13"/>
  <c r="O562" i="13"/>
  <c r="N562" i="13"/>
  <c r="I562" i="13"/>
  <c r="F562" i="13"/>
  <c r="T561" i="13"/>
  <c r="S561" i="13"/>
  <c r="O561" i="13"/>
  <c r="N561" i="13"/>
  <c r="I561" i="13"/>
  <c r="F561" i="13"/>
  <c r="T560" i="13"/>
  <c r="S560" i="13"/>
  <c r="O560" i="13"/>
  <c r="N560" i="13"/>
  <c r="I560" i="13"/>
  <c r="F560" i="13"/>
  <c r="T559" i="13"/>
  <c r="S559" i="13"/>
  <c r="O559" i="13"/>
  <c r="N559" i="13"/>
  <c r="I559" i="13"/>
  <c r="F559" i="13"/>
  <c r="T558" i="13"/>
  <c r="S558" i="13"/>
  <c r="O558" i="13"/>
  <c r="N558" i="13"/>
  <c r="I558" i="13"/>
  <c r="F558" i="13"/>
  <c r="T557" i="13"/>
  <c r="S557" i="13"/>
  <c r="O557" i="13"/>
  <c r="N557" i="13"/>
  <c r="I557" i="13"/>
  <c r="F557" i="13"/>
  <c r="T556" i="13"/>
  <c r="S556" i="13"/>
  <c r="O556" i="13"/>
  <c r="N556" i="13"/>
  <c r="I556" i="13"/>
  <c r="F556" i="13"/>
  <c r="T555" i="13"/>
  <c r="S555" i="13"/>
  <c r="O555" i="13"/>
  <c r="N555" i="13"/>
  <c r="I555" i="13"/>
  <c r="F555" i="13"/>
  <c r="T554" i="13"/>
  <c r="S554" i="13"/>
  <c r="O554" i="13"/>
  <c r="N554" i="13"/>
  <c r="I554" i="13"/>
  <c r="F554" i="13"/>
  <c r="T553" i="13"/>
  <c r="S553" i="13"/>
  <c r="O553" i="13"/>
  <c r="N553" i="13"/>
  <c r="I553" i="13"/>
  <c r="F553" i="13"/>
  <c r="T552" i="13"/>
  <c r="S552" i="13"/>
  <c r="O552" i="13"/>
  <c r="N552" i="13"/>
  <c r="I552" i="13"/>
  <c r="F552" i="13"/>
  <c r="T551" i="13"/>
  <c r="S551" i="13"/>
  <c r="O551" i="13"/>
  <c r="N551" i="13"/>
  <c r="I551" i="13"/>
  <c r="F551" i="13"/>
  <c r="T550" i="13"/>
  <c r="S550" i="13"/>
  <c r="O550" i="13"/>
  <c r="N550" i="13"/>
  <c r="I550" i="13"/>
  <c r="F550" i="13"/>
  <c r="T549" i="13"/>
  <c r="S549" i="13"/>
  <c r="O549" i="13"/>
  <c r="N549" i="13"/>
  <c r="I549" i="13"/>
  <c r="F549" i="13"/>
  <c r="T548" i="13"/>
  <c r="S548" i="13"/>
  <c r="O548" i="13"/>
  <c r="N548" i="13"/>
  <c r="I548" i="13"/>
  <c r="F548" i="13"/>
  <c r="T547" i="13"/>
  <c r="S547" i="13"/>
  <c r="O547" i="13"/>
  <c r="N547" i="13"/>
  <c r="I547" i="13"/>
  <c r="F547" i="13"/>
  <c r="T546" i="13"/>
  <c r="S546" i="13"/>
  <c r="O546" i="13"/>
  <c r="N546" i="13"/>
  <c r="I546" i="13"/>
  <c r="F546" i="13"/>
  <c r="T545" i="13"/>
  <c r="S545" i="13"/>
  <c r="O545" i="13"/>
  <c r="N545" i="13"/>
  <c r="I545" i="13"/>
  <c r="F545" i="13"/>
  <c r="T544" i="13"/>
  <c r="S544" i="13"/>
  <c r="O544" i="13"/>
  <c r="N544" i="13"/>
  <c r="I544" i="13"/>
  <c r="F544" i="13"/>
  <c r="T543" i="13"/>
  <c r="S543" i="13"/>
  <c r="O543" i="13"/>
  <c r="N543" i="13"/>
  <c r="I543" i="13"/>
  <c r="F543" i="13"/>
  <c r="T542" i="13"/>
  <c r="S542" i="13"/>
  <c r="O542" i="13"/>
  <c r="N542" i="13"/>
  <c r="I542" i="13"/>
  <c r="F542" i="13"/>
  <c r="T541" i="13"/>
  <c r="S541" i="13"/>
  <c r="O541" i="13"/>
  <c r="N541" i="13"/>
  <c r="I541" i="13"/>
  <c r="F541" i="13"/>
  <c r="T540" i="13"/>
  <c r="S540" i="13"/>
  <c r="O540" i="13"/>
  <c r="N540" i="13"/>
  <c r="I540" i="13"/>
  <c r="F540" i="13"/>
  <c r="T539" i="13"/>
  <c r="S539" i="13"/>
  <c r="O539" i="13"/>
  <c r="N539" i="13"/>
  <c r="I539" i="13"/>
  <c r="F539" i="13"/>
  <c r="T538" i="13"/>
  <c r="S538" i="13"/>
  <c r="O538" i="13"/>
  <c r="N538" i="13"/>
  <c r="I538" i="13"/>
  <c r="F538" i="13"/>
  <c r="T537" i="13"/>
  <c r="S537" i="13"/>
  <c r="O537" i="13"/>
  <c r="N537" i="13"/>
  <c r="I537" i="13"/>
  <c r="F537" i="13"/>
  <c r="T536" i="13"/>
  <c r="S536" i="13"/>
  <c r="O536" i="13"/>
  <c r="N536" i="13"/>
  <c r="I536" i="13"/>
  <c r="F536" i="13"/>
  <c r="T535" i="13"/>
  <c r="S535" i="13"/>
  <c r="O535" i="13"/>
  <c r="N535" i="13"/>
  <c r="I535" i="13"/>
  <c r="F535" i="13"/>
  <c r="T534" i="13"/>
  <c r="S534" i="13"/>
  <c r="O534" i="13"/>
  <c r="N534" i="13"/>
  <c r="I534" i="13"/>
  <c r="F534" i="13"/>
  <c r="T533" i="13"/>
  <c r="S533" i="13"/>
  <c r="O533" i="13"/>
  <c r="N533" i="13"/>
  <c r="I533" i="13"/>
  <c r="F533" i="13"/>
  <c r="T532" i="13"/>
  <c r="S532" i="13"/>
  <c r="O532" i="13"/>
  <c r="N532" i="13"/>
  <c r="I532" i="13"/>
  <c r="F532" i="13"/>
  <c r="T531" i="13"/>
  <c r="S531" i="13"/>
  <c r="O531" i="13"/>
  <c r="N531" i="13"/>
  <c r="I531" i="13"/>
  <c r="F531" i="13"/>
  <c r="T530" i="13"/>
  <c r="S530" i="13"/>
  <c r="O530" i="13"/>
  <c r="N530" i="13"/>
  <c r="I530" i="13"/>
  <c r="F530" i="13"/>
  <c r="T529" i="13"/>
  <c r="S529" i="13"/>
  <c r="O529" i="13"/>
  <c r="N529" i="13"/>
  <c r="I529" i="13"/>
  <c r="F529" i="13"/>
  <c r="T528" i="13"/>
  <c r="S528" i="13"/>
  <c r="O528" i="13"/>
  <c r="N528" i="13"/>
  <c r="I528" i="13"/>
  <c r="F528" i="13"/>
  <c r="T527" i="13"/>
  <c r="S527" i="13"/>
  <c r="O527" i="13"/>
  <c r="N527" i="13"/>
  <c r="I527" i="13"/>
  <c r="F527" i="13"/>
  <c r="T526" i="13"/>
  <c r="S526" i="13"/>
  <c r="O526" i="13"/>
  <c r="N526" i="13"/>
  <c r="I526" i="13"/>
  <c r="F526" i="13"/>
  <c r="T525" i="13"/>
  <c r="S525" i="13"/>
  <c r="O525" i="13"/>
  <c r="N525" i="13"/>
  <c r="I525" i="13"/>
  <c r="F525" i="13"/>
  <c r="T524" i="13"/>
  <c r="S524" i="13"/>
  <c r="O524" i="13"/>
  <c r="N524" i="13"/>
  <c r="I524" i="13"/>
  <c r="F524" i="13"/>
  <c r="T523" i="13"/>
  <c r="S523" i="13"/>
  <c r="O523" i="13"/>
  <c r="N523" i="13"/>
  <c r="I523" i="13"/>
  <c r="F523" i="13"/>
  <c r="T522" i="13"/>
  <c r="S522" i="13"/>
  <c r="O522" i="13"/>
  <c r="N522" i="13"/>
  <c r="I522" i="13"/>
  <c r="F522" i="13"/>
  <c r="T521" i="13"/>
  <c r="S521" i="13"/>
  <c r="O521" i="13"/>
  <c r="N521" i="13"/>
  <c r="I521" i="13"/>
  <c r="F521" i="13"/>
  <c r="T520" i="13"/>
  <c r="S520" i="13"/>
  <c r="O520" i="13"/>
  <c r="N520" i="13"/>
  <c r="I520" i="13"/>
  <c r="F520" i="13"/>
  <c r="T519" i="13"/>
  <c r="S519" i="13"/>
  <c r="O519" i="13"/>
  <c r="N519" i="13"/>
  <c r="I519" i="13"/>
  <c r="F519" i="13"/>
  <c r="T518" i="13"/>
  <c r="S518" i="13"/>
  <c r="O518" i="13"/>
  <c r="N518" i="13"/>
  <c r="I518" i="13"/>
  <c r="F518" i="13"/>
  <c r="T517" i="13"/>
  <c r="S517" i="13"/>
  <c r="O517" i="13"/>
  <c r="N517" i="13"/>
  <c r="I517" i="13"/>
  <c r="F517" i="13"/>
  <c r="T516" i="13"/>
  <c r="S516" i="13"/>
  <c r="O516" i="13"/>
  <c r="N516" i="13"/>
  <c r="I516" i="13"/>
  <c r="F516" i="13"/>
  <c r="T515" i="13"/>
  <c r="S515" i="13"/>
  <c r="O515" i="13"/>
  <c r="N515" i="13"/>
  <c r="I515" i="13"/>
  <c r="F515" i="13"/>
  <c r="T514" i="13"/>
  <c r="S514" i="13"/>
  <c r="O514" i="13"/>
  <c r="N514" i="13"/>
  <c r="I514" i="13"/>
  <c r="F514" i="13"/>
  <c r="T513" i="13"/>
  <c r="S513" i="13"/>
  <c r="O513" i="13"/>
  <c r="N513" i="13"/>
  <c r="I513" i="13"/>
  <c r="F513" i="13"/>
  <c r="T512" i="13"/>
  <c r="S512" i="13"/>
  <c r="O512" i="13"/>
  <c r="N512" i="13"/>
  <c r="I512" i="13"/>
  <c r="F512" i="13"/>
  <c r="T511" i="13"/>
  <c r="S511" i="13"/>
  <c r="O511" i="13"/>
  <c r="N511" i="13"/>
  <c r="I511" i="13"/>
  <c r="F511" i="13"/>
  <c r="T510" i="13"/>
  <c r="S510" i="13"/>
  <c r="O510" i="13"/>
  <c r="N510" i="13"/>
  <c r="I510" i="13"/>
  <c r="F510" i="13"/>
  <c r="T509" i="13"/>
  <c r="S509" i="13"/>
  <c r="O509" i="13"/>
  <c r="N509" i="13"/>
  <c r="I509" i="13"/>
  <c r="F509" i="13"/>
  <c r="T508" i="13"/>
  <c r="S508" i="13"/>
  <c r="O508" i="13"/>
  <c r="N508" i="13"/>
  <c r="I508" i="13"/>
  <c r="F508" i="13"/>
  <c r="T507" i="13"/>
  <c r="S507" i="13"/>
  <c r="O507" i="13"/>
  <c r="N507" i="13"/>
  <c r="I507" i="13"/>
  <c r="F507" i="13"/>
  <c r="T506" i="13"/>
  <c r="S506" i="13"/>
  <c r="O506" i="13"/>
  <c r="N506" i="13"/>
  <c r="I506" i="13"/>
  <c r="F506" i="13"/>
  <c r="T505" i="13"/>
  <c r="S505" i="13"/>
  <c r="O505" i="13"/>
  <c r="N505" i="13"/>
  <c r="I505" i="13"/>
  <c r="F505" i="13"/>
  <c r="T504" i="13"/>
  <c r="S504" i="13"/>
  <c r="O504" i="13"/>
  <c r="N504" i="13"/>
  <c r="I504" i="13"/>
  <c r="F504" i="13"/>
  <c r="T503" i="13"/>
  <c r="S503" i="13"/>
  <c r="O503" i="13"/>
  <c r="N503" i="13"/>
  <c r="I503" i="13"/>
  <c r="F503" i="13"/>
  <c r="T502" i="13"/>
  <c r="S502" i="13"/>
  <c r="O502" i="13"/>
  <c r="N502" i="13"/>
  <c r="I502" i="13"/>
  <c r="F502" i="13"/>
  <c r="T501" i="13"/>
  <c r="S501" i="13"/>
  <c r="O501" i="13"/>
  <c r="N501" i="13"/>
  <c r="I501" i="13"/>
  <c r="F501" i="13"/>
  <c r="T500" i="13"/>
  <c r="S500" i="13"/>
  <c r="O500" i="13"/>
  <c r="N500" i="13"/>
  <c r="I500" i="13"/>
  <c r="F500" i="13"/>
  <c r="T499" i="13"/>
  <c r="S499" i="13"/>
  <c r="O499" i="13"/>
  <c r="N499" i="13"/>
  <c r="I499" i="13"/>
  <c r="F499" i="13"/>
  <c r="T498" i="13"/>
  <c r="S498" i="13"/>
  <c r="O498" i="13"/>
  <c r="N498" i="13"/>
  <c r="I498" i="13"/>
  <c r="F498" i="13"/>
  <c r="T497" i="13"/>
  <c r="S497" i="13"/>
  <c r="O497" i="13"/>
  <c r="N497" i="13"/>
  <c r="I497" i="13"/>
  <c r="F497" i="13"/>
  <c r="T496" i="13"/>
  <c r="S496" i="13"/>
  <c r="O496" i="13"/>
  <c r="N496" i="13"/>
  <c r="I496" i="13"/>
  <c r="F496" i="13"/>
  <c r="T495" i="13"/>
  <c r="S495" i="13"/>
  <c r="O495" i="13"/>
  <c r="N495" i="13"/>
  <c r="I495" i="13"/>
  <c r="F495" i="13"/>
  <c r="T494" i="13"/>
  <c r="S494" i="13"/>
  <c r="O494" i="13"/>
  <c r="N494" i="13"/>
  <c r="I494" i="13"/>
  <c r="F494" i="13"/>
  <c r="T493" i="13"/>
  <c r="S493" i="13"/>
  <c r="O493" i="13"/>
  <c r="N493" i="13"/>
  <c r="I493" i="13"/>
  <c r="F493" i="13"/>
  <c r="T492" i="13"/>
  <c r="S492" i="13"/>
  <c r="O492" i="13"/>
  <c r="N492" i="13"/>
  <c r="I492" i="13"/>
  <c r="F492" i="13"/>
  <c r="T491" i="13"/>
  <c r="S491" i="13"/>
  <c r="O491" i="13"/>
  <c r="N491" i="13"/>
  <c r="I491" i="13"/>
  <c r="F491" i="13"/>
  <c r="T490" i="13"/>
  <c r="S490" i="13"/>
  <c r="O490" i="13"/>
  <c r="N490" i="13"/>
  <c r="I490" i="13"/>
  <c r="F490" i="13"/>
  <c r="T489" i="13"/>
  <c r="S489" i="13"/>
  <c r="O489" i="13"/>
  <c r="N489" i="13"/>
  <c r="I489" i="13"/>
  <c r="F489" i="13"/>
  <c r="T488" i="13"/>
  <c r="S488" i="13"/>
  <c r="O488" i="13"/>
  <c r="N488" i="13"/>
  <c r="I488" i="13"/>
  <c r="F488" i="13"/>
  <c r="T487" i="13"/>
  <c r="S487" i="13"/>
  <c r="O487" i="13"/>
  <c r="N487" i="13"/>
  <c r="I487" i="13"/>
  <c r="F487" i="13"/>
  <c r="T486" i="13"/>
  <c r="S486" i="13"/>
  <c r="O486" i="13"/>
  <c r="N486" i="13"/>
  <c r="I486" i="13"/>
  <c r="F486" i="13"/>
  <c r="T485" i="13"/>
  <c r="S485" i="13"/>
  <c r="O485" i="13"/>
  <c r="N485" i="13"/>
  <c r="I485" i="13"/>
  <c r="F485" i="13"/>
  <c r="T484" i="13"/>
  <c r="S484" i="13"/>
  <c r="O484" i="13"/>
  <c r="N484" i="13"/>
  <c r="I484" i="13"/>
  <c r="F484" i="13"/>
  <c r="T483" i="13"/>
  <c r="S483" i="13"/>
  <c r="O483" i="13"/>
  <c r="N483" i="13"/>
  <c r="I483" i="13"/>
  <c r="F483" i="13"/>
  <c r="T482" i="13"/>
  <c r="S482" i="13"/>
  <c r="O482" i="13"/>
  <c r="N482" i="13"/>
  <c r="I482" i="13"/>
  <c r="F482" i="13"/>
  <c r="T481" i="13"/>
  <c r="S481" i="13"/>
  <c r="O481" i="13"/>
  <c r="N481" i="13"/>
  <c r="I481" i="13"/>
  <c r="F481" i="13"/>
  <c r="T480" i="13"/>
  <c r="S480" i="13"/>
  <c r="O480" i="13"/>
  <c r="N480" i="13"/>
  <c r="I480" i="13"/>
  <c r="F480" i="13"/>
  <c r="T479" i="13"/>
  <c r="S479" i="13"/>
  <c r="O479" i="13"/>
  <c r="N479" i="13"/>
  <c r="I479" i="13"/>
  <c r="F479" i="13"/>
  <c r="T478" i="13"/>
  <c r="S478" i="13"/>
  <c r="O478" i="13"/>
  <c r="N478" i="13"/>
  <c r="I478" i="13"/>
  <c r="F478" i="13"/>
  <c r="T477" i="13"/>
  <c r="S477" i="13"/>
  <c r="O477" i="13"/>
  <c r="N477" i="13"/>
  <c r="I477" i="13"/>
  <c r="F477" i="13"/>
  <c r="T476" i="13"/>
  <c r="S476" i="13"/>
  <c r="O476" i="13"/>
  <c r="N476" i="13"/>
  <c r="I476" i="13"/>
  <c r="F476" i="13"/>
  <c r="T475" i="13"/>
  <c r="S475" i="13"/>
  <c r="O475" i="13"/>
  <c r="N475" i="13"/>
  <c r="I475" i="13"/>
  <c r="F475" i="13"/>
  <c r="T474" i="13"/>
  <c r="S474" i="13"/>
  <c r="O474" i="13"/>
  <c r="N474" i="13"/>
  <c r="I474" i="13"/>
  <c r="F474" i="13"/>
  <c r="T473" i="13"/>
  <c r="S473" i="13"/>
  <c r="O473" i="13"/>
  <c r="N473" i="13"/>
  <c r="I473" i="13"/>
  <c r="F473" i="13"/>
  <c r="T472" i="13"/>
  <c r="S472" i="13"/>
  <c r="O472" i="13"/>
  <c r="N472" i="13"/>
  <c r="I472" i="13"/>
  <c r="F472" i="13"/>
  <c r="T471" i="13"/>
  <c r="S471" i="13"/>
  <c r="O471" i="13"/>
  <c r="N471" i="13"/>
  <c r="I471" i="13"/>
  <c r="F471" i="13"/>
  <c r="T470" i="13"/>
  <c r="S470" i="13"/>
  <c r="O470" i="13"/>
  <c r="N470" i="13"/>
  <c r="I470" i="13"/>
  <c r="F470" i="13"/>
  <c r="T469" i="13"/>
  <c r="S469" i="13"/>
  <c r="O469" i="13"/>
  <c r="N469" i="13"/>
  <c r="I469" i="13"/>
  <c r="F469" i="13"/>
  <c r="T468" i="13"/>
  <c r="S468" i="13"/>
  <c r="O468" i="13"/>
  <c r="N468" i="13"/>
  <c r="I468" i="13"/>
  <c r="F468" i="13"/>
  <c r="T467" i="13"/>
  <c r="S467" i="13"/>
  <c r="O467" i="13"/>
  <c r="N467" i="13"/>
  <c r="I467" i="13"/>
  <c r="F467" i="13"/>
  <c r="T466" i="13"/>
  <c r="S466" i="13"/>
  <c r="O466" i="13"/>
  <c r="N466" i="13"/>
  <c r="I466" i="13"/>
  <c r="F466" i="13"/>
  <c r="T465" i="13"/>
  <c r="S465" i="13"/>
  <c r="O465" i="13"/>
  <c r="N465" i="13"/>
  <c r="I465" i="13"/>
  <c r="F465" i="13"/>
  <c r="T464" i="13"/>
  <c r="S464" i="13"/>
  <c r="O464" i="13"/>
  <c r="N464" i="13"/>
  <c r="I464" i="13"/>
  <c r="F464" i="13"/>
  <c r="T463" i="13"/>
  <c r="S463" i="13"/>
  <c r="O463" i="13"/>
  <c r="N463" i="13"/>
  <c r="I463" i="13"/>
  <c r="F463" i="13"/>
  <c r="T462" i="13"/>
  <c r="S462" i="13"/>
  <c r="O462" i="13"/>
  <c r="N462" i="13"/>
  <c r="I462" i="13"/>
  <c r="F462" i="13"/>
  <c r="T461" i="13"/>
  <c r="S461" i="13"/>
  <c r="O461" i="13"/>
  <c r="N461" i="13"/>
  <c r="I461" i="13"/>
  <c r="F461" i="13"/>
  <c r="T460" i="13"/>
  <c r="S460" i="13"/>
  <c r="O460" i="13"/>
  <c r="N460" i="13"/>
  <c r="I460" i="13"/>
  <c r="F460" i="13"/>
  <c r="T459" i="13"/>
  <c r="S459" i="13"/>
  <c r="O459" i="13"/>
  <c r="N459" i="13"/>
  <c r="I459" i="13"/>
  <c r="F459" i="13"/>
  <c r="T458" i="13"/>
  <c r="S458" i="13"/>
  <c r="O458" i="13"/>
  <c r="N458" i="13"/>
  <c r="I458" i="13"/>
  <c r="F458" i="13"/>
  <c r="T457" i="13"/>
  <c r="S457" i="13"/>
  <c r="O457" i="13"/>
  <c r="N457" i="13"/>
  <c r="I457" i="13"/>
  <c r="F457" i="13"/>
  <c r="T456" i="13"/>
  <c r="S456" i="13"/>
  <c r="O456" i="13"/>
  <c r="N456" i="13"/>
  <c r="I456" i="13"/>
  <c r="F456" i="13"/>
  <c r="T455" i="13"/>
  <c r="S455" i="13"/>
  <c r="O455" i="13"/>
  <c r="N455" i="13"/>
  <c r="I455" i="13"/>
  <c r="F455" i="13"/>
  <c r="T454" i="13"/>
  <c r="S454" i="13"/>
  <c r="O454" i="13"/>
  <c r="N454" i="13"/>
  <c r="I454" i="13"/>
  <c r="F454" i="13"/>
  <c r="T453" i="13"/>
  <c r="S453" i="13"/>
  <c r="O453" i="13"/>
  <c r="N453" i="13"/>
  <c r="I453" i="13"/>
  <c r="F453" i="13"/>
  <c r="T452" i="13"/>
  <c r="S452" i="13"/>
  <c r="O452" i="13"/>
  <c r="N452" i="13"/>
  <c r="I452" i="13"/>
  <c r="F452" i="13"/>
  <c r="T451" i="13"/>
  <c r="S451" i="13"/>
  <c r="O451" i="13"/>
  <c r="N451" i="13"/>
  <c r="I451" i="13"/>
  <c r="F451" i="13"/>
  <c r="T450" i="13"/>
  <c r="S450" i="13"/>
  <c r="O450" i="13"/>
  <c r="N450" i="13"/>
  <c r="I450" i="13"/>
  <c r="F450" i="13"/>
  <c r="T449" i="13"/>
  <c r="S449" i="13"/>
  <c r="O449" i="13"/>
  <c r="N449" i="13"/>
  <c r="I449" i="13"/>
  <c r="F449" i="13"/>
  <c r="T448" i="13"/>
  <c r="S448" i="13"/>
  <c r="O448" i="13"/>
  <c r="N448" i="13"/>
  <c r="I448" i="13"/>
  <c r="F448" i="13"/>
  <c r="T447" i="13"/>
  <c r="S447" i="13"/>
  <c r="O447" i="13"/>
  <c r="N447" i="13"/>
  <c r="I447" i="13"/>
  <c r="F447" i="13"/>
  <c r="T446" i="13"/>
  <c r="S446" i="13"/>
  <c r="O446" i="13"/>
  <c r="N446" i="13"/>
  <c r="I446" i="13"/>
  <c r="F446" i="13"/>
  <c r="T445" i="13"/>
  <c r="S445" i="13"/>
  <c r="O445" i="13"/>
  <c r="N445" i="13"/>
  <c r="I445" i="13"/>
  <c r="F445" i="13"/>
  <c r="T444" i="13"/>
  <c r="S444" i="13"/>
  <c r="O444" i="13"/>
  <c r="N444" i="13"/>
  <c r="I444" i="13"/>
  <c r="F444" i="13"/>
  <c r="T443" i="13"/>
  <c r="S443" i="13"/>
  <c r="O443" i="13"/>
  <c r="N443" i="13"/>
  <c r="I443" i="13"/>
  <c r="F443" i="13"/>
  <c r="T442" i="13"/>
  <c r="S442" i="13"/>
  <c r="O442" i="13"/>
  <c r="N442" i="13"/>
  <c r="I442" i="13"/>
  <c r="F442" i="13"/>
  <c r="T441" i="13"/>
  <c r="S441" i="13"/>
  <c r="O441" i="13"/>
  <c r="N441" i="13"/>
  <c r="I441" i="13"/>
  <c r="F441" i="13"/>
  <c r="T440" i="13"/>
  <c r="S440" i="13"/>
  <c r="O440" i="13"/>
  <c r="N440" i="13"/>
  <c r="I440" i="13"/>
  <c r="F440" i="13"/>
  <c r="T439" i="13"/>
  <c r="S439" i="13"/>
  <c r="O439" i="13"/>
  <c r="N439" i="13"/>
  <c r="I439" i="13"/>
  <c r="F439" i="13"/>
  <c r="T438" i="13"/>
  <c r="S438" i="13"/>
  <c r="O438" i="13"/>
  <c r="N438" i="13"/>
  <c r="I438" i="13"/>
  <c r="F438" i="13"/>
  <c r="T437" i="13"/>
  <c r="S437" i="13"/>
  <c r="O437" i="13"/>
  <c r="N437" i="13"/>
  <c r="I437" i="13"/>
  <c r="F437" i="13"/>
  <c r="T436" i="13"/>
  <c r="S436" i="13"/>
  <c r="O436" i="13"/>
  <c r="N436" i="13"/>
  <c r="I436" i="13"/>
  <c r="F436" i="13"/>
  <c r="T435" i="13"/>
  <c r="S435" i="13"/>
  <c r="O435" i="13"/>
  <c r="N435" i="13"/>
  <c r="I435" i="13"/>
  <c r="F435" i="13"/>
  <c r="T434" i="13"/>
  <c r="S434" i="13"/>
  <c r="O434" i="13"/>
  <c r="N434" i="13"/>
  <c r="I434" i="13"/>
  <c r="F434" i="13"/>
  <c r="T433" i="13"/>
  <c r="S433" i="13"/>
  <c r="O433" i="13"/>
  <c r="N433" i="13"/>
  <c r="I433" i="13"/>
  <c r="F433" i="13"/>
  <c r="T432" i="13"/>
  <c r="S432" i="13"/>
  <c r="O432" i="13"/>
  <c r="N432" i="13"/>
  <c r="I432" i="13"/>
  <c r="F432" i="13"/>
  <c r="T431" i="13"/>
  <c r="S431" i="13"/>
  <c r="O431" i="13"/>
  <c r="N431" i="13"/>
  <c r="I431" i="13"/>
  <c r="F431" i="13"/>
  <c r="T430" i="13"/>
  <c r="S430" i="13"/>
  <c r="O430" i="13"/>
  <c r="N430" i="13"/>
  <c r="I430" i="13"/>
  <c r="F430" i="13"/>
  <c r="T429" i="13"/>
  <c r="S429" i="13"/>
  <c r="O429" i="13"/>
  <c r="N429" i="13"/>
  <c r="I429" i="13"/>
  <c r="F429" i="13"/>
  <c r="T428" i="13"/>
  <c r="S428" i="13"/>
  <c r="O428" i="13"/>
  <c r="N428" i="13"/>
  <c r="I428" i="13"/>
  <c r="F428" i="13"/>
  <c r="T427" i="13"/>
  <c r="S427" i="13"/>
  <c r="O427" i="13"/>
  <c r="N427" i="13"/>
  <c r="I427" i="13"/>
  <c r="F427" i="13"/>
  <c r="T426" i="13"/>
  <c r="S426" i="13"/>
  <c r="O426" i="13"/>
  <c r="N426" i="13"/>
  <c r="I426" i="13"/>
  <c r="F426" i="13"/>
  <c r="T425" i="13"/>
  <c r="S425" i="13"/>
  <c r="O425" i="13"/>
  <c r="N425" i="13"/>
  <c r="I425" i="13"/>
  <c r="F425" i="13"/>
  <c r="T424" i="13"/>
  <c r="S424" i="13"/>
  <c r="O424" i="13"/>
  <c r="N424" i="13"/>
  <c r="I424" i="13"/>
  <c r="F424" i="13"/>
  <c r="T423" i="13"/>
  <c r="S423" i="13"/>
  <c r="O423" i="13"/>
  <c r="N423" i="13"/>
  <c r="I423" i="13"/>
  <c r="F423" i="13"/>
  <c r="T422" i="13"/>
  <c r="S422" i="13"/>
  <c r="O422" i="13"/>
  <c r="N422" i="13"/>
  <c r="I422" i="13"/>
  <c r="F422" i="13"/>
  <c r="T421" i="13"/>
  <c r="S421" i="13"/>
  <c r="O421" i="13"/>
  <c r="N421" i="13"/>
  <c r="I421" i="13"/>
  <c r="F421" i="13"/>
  <c r="T420" i="13"/>
  <c r="S420" i="13"/>
  <c r="O420" i="13"/>
  <c r="N420" i="13"/>
  <c r="I420" i="13"/>
  <c r="F420" i="13"/>
  <c r="T419" i="13"/>
  <c r="S419" i="13"/>
  <c r="O419" i="13"/>
  <c r="N419" i="13"/>
  <c r="I419" i="13"/>
  <c r="F419" i="13"/>
  <c r="T418" i="13"/>
  <c r="S418" i="13"/>
  <c r="O418" i="13"/>
  <c r="N418" i="13"/>
  <c r="I418" i="13"/>
  <c r="F418" i="13"/>
  <c r="T417" i="13"/>
  <c r="S417" i="13"/>
  <c r="O417" i="13"/>
  <c r="N417" i="13"/>
  <c r="I417" i="13"/>
  <c r="F417" i="13"/>
  <c r="T416" i="13"/>
  <c r="S416" i="13"/>
  <c r="O416" i="13"/>
  <c r="N416" i="13"/>
  <c r="I416" i="13"/>
  <c r="F416" i="13"/>
  <c r="T415" i="13"/>
  <c r="S415" i="13"/>
  <c r="O415" i="13"/>
  <c r="N415" i="13"/>
  <c r="I415" i="13"/>
  <c r="F415" i="13"/>
  <c r="T414" i="13"/>
  <c r="S414" i="13"/>
  <c r="O414" i="13"/>
  <c r="N414" i="13"/>
  <c r="I414" i="13"/>
  <c r="F414" i="13"/>
  <c r="T413" i="13"/>
  <c r="S413" i="13"/>
  <c r="O413" i="13"/>
  <c r="N413" i="13"/>
  <c r="I413" i="13"/>
  <c r="F413" i="13"/>
  <c r="T412" i="13"/>
  <c r="S412" i="13"/>
  <c r="O412" i="13"/>
  <c r="N412" i="13"/>
  <c r="I412" i="13"/>
  <c r="F412" i="13"/>
  <c r="T411" i="13"/>
  <c r="S411" i="13"/>
  <c r="O411" i="13"/>
  <c r="N411" i="13"/>
  <c r="I411" i="13"/>
  <c r="F411" i="13"/>
  <c r="T410" i="13"/>
  <c r="S410" i="13"/>
  <c r="O410" i="13"/>
  <c r="N410" i="13"/>
  <c r="I410" i="13"/>
  <c r="F410" i="13"/>
  <c r="T409" i="13"/>
  <c r="S409" i="13"/>
  <c r="O409" i="13"/>
  <c r="N409" i="13"/>
  <c r="I409" i="13"/>
  <c r="F409" i="13"/>
  <c r="T408" i="13"/>
  <c r="S408" i="13"/>
  <c r="O408" i="13"/>
  <c r="N408" i="13"/>
  <c r="I408" i="13"/>
  <c r="F408" i="13"/>
  <c r="T407" i="13"/>
  <c r="S407" i="13"/>
  <c r="O407" i="13"/>
  <c r="N407" i="13"/>
  <c r="I407" i="13"/>
  <c r="F407" i="13"/>
  <c r="T406" i="13"/>
  <c r="S406" i="13"/>
  <c r="O406" i="13"/>
  <c r="N406" i="13"/>
  <c r="I406" i="13"/>
  <c r="F406" i="13"/>
  <c r="T405" i="13"/>
  <c r="S405" i="13"/>
  <c r="O405" i="13"/>
  <c r="N405" i="13"/>
  <c r="I405" i="13"/>
  <c r="F405" i="13"/>
  <c r="T404" i="13"/>
  <c r="S404" i="13"/>
  <c r="O404" i="13"/>
  <c r="N404" i="13"/>
  <c r="I404" i="13"/>
  <c r="F404" i="13"/>
  <c r="T403" i="13"/>
  <c r="S403" i="13"/>
  <c r="O403" i="13"/>
  <c r="N403" i="13"/>
  <c r="I403" i="13"/>
  <c r="F403" i="13"/>
  <c r="T402" i="13"/>
  <c r="S402" i="13"/>
  <c r="O402" i="13"/>
  <c r="N402" i="13"/>
  <c r="I402" i="13"/>
  <c r="F402" i="13"/>
  <c r="T401" i="13"/>
  <c r="S401" i="13"/>
  <c r="O401" i="13"/>
  <c r="N401" i="13"/>
  <c r="I401" i="13"/>
  <c r="F401" i="13"/>
  <c r="T400" i="13"/>
  <c r="S400" i="13"/>
  <c r="O400" i="13"/>
  <c r="N400" i="13"/>
  <c r="I400" i="13"/>
  <c r="F400" i="13"/>
  <c r="T399" i="13"/>
  <c r="S399" i="13"/>
  <c r="O399" i="13"/>
  <c r="N399" i="13"/>
  <c r="I399" i="13"/>
  <c r="F399" i="13"/>
  <c r="T398" i="13"/>
  <c r="S398" i="13"/>
  <c r="O398" i="13"/>
  <c r="N398" i="13"/>
  <c r="I398" i="13"/>
  <c r="F398" i="13"/>
  <c r="T397" i="13"/>
  <c r="S397" i="13"/>
  <c r="O397" i="13"/>
  <c r="N397" i="13"/>
  <c r="I397" i="13"/>
  <c r="F397" i="13"/>
  <c r="T396" i="13"/>
  <c r="S396" i="13"/>
  <c r="O396" i="13"/>
  <c r="N396" i="13"/>
  <c r="I396" i="13"/>
  <c r="F396" i="13"/>
  <c r="T395" i="13"/>
  <c r="S395" i="13"/>
  <c r="O395" i="13"/>
  <c r="N395" i="13"/>
  <c r="I395" i="13"/>
  <c r="F395" i="13"/>
  <c r="T394" i="13"/>
  <c r="S394" i="13"/>
  <c r="O394" i="13"/>
  <c r="N394" i="13"/>
  <c r="I394" i="13"/>
  <c r="F394" i="13"/>
  <c r="T393" i="13"/>
  <c r="S393" i="13"/>
  <c r="O393" i="13"/>
  <c r="N393" i="13"/>
  <c r="I393" i="13"/>
  <c r="F393" i="13"/>
  <c r="T392" i="13"/>
  <c r="S392" i="13"/>
  <c r="O392" i="13"/>
  <c r="N392" i="13"/>
  <c r="I392" i="13"/>
  <c r="F392" i="13"/>
  <c r="T391" i="13"/>
  <c r="S391" i="13"/>
  <c r="O391" i="13"/>
  <c r="N391" i="13"/>
  <c r="I391" i="13"/>
  <c r="F391" i="13"/>
  <c r="T390" i="13"/>
  <c r="S390" i="13"/>
  <c r="O390" i="13"/>
  <c r="N390" i="13"/>
  <c r="I390" i="13"/>
  <c r="F390" i="13"/>
  <c r="T389" i="13"/>
  <c r="S389" i="13"/>
  <c r="O389" i="13"/>
  <c r="N389" i="13"/>
  <c r="I389" i="13"/>
  <c r="F389" i="13"/>
  <c r="T388" i="13"/>
  <c r="S388" i="13"/>
  <c r="O388" i="13"/>
  <c r="N388" i="13"/>
  <c r="I388" i="13"/>
  <c r="F388" i="13"/>
  <c r="T387" i="13"/>
  <c r="S387" i="13"/>
  <c r="O387" i="13"/>
  <c r="N387" i="13"/>
  <c r="I387" i="13"/>
  <c r="F387" i="13"/>
  <c r="T386" i="13"/>
  <c r="S386" i="13"/>
  <c r="O386" i="13"/>
  <c r="N386" i="13"/>
  <c r="I386" i="13"/>
  <c r="F386" i="13"/>
  <c r="T385" i="13"/>
  <c r="S385" i="13"/>
  <c r="O385" i="13"/>
  <c r="N385" i="13"/>
  <c r="I385" i="13"/>
  <c r="F385" i="13"/>
  <c r="T384" i="13"/>
  <c r="S384" i="13"/>
  <c r="O384" i="13"/>
  <c r="N384" i="13"/>
  <c r="I384" i="13"/>
  <c r="F384" i="13"/>
  <c r="T383" i="13"/>
  <c r="S383" i="13"/>
  <c r="O383" i="13"/>
  <c r="N383" i="13"/>
  <c r="I383" i="13"/>
  <c r="F383" i="13"/>
  <c r="T382" i="13"/>
  <c r="S382" i="13"/>
  <c r="O382" i="13"/>
  <c r="N382" i="13"/>
  <c r="I382" i="13"/>
  <c r="F382" i="13"/>
  <c r="T381" i="13"/>
  <c r="S381" i="13"/>
  <c r="O381" i="13"/>
  <c r="N381" i="13"/>
  <c r="I381" i="13"/>
  <c r="F381" i="13"/>
  <c r="T380" i="13"/>
  <c r="S380" i="13"/>
  <c r="O380" i="13"/>
  <c r="N380" i="13"/>
  <c r="I380" i="13"/>
  <c r="F380" i="13"/>
  <c r="T379" i="13"/>
  <c r="S379" i="13"/>
  <c r="O379" i="13"/>
  <c r="N379" i="13"/>
  <c r="I379" i="13"/>
  <c r="F379" i="13"/>
  <c r="T378" i="13"/>
  <c r="S378" i="13"/>
  <c r="O378" i="13"/>
  <c r="N378" i="13"/>
  <c r="I378" i="13"/>
  <c r="F378" i="13"/>
  <c r="T377" i="13"/>
  <c r="S377" i="13"/>
  <c r="O377" i="13"/>
  <c r="N377" i="13"/>
  <c r="I377" i="13"/>
  <c r="F377" i="13"/>
  <c r="T376" i="13"/>
  <c r="S376" i="13"/>
  <c r="O376" i="13"/>
  <c r="N376" i="13"/>
  <c r="I376" i="13"/>
  <c r="F376" i="13"/>
  <c r="T375" i="13"/>
  <c r="S375" i="13"/>
  <c r="O375" i="13"/>
  <c r="N375" i="13"/>
  <c r="I375" i="13"/>
  <c r="F375" i="13"/>
  <c r="T374" i="13"/>
  <c r="S374" i="13"/>
  <c r="O374" i="13"/>
  <c r="N374" i="13"/>
  <c r="I374" i="13"/>
  <c r="F374" i="13"/>
  <c r="T373" i="13"/>
  <c r="S373" i="13"/>
  <c r="O373" i="13"/>
  <c r="N373" i="13"/>
  <c r="I373" i="13"/>
  <c r="F373" i="13"/>
  <c r="T372" i="13"/>
  <c r="S372" i="13"/>
  <c r="O372" i="13"/>
  <c r="N372" i="13"/>
  <c r="I372" i="13"/>
  <c r="F372" i="13"/>
  <c r="T371" i="13"/>
  <c r="S371" i="13"/>
  <c r="O371" i="13"/>
  <c r="N371" i="13"/>
  <c r="I371" i="13"/>
  <c r="F371" i="13"/>
  <c r="T370" i="13"/>
  <c r="S370" i="13"/>
  <c r="O370" i="13"/>
  <c r="N370" i="13"/>
  <c r="I370" i="13"/>
  <c r="F370" i="13"/>
  <c r="T369" i="13"/>
  <c r="S369" i="13"/>
  <c r="O369" i="13"/>
  <c r="N369" i="13"/>
  <c r="I369" i="13"/>
  <c r="F369" i="13"/>
  <c r="T368" i="13"/>
  <c r="S368" i="13"/>
  <c r="O368" i="13"/>
  <c r="N368" i="13"/>
  <c r="I368" i="13"/>
  <c r="F368" i="13"/>
  <c r="T367" i="13"/>
  <c r="S367" i="13"/>
  <c r="O367" i="13"/>
  <c r="N367" i="13"/>
  <c r="I367" i="13"/>
  <c r="F367" i="13"/>
  <c r="T366" i="13"/>
  <c r="S366" i="13"/>
  <c r="O366" i="13"/>
  <c r="N366" i="13"/>
  <c r="I366" i="13"/>
  <c r="F366" i="13"/>
  <c r="T365" i="13"/>
  <c r="S365" i="13"/>
  <c r="O365" i="13"/>
  <c r="N365" i="13"/>
  <c r="I365" i="13"/>
  <c r="F365" i="13"/>
  <c r="T364" i="13"/>
  <c r="S364" i="13"/>
  <c r="O364" i="13"/>
  <c r="N364" i="13"/>
  <c r="I364" i="13"/>
  <c r="F364" i="13"/>
  <c r="T363" i="13"/>
  <c r="S363" i="13"/>
  <c r="O363" i="13"/>
  <c r="N363" i="13"/>
  <c r="I363" i="13"/>
  <c r="F363" i="13"/>
  <c r="T362" i="13"/>
  <c r="S362" i="13"/>
  <c r="O362" i="13"/>
  <c r="N362" i="13"/>
  <c r="I362" i="13"/>
  <c r="F362" i="13"/>
  <c r="T361" i="13"/>
  <c r="S361" i="13"/>
  <c r="O361" i="13"/>
  <c r="N361" i="13"/>
  <c r="I361" i="13"/>
  <c r="F361" i="13"/>
  <c r="T360" i="13"/>
  <c r="S360" i="13"/>
  <c r="O360" i="13"/>
  <c r="N360" i="13"/>
  <c r="I360" i="13"/>
  <c r="F360" i="13"/>
  <c r="T359" i="13"/>
  <c r="S359" i="13"/>
  <c r="O359" i="13"/>
  <c r="N359" i="13"/>
  <c r="I359" i="13"/>
  <c r="F359" i="13"/>
  <c r="T358" i="13"/>
  <c r="S358" i="13"/>
  <c r="O358" i="13"/>
  <c r="N358" i="13"/>
  <c r="I358" i="13"/>
  <c r="F358" i="13"/>
  <c r="T357" i="13"/>
  <c r="S357" i="13"/>
  <c r="O357" i="13"/>
  <c r="N357" i="13"/>
  <c r="I357" i="13"/>
  <c r="F357" i="13"/>
  <c r="T356" i="13"/>
  <c r="S356" i="13"/>
  <c r="O356" i="13"/>
  <c r="N356" i="13"/>
  <c r="I356" i="13"/>
  <c r="F356" i="13"/>
  <c r="T355" i="13"/>
  <c r="S355" i="13"/>
  <c r="O355" i="13"/>
  <c r="N355" i="13"/>
  <c r="I355" i="13"/>
  <c r="F355" i="13"/>
  <c r="T354" i="13"/>
  <c r="S354" i="13"/>
  <c r="O354" i="13"/>
  <c r="N354" i="13"/>
  <c r="I354" i="13"/>
  <c r="F354" i="13"/>
  <c r="T353" i="13"/>
  <c r="S353" i="13"/>
  <c r="O353" i="13"/>
  <c r="N353" i="13"/>
  <c r="I353" i="13"/>
  <c r="F353" i="13"/>
  <c r="T352" i="13"/>
  <c r="S352" i="13"/>
  <c r="O352" i="13"/>
  <c r="N352" i="13"/>
  <c r="I352" i="13"/>
  <c r="F352" i="13"/>
  <c r="T351" i="13"/>
  <c r="S351" i="13"/>
  <c r="O351" i="13"/>
  <c r="N351" i="13"/>
  <c r="I351" i="13"/>
  <c r="F351" i="13"/>
  <c r="T350" i="13"/>
  <c r="S350" i="13"/>
  <c r="O350" i="13"/>
  <c r="N350" i="13"/>
  <c r="I350" i="13"/>
  <c r="F350" i="13"/>
  <c r="T349" i="13"/>
  <c r="S349" i="13"/>
  <c r="O349" i="13"/>
  <c r="N349" i="13"/>
  <c r="I349" i="13"/>
  <c r="F349" i="13"/>
  <c r="T348" i="13"/>
  <c r="S348" i="13"/>
  <c r="O348" i="13"/>
  <c r="N348" i="13"/>
  <c r="I348" i="13"/>
  <c r="F348" i="13"/>
  <c r="T347" i="13"/>
  <c r="S347" i="13"/>
  <c r="O347" i="13"/>
  <c r="N347" i="13"/>
  <c r="I347" i="13"/>
  <c r="F347" i="13"/>
  <c r="T346" i="13"/>
  <c r="S346" i="13"/>
  <c r="O346" i="13"/>
  <c r="N346" i="13"/>
  <c r="I346" i="13"/>
  <c r="F346" i="13"/>
  <c r="T345" i="13"/>
  <c r="S345" i="13"/>
  <c r="O345" i="13"/>
  <c r="N345" i="13"/>
  <c r="I345" i="13"/>
  <c r="F345" i="13"/>
  <c r="T344" i="13"/>
  <c r="S344" i="13"/>
  <c r="O344" i="13"/>
  <c r="N344" i="13"/>
  <c r="I344" i="13"/>
  <c r="F344" i="13"/>
  <c r="T343" i="13"/>
  <c r="S343" i="13"/>
  <c r="O343" i="13"/>
  <c r="N343" i="13"/>
  <c r="I343" i="13"/>
  <c r="F343" i="13"/>
  <c r="T342" i="13"/>
  <c r="S342" i="13"/>
  <c r="O342" i="13"/>
  <c r="N342" i="13"/>
  <c r="I342" i="13"/>
  <c r="F342" i="13"/>
  <c r="T341" i="13"/>
  <c r="S341" i="13"/>
  <c r="O341" i="13"/>
  <c r="N341" i="13"/>
  <c r="I341" i="13"/>
  <c r="F341" i="13"/>
  <c r="T340" i="13"/>
  <c r="S340" i="13"/>
  <c r="O340" i="13"/>
  <c r="N340" i="13"/>
  <c r="I340" i="13"/>
  <c r="F340" i="13"/>
  <c r="T339" i="13"/>
  <c r="S339" i="13"/>
  <c r="O339" i="13"/>
  <c r="N339" i="13"/>
  <c r="I339" i="13"/>
  <c r="F339" i="13"/>
  <c r="T338" i="13"/>
  <c r="S338" i="13"/>
  <c r="O338" i="13"/>
  <c r="N338" i="13"/>
  <c r="I338" i="13"/>
  <c r="F338" i="13"/>
  <c r="T337" i="13"/>
  <c r="S337" i="13"/>
  <c r="O337" i="13"/>
  <c r="N337" i="13"/>
  <c r="I337" i="13"/>
  <c r="F337" i="13"/>
  <c r="T336" i="13"/>
  <c r="S336" i="13"/>
  <c r="O336" i="13"/>
  <c r="N336" i="13"/>
  <c r="I336" i="13"/>
  <c r="F336" i="13"/>
  <c r="T335" i="13"/>
  <c r="S335" i="13"/>
  <c r="O335" i="13"/>
  <c r="N335" i="13"/>
  <c r="I335" i="13"/>
  <c r="F335" i="13"/>
  <c r="T334" i="13"/>
  <c r="S334" i="13"/>
  <c r="O334" i="13"/>
  <c r="N334" i="13"/>
  <c r="I334" i="13"/>
  <c r="F334" i="13"/>
  <c r="T333" i="13"/>
  <c r="S333" i="13"/>
  <c r="O333" i="13"/>
  <c r="N333" i="13"/>
  <c r="I333" i="13"/>
  <c r="F333" i="13"/>
  <c r="T332" i="13"/>
  <c r="S332" i="13"/>
  <c r="O332" i="13"/>
  <c r="N332" i="13"/>
  <c r="I332" i="13"/>
  <c r="F332" i="13"/>
  <c r="T331" i="13"/>
  <c r="S331" i="13"/>
  <c r="O331" i="13"/>
  <c r="N331" i="13"/>
  <c r="I331" i="13"/>
  <c r="F331" i="13"/>
  <c r="T330" i="13"/>
  <c r="S330" i="13"/>
  <c r="O330" i="13"/>
  <c r="N330" i="13"/>
  <c r="I330" i="13"/>
  <c r="F330" i="13"/>
  <c r="T329" i="13"/>
  <c r="S329" i="13"/>
  <c r="O329" i="13"/>
  <c r="N329" i="13"/>
  <c r="I329" i="13"/>
  <c r="F329" i="13"/>
  <c r="T328" i="13"/>
  <c r="S328" i="13"/>
  <c r="O328" i="13"/>
  <c r="N328" i="13"/>
  <c r="I328" i="13"/>
  <c r="F328" i="13"/>
  <c r="T327" i="13"/>
  <c r="S327" i="13"/>
  <c r="O327" i="13"/>
  <c r="N327" i="13"/>
  <c r="I327" i="13"/>
  <c r="F327" i="13"/>
  <c r="T326" i="13"/>
  <c r="S326" i="13"/>
  <c r="O326" i="13"/>
  <c r="N326" i="13"/>
  <c r="I326" i="13"/>
  <c r="F326" i="13"/>
  <c r="T325" i="13"/>
  <c r="S325" i="13"/>
  <c r="O325" i="13"/>
  <c r="N325" i="13"/>
  <c r="I325" i="13"/>
  <c r="F325" i="13"/>
  <c r="T324" i="13"/>
  <c r="S324" i="13"/>
  <c r="O324" i="13"/>
  <c r="N324" i="13"/>
  <c r="I324" i="13"/>
  <c r="F324" i="13"/>
  <c r="T323" i="13"/>
  <c r="S323" i="13"/>
  <c r="O323" i="13"/>
  <c r="N323" i="13"/>
  <c r="I323" i="13"/>
  <c r="F323" i="13"/>
  <c r="T322" i="13"/>
  <c r="S322" i="13"/>
  <c r="O322" i="13"/>
  <c r="N322" i="13"/>
  <c r="I322" i="13"/>
  <c r="F322" i="13"/>
  <c r="T321" i="13"/>
  <c r="S321" i="13"/>
  <c r="O321" i="13"/>
  <c r="N321" i="13"/>
  <c r="I321" i="13"/>
  <c r="F321" i="13"/>
  <c r="T320" i="13"/>
  <c r="S320" i="13"/>
  <c r="O320" i="13"/>
  <c r="N320" i="13"/>
  <c r="I320" i="13"/>
  <c r="F320" i="13"/>
  <c r="T319" i="13"/>
  <c r="S319" i="13"/>
  <c r="O319" i="13"/>
  <c r="N319" i="13"/>
  <c r="I319" i="13"/>
  <c r="F319" i="13"/>
  <c r="T318" i="13"/>
  <c r="S318" i="13"/>
  <c r="O318" i="13"/>
  <c r="N318" i="13"/>
  <c r="I318" i="13"/>
  <c r="F318" i="13"/>
  <c r="T317" i="13"/>
  <c r="S317" i="13"/>
  <c r="O317" i="13"/>
  <c r="N317" i="13"/>
  <c r="I317" i="13"/>
  <c r="F317" i="13"/>
  <c r="T316" i="13"/>
  <c r="S316" i="13"/>
  <c r="O316" i="13"/>
  <c r="N316" i="13"/>
  <c r="I316" i="13"/>
  <c r="F316" i="13"/>
  <c r="T315" i="13"/>
  <c r="S315" i="13"/>
  <c r="O315" i="13"/>
  <c r="N315" i="13"/>
  <c r="I315" i="13"/>
  <c r="F315" i="13"/>
  <c r="T314" i="13"/>
  <c r="S314" i="13"/>
  <c r="O314" i="13"/>
  <c r="N314" i="13"/>
  <c r="I314" i="13"/>
  <c r="F314" i="13"/>
  <c r="T313" i="13"/>
  <c r="S313" i="13"/>
  <c r="O313" i="13"/>
  <c r="N313" i="13"/>
  <c r="I313" i="13"/>
  <c r="F313" i="13"/>
  <c r="T312" i="13"/>
  <c r="S312" i="13"/>
  <c r="O312" i="13"/>
  <c r="N312" i="13"/>
  <c r="I312" i="13"/>
  <c r="F312" i="13"/>
  <c r="T311" i="13"/>
  <c r="S311" i="13"/>
  <c r="O311" i="13"/>
  <c r="N311" i="13"/>
  <c r="I311" i="13"/>
  <c r="F311" i="13"/>
  <c r="T310" i="13"/>
  <c r="S310" i="13"/>
  <c r="O310" i="13"/>
  <c r="N310" i="13"/>
  <c r="I310" i="13"/>
  <c r="F310" i="13"/>
  <c r="T309" i="13"/>
  <c r="S309" i="13"/>
  <c r="O309" i="13"/>
  <c r="N309" i="13"/>
  <c r="I309" i="13"/>
  <c r="F309" i="13"/>
  <c r="T308" i="13"/>
  <c r="S308" i="13"/>
  <c r="O308" i="13"/>
  <c r="N308" i="13"/>
  <c r="I308" i="13"/>
  <c r="F308" i="13"/>
  <c r="T307" i="13"/>
  <c r="S307" i="13"/>
  <c r="O307" i="13"/>
  <c r="N307" i="13"/>
  <c r="I307" i="13"/>
  <c r="F307" i="13"/>
  <c r="T306" i="13"/>
  <c r="S306" i="13"/>
  <c r="O306" i="13"/>
  <c r="N306" i="13"/>
  <c r="I306" i="13"/>
  <c r="F306" i="13"/>
  <c r="T305" i="13"/>
  <c r="S305" i="13"/>
  <c r="O305" i="13"/>
  <c r="N305" i="13"/>
  <c r="I305" i="13"/>
  <c r="F305" i="13"/>
  <c r="T304" i="13"/>
  <c r="S304" i="13"/>
  <c r="O304" i="13"/>
  <c r="N304" i="13"/>
  <c r="I304" i="13"/>
  <c r="F304" i="13"/>
  <c r="T303" i="13"/>
  <c r="S303" i="13"/>
  <c r="O303" i="13"/>
  <c r="N303" i="13"/>
  <c r="I303" i="13"/>
  <c r="F303" i="13"/>
  <c r="T302" i="13"/>
  <c r="S302" i="13"/>
  <c r="O302" i="13"/>
  <c r="N302" i="13"/>
  <c r="I302" i="13"/>
  <c r="F302" i="13"/>
  <c r="T301" i="13"/>
  <c r="S301" i="13"/>
  <c r="O301" i="13"/>
  <c r="N301" i="13"/>
  <c r="I301" i="13"/>
  <c r="F301" i="13"/>
  <c r="T300" i="13"/>
  <c r="S300" i="13"/>
  <c r="O300" i="13"/>
  <c r="N300" i="13"/>
  <c r="I300" i="13"/>
  <c r="F300" i="13"/>
  <c r="T299" i="13"/>
  <c r="S299" i="13"/>
  <c r="O299" i="13"/>
  <c r="N299" i="13"/>
  <c r="I299" i="13"/>
  <c r="F299" i="13"/>
  <c r="T298" i="13"/>
  <c r="S298" i="13"/>
  <c r="O298" i="13"/>
  <c r="N298" i="13"/>
  <c r="I298" i="13"/>
  <c r="F298" i="13"/>
  <c r="T297" i="13"/>
  <c r="S297" i="13"/>
  <c r="O297" i="13"/>
  <c r="N297" i="13"/>
  <c r="I297" i="13"/>
  <c r="F297" i="13"/>
  <c r="T296" i="13"/>
  <c r="S296" i="13"/>
  <c r="O296" i="13"/>
  <c r="N296" i="13"/>
  <c r="I296" i="13"/>
  <c r="F296" i="13"/>
  <c r="T295" i="13"/>
  <c r="S295" i="13"/>
  <c r="O295" i="13"/>
  <c r="N295" i="13"/>
  <c r="I295" i="13"/>
  <c r="F295" i="13"/>
  <c r="T294" i="13"/>
  <c r="S294" i="13"/>
  <c r="O294" i="13"/>
  <c r="N294" i="13"/>
  <c r="I294" i="13"/>
  <c r="F294" i="13"/>
  <c r="T293" i="13"/>
  <c r="S293" i="13"/>
  <c r="O293" i="13"/>
  <c r="N293" i="13"/>
  <c r="I293" i="13"/>
  <c r="F293" i="13"/>
  <c r="T292" i="13"/>
  <c r="S292" i="13"/>
  <c r="O292" i="13"/>
  <c r="N292" i="13"/>
  <c r="I292" i="13"/>
  <c r="F292" i="13"/>
  <c r="T291" i="13"/>
  <c r="S291" i="13"/>
  <c r="O291" i="13"/>
  <c r="N291" i="13"/>
  <c r="I291" i="13"/>
  <c r="F291" i="13"/>
  <c r="T290" i="13"/>
  <c r="S290" i="13"/>
  <c r="O290" i="13"/>
  <c r="N290" i="13"/>
  <c r="I290" i="13"/>
  <c r="F290" i="13"/>
  <c r="T289" i="13"/>
  <c r="S289" i="13"/>
  <c r="O289" i="13"/>
  <c r="N289" i="13"/>
  <c r="I289" i="13"/>
  <c r="F289" i="13"/>
  <c r="T288" i="13"/>
  <c r="S288" i="13"/>
  <c r="O288" i="13"/>
  <c r="N288" i="13"/>
  <c r="I288" i="13"/>
  <c r="F288" i="13"/>
  <c r="T287" i="13"/>
  <c r="S287" i="13"/>
  <c r="O287" i="13"/>
  <c r="N287" i="13"/>
  <c r="I287" i="13"/>
  <c r="F287" i="13"/>
  <c r="T286" i="13"/>
  <c r="S286" i="13"/>
  <c r="O286" i="13"/>
  <c r="N286" i="13"/>
  <c r="I286" i="13"/>
  <c r="F286" i="13"/>
  <c r="T285" i="13"/>
  <c r="S285" i="13"/>
  <c r="O285" i="13"/>
  <c r="N285" i="13"/>
  <c r="I285" i="13"/>
  <c r="F285" i="13"/>
  <c r="T284" i="13"/>
  <c r="S284" i="13"/>
  <c r="O284" i="13"/>
  <c r="N284" i="13"/>
  <c r="I284" i="13"/>
  <c r="F284" i="13"/>
  <c r="T283" i="13"/>
  <c r="S283" i="13"/>
  <c r="O283" i="13"/>
  <c r="N283" i="13"/>
  <c r="I283" i="13"/>
  <c r="F283" i="13"/>
  <c r="T282" i="13"/>
  <c r="S282" i="13"/>
  <c r="O282" i="13"/>
  <c r="N282" i="13"/>
  <c r="I282" i="13"/>
  <c r="F282" i="13"/>
  <c r="T281" i="13"/>
  <c r="S281" i="13"/>
  <c r="O281" i="13"/>
  <c r="N281" i="13"/>
  <c r="I281" i="13"/>
  <c r="F281" i="13"/>
  <c r="T280" i="13"/>
  <c r="S280" i="13"/>
  <c r="O280" i="13"/>
  <c r="N280" i="13"/>
  <c r="I280" i="13"/>
  <c r="F280" i="13"/>
  <c r="T279" i="13"/>
  <c r="S279" i="13"/>
  <c r="O279" i="13"/>
  <c r="N279" i="13"/>
  <c r="I279" i="13"/>
  <c r="F279" i="13"/>
  <c r="T278" i="13"/>
  <c r="S278" i="13"/>
  <c r="O278" i="13"/>
  <c r="N278" i="13"/>
  <c r="I278" i="13"/>
  <c r="F278" i="13"/>
  <c r="T277" i="13"/>
  <c r="S277" i="13"/>
  <c r="O277" i="13"/>
  <c r="N277" i="13"/>
  <c r="I277" i="13"/>
  <c r="F277" i="13"/>
  <c r="T276" i="13"/>
  <c r="S276" i="13"/>
  <c r="O276" i="13"/>
  <c r="N276" i="13"/>
  <c r="I276" i="13"/>
  <c r="F276" i="13"/>
  <c r="T275" i="13"/>
  <c r="S275" i="13"/>
  <c r="O275" i="13"/>
  <c r="N275" i="13"/>
  <c r="I275" i="13"/>
  <c r="F275" i="13"/>
  <c r="T274" i="13"/>
  <c r="S274" i="13"/>
  <c r="O274" i="13"/>
  <c r="N274" i="13"/>
  <c r="I274" i="13"/>
  <c r="F274" i="13"/>
  <c r="T273" i="13"/>
  <c r="S273" i="13"/>
  <c r="O273" i="13"/>
  <c r="N273" i="13"/>
  <c r="I273" i="13"/>
  <c r="F273" i="13"/>
  <c r="T272" i="13"/>
  <c r="S272" i="13"/>
  <c r="O272" i="13"/>
  <c r="N272" i="13"/>
  <c r="I272" i="13"/>
  <c r="F272" i="13"/>
  <c r="T271" i="13"/>
  <c r="S271" i="13"/>
  <c r="O271" i="13"/>
  <c r="N271" i="13"/>
  <c r="I271" i="13"/>
  <c r="F271" i="13"/>
  <c r="T270" i="13"/>
  <c r="S270" i="13"/>
  <c r="O270" i="13"/>
  <c r="N270" i="13"/>
  <c r="I270" i="13"/>
  <c r="F270" i="13"/>
  <c r="T269" i="13"/>
  <c r="S269" i="13"/>
  <c r="O269" i="13"/>
  <c r="N269" i="13"/>
  <c r="I269" i="13"/>
  <c r="F269" i="13"/>
  <c r="T268" i="13"/>
  <c r="S268" i="13"/>
  <c r="O268" i="13"/>
  <c r="N268" i="13"/>
  <c r="I268" i="13"/>
  <c r="F268" i="13"/>
  <c r="T267" i="13"/>
  <c r="S267" i="13"/>
  <c r="O267" i="13"/>
  <c r="N267" i="13"/>
  <c r="I267" i="13"/>
  <c r="F267" i="13"/>
  <c r="T266" i="13"/>
  <c r="S266" i="13"/>
  <c r="O266" i="13"/>
  <c r="N266" i="13"/>
  <c r="I266" i="13"/>
  <c r="F266" i="13"/>
  <c r="T265" i="13"/>
  <c r="S265" i="13"/>
  <c r="O265" i="13"/>
  <c r="N265" i="13"/>
  <c r="I265" i="13"/>
  <c r="F265" i="13"/>
  <c r="T264" i="13"/>
  <c r="S264" i="13"/>
  <c r="O264" i="13"/>
  <c r="N264" i="13"/>
  <c r="I264" i="13"/>
  <c r="F264" i="13"/>
  <c r="T263" i="13"/>
  <c r="S263" i="13"/>
  <c r="O263" i="13"/>
  <c r="N263" i="13"/>
  <c r="I263" i="13"/>
  <c r="F263" i="13"/>
  <c r="T262" i="13"/>
  <c r="S262" i="13"/>
  <c r="O262" i="13"/>
  <c r="N262" i="13"/>
  <c r="I262" i="13"/>
  <c r="F262" i="13"/>
  <c r="T261" i="13"/>
  <c r="S261" i="13"/>
  <c r="O261" i="13"/>
  <c r="N261" i="13"/>
  <c r="I261" i="13"/>
  <c r="F261" i="13"/>
  <c r="T260" i="13"/>
  <c r="S260" i="13"/>
  <c r="O260" i="13"/>
  <c r="N260" i="13"/>
  <c r="I260" i="13"/>
  <c r="F260" i="13"/>
  <c r="T259" i="13"/>
  <c r="S259" i="13"/>
  <c r="O259" i="13"/>
  <c r="N259" i="13"/>
  <c r="I259" i="13"/>
  <c r="F259" i="13"/>
  <c r="T258" i="13"/>
  <c r="S258" i="13"/>
  <c r="O258" i="13"/>
  <c r="N258" i="13"/>
  <c r="I258" i="13"/>
  <c r="F258" i="13"/>
  <c r="T257" i="13"/>
  <c r="S257" i="13"/>
  <c r="O257" i="13"/>
  <c r="N257" i="13"/>
  <c r="I257" i="13"/>
  <c r="F257" i="13"/>
  <c r="T256" i="13"/>
  <c r="S256" i="13"/>
  <c r="O256" i="13"/>
  <c r="N256" i="13"/>
  <c r="I256" i="13"/>
  <c r="F256" i="13"/>
  <c r="T255" i="13"/>
  <c r="S255" i="13"/>
  <c r="O255" i="13"/>
  <c r="N255" i="13"/>
  <c r="I255" i="13"/>
  <c r="F255" i="13"/>
  <c r="T254" i="13"/>
  <c r="S254" i="13"/>
  <c r="O254" i="13"/>
  <c r="N254" i="13"/>
  <c r="I254" i="13"/>
  <c r="F254" i="13"/>
  <c r="T253" i="13"/>
  <c r="S253" i="13"/>
  <c r="O253" i="13"/>
  <c r="N253" i="13"/>
  <c r="I253" i="13"/>
  <c r="F253" i="13"/>
  <c r="T252" i="13"/>
  <c r="S252" i="13"/>
  <c r="O252" i="13"/>
  <c r="N252" i="13"/>
  <c r="I252" i="13"/>
  <c r="F252" i="13"/>
  <c r="T251" i="13"/>
  <c r="S251" i="13"/>
  <c r="O251" i="13"/>
  <c r="N251" i="13"/>
  <c r="I251" i="13"/>
  <c r="F251" i="13"/>
  <c r="T250" i="13"/>
  <c r="S250" i="13"/>
  <c r="O250" i="13"/>
  <c r="N250" i="13"/>
  <c r="I250" i="13"/>
  <c r="F250" i="13"/>
  <c r="T249" i="13"/>
  <c r="S249" i="13"/>
  <c r="O249" i="13"/>
  <c r="N249" i="13"/>
  <c r="I249" i="13"/>
  <c r="F249" i="13"/>
  <c r="T248" i="13"/>
  <c r="S248" i="13"/>
  <c r="O248" i="13"/>
  <c r="N248" i="13"/>
  <c r="I248" i="13"/>
  <c r="F248" i="13"/>
  <c r="T247" i="13"/>
  <c r="S247" i="13"/>
  <c r="O247" i="13"/>
  <c r="N247" i="13"/>
  <c r="I247" i="13"/>
  <c r="F247" i="13"/>
  <c r="T246" i="13"/>
  <c r="S246" i="13"/>
  <c r="O246" i="13"/>
  <c r="N246" i="13"/>
  <c r="I246" i="13"/>
  <c r="F246" i="13"/>
  <c r="T245" i="13"/>
  <c r="S245" i="13"/>
  <c r="O245" i="13"/>
  <c r="N245" i="13"/>
  <c r="I245" i="13"/>
  <c r="F245" i="13"/>
  <c r="T244" i="13"/>
  <c r="S244" i="13"/>
  <c r="O244" i="13"/>
  <c r="N244" i="13"/>
  <c r="I244" i="13"/>
  <c r="F244" i="13"/>
  <c r="T243" i="13"/>
  <c r="S243" i="13"/>
  <c r="O243" i="13"/>
  <c r="N243" i="13"/>
  <c r="I243" i="13"/>
  <c r="F243" i="13"/>
  <c r="T242" i="13"/>
  <c r="S242" i="13"/>
  <c r="O242" i="13"/>
  <c r="N242" i="13"/>
  <c r="I242" i="13"/>
  <c r="F242" i="13"/>
  <c r="T241" i="13"/>
  <c r="S241" i="13"/>
  <c r="O241" i="13"/>
  <c r="N241" i="13"/>
  <c r="I241" i="13"/>
  <c r="F241" i="13"/>
  <c r="T240" i="13"/>
  <c r="S240" i="13"/>
  <c r="O240" i="13"/>
  <c r="N240" i="13"/>
  <c r="I240" i="13"/>
  <c r="F240" i="13"/>
  <c r="T239" i="13"/>
  <c r="S239" i="13"/>
  <c r="O239" i="13"/>
  <c r="N239" i="13"/>
  <c r="I239" i="13"/>
  <c r="F239" i="13"/>
  <c r="T238" i="13"/>
  <c r="S238" i="13"/>
  <c r="O238" i="13"/>
  <c r="N238" i="13"/>
  <c r="I238" i="13"/>
  <c r="F238" i="13"/>
  <c r="T237" i="13"/>
  <c r="S237" i="13"/>
  <c r="O237" i="13"/>
  <c r="N237" i="13"/>
  <c r="I237" i="13"/>
  <c r="F237" i="13"/>
  <c r="T236" i="13"/>
  <c r="S236" i="13"/>
  <c r="O236" i="13"/>
  <c r="N236" i="13"/>
  <c r="I236" i="13"/>
  <c r="F236" i="13"/>
  <c r="T235" i="13"/>
  <c r="S235" i="13"/>
  <c r="O235" i="13"/>
  <c r="N235" i="13"/>
  <c r="I235" i="13"/>
  <c r="F235" i="13"/>
  <c r="T234" i="13"/>
  <c r="S234" i="13"/>
  <c r="O234" i="13"/>
  <c r="N234" i="13"/>
  <c r="I234" i="13"/>
  <c r="F234" i="13"/>
  <c r="T233" i="13"/>
  <c r="S233" i="13"/>
  <c r="O233" i="13"/>
  <c r="N233" i="13"/>
  <c r="I233" i="13"/>
  <c r="F233" i="13"/>
  <c r="T232" i="13"/>
  <c r="S232" i="13"/>
  <c r="O232" i="13"/>
  <c r="N232" i="13"/>
  <c r="I232" i="13"/>
  <c r="F232" i="13"/>
  <c r="T231" i="13"/>
  <c r="S231" i="13"/>
  <c r="O231" i="13"/>
  <c r="N231" i="13"/>
  <c r="I231" i="13"/>
  <c r="F231" i="13"/>
  <c r="T230" i="13"/>
  <c r="S230" i="13"/>
  <c r="O230" i="13"/>
  <c r="N230" i="13"/>
  <c r="I230" i="13"/>
  <c r="F230" i="13"/>
  <c r="T229" i="13"/>
  <c r="S229" i="13"/>
  <c r="O229" i="13"/>
  <c r="N229" i="13"/>
  <c r="I229" i="13"/>
  <c r="F229" i="13"/>
  <c r="T228" i="13"/>
  <c r="S228" i="13"/>
  <c r="O228" i="13"/>
  <c r="N228" i="13"/>
  <c r="I228" i="13"/>
  <c r="F228" i="13"/>
  <c r="T227" i="13"/>
  <c r="S227" i="13"/>
  <c r="O227" i="13"/>
  <c r="N227" i="13"/>
  <c r="I227" i="13"/>
  <c r="F227" i="13"/>
  <c r="T226" i="13"/>
  <c r="S226" i="13"/>
  <c r="O226" i="13"/>
  <c r="N226" i="13"/>
  <c r="I226" i="13"/>
  <c r="F226" i="13"/>
  <c r="T225" i="13"/>
  <c r="S225" i="13"/>
  <c r="O225" i="13"/>
  <c r="N225" i="13"/>
  <c r="I225" i="13"/>
  <c r="F225" i="13"/>
  <c r="T224" i="13"/>
  <c r="S224" i="13"/>
  <c r="O224" i="13"/>
  <c r="N224" i="13"/>
  <c r="I224" i="13"/>
  <c r="F224" i="13"/>
  <c r="T223" i="13"/>
  <c r="S223" i="13"/>
  <c r="O223" i="13"/>
  <c r="N223" i="13"/>
  <c r="I223" i="13"/>
  <c r="F223" i="13"/>
  <c r="T222" i="13"/>
  <c r="S222" i="13"/>
  <c r="O222" i="13"/>
  <c r="N222" i="13"/>
  <c r="I222" i="13"/>
  <c r="F222" i="13"/>
  <c r="T221" i="13"/>
  <c r="S221" i="13"/>
  <c r="O221" i="13"/>
  <c r="N221" i="13"/>
  <c r="I221" i="13"/>
  <c r="F221" i="13"/>
  <c r="T220" i="13"/>
  <c r="S220" i="13"/>
  <c r="O220" i="13"/>
  <c r="N220" i="13"/>
  <c r="I220" i="13"/>
  <c r="F220" i="13"/>
  <c r="T219" i="13"/>
  <c r="S219" i="13"/>
  <c r="O219" i="13"/>
  <c r="N219" i="13"/>
  <c r="I219" i="13"/>
  <c r="F219" i="13"/>
  <c r="T218" i="13"/>
  <c r="S218" i="13"/>
  <c r="O218" i="13"/>
  <c r="N218" i="13"/>
  <c r="I218" i="13"/>
  <c r="F218" i="13"/>
  <c r="T217" i="13"/>
  <c r="S217" i="13"/>
  <c r="O217" i="13"/>
  <c r="N217" i="13"/>
  <c r="I217" i="13"/>
  <c r="F217" i="13"/>
  <c r="T216" i="13"/>
  <c r="S216" i="13"/>
  <c r="O216" i="13"/>
  <c r="N216" i="13"/>
  <c r="I216" i="13"/>
  <c r="F216" i="13"/>
  <c r="T215" i="13"/>
  <c r="S215" i="13"/>
  <c r="O215" i="13"/>
  <c r="N215" i="13"/>
  <c r="I215" i="13"/>
  <c r="F215" i="13"/>
  <c r="T214" i="13"/>
  <c r="S214" i="13"/>
  <c r="O214" i="13"/>
  <c r="N214" i="13"/>
  <c r="I214" i="13"/>
  <c r="F214" i="13"/>
  <c r="T213" i="13"/>
  <c r="S213" i="13"/>
  <c r="O213" i="13"/>
  <c r="N213" i="13"/>
  <c r="I213" i="13"/>
  <c r="F213" i="13"/>
  <c r="T212" i="13"/>
  <c r="S212" i="13"/>
  <c r="O212" i="13"/>
  <c r="N212" i="13"/>
  <c r="I212" i="13"/>
  <c r="F212" i="13"/>
  <c r="T211" i="13"/>
  <c r="S211" i="13"/>
  <c r="O211" i="13"/>
  <c r="N211" i="13"/>
  <c r="I211" i="13"/>
  <c r="F211" i="13"/>
  <c r="T210" i="13"/>
  <c r="S210" i="13"/>
  <c r="O210" i="13"/>
  <c r="N210" i="13"/>
  <c r="I210" i="13"/>
  <c r="F210" i="13"/>
  <c r="T209" i="13"/>
  <c r="S209" i="13"/>
  <c r="O209" i="13"/>
  <c r="N209" i="13"/>
  <c r="I209" i="13"/>
  <c r="F209" i="13"/>
  <c r="T208" i="13"/>
  <c r="S208" i="13"/>
  <c r="O208" i="13"/>
  <c r="N208" i="13"/>
  <c r="I208" i="13"/>
  <c r="F208" i="13"/>
  <c r="T207" i="13"/>
  <c r="S207" i="13"/>
  <c r="O207" i="13"/>
  <c r="N207" i="13"/>
  <c r="I207" i="13"/>
  <c r="F207" i="13"/>
  <c r="T206" i="13"/>
  <c r="S206" i="13"/>
  <c r="O206" i="13"/>
  <c r="N206" i="13"/>
  <c r="I206" i="13"/>
  <c r="F206" i="13"/>
  <c r="T205" i="13"/>
  <c r="S205" i="13"/>
  <c r="O205" i="13"/>
  <c r="N205" i="13"/>
  <c r="I205" i="13"/>
  <c r="F205" i="13"/>
  <c r="T204" i="13"/>
  <c r="S204" i="13"/>
  <c r="O204" i="13"/>
  <c r="N204" i="13"/>
  <c r="I204" i="13"/>
  <c r="F204" i="13"/>
  <c r="T203" i="13"/>
  <c r="S203" i="13"/>
  <c r="O203" i="13"/>
  <c r="N203" i="13"/>
  <c r="I203" i="13"/>
  <c r="F203" i="13"/>
  <c r="T202" i="13"/>
  <c r="S202" i="13"/>
  <c r="O202" i="13"/>
  <c r="N202" i="13"/>
  <c r="I202" i="13"/>
  <c r="F202" i="13"/>
  <c r="T201" i="13"/>
  <c r="S201" i="13"/>
  <c r="O201" i="13"/>
  <c r="N201" i="13"/>
  <c r="I201" i="13"/>
  <c r="F201" i="13"/>
  <c r="T200" i="13"/>
  <c r="S200" i="13"/>
  <c r="O200" i="13"/>
  <c r="N200" i="13"/>
  <c r="I200" i="13"/>
  <c r="F200" i="13"/>
  <c r="T199" i="13"/>
  <c r="S199" i="13"/>
  <c r="O199" i="13"/>
  <c r="N199" i="13"/>
  <c r="I199" i="13"/>
  <c r="F199" i="13"/>
  <c r="T198" i="13"/>
  <c r="S198" i="13"/>
  <c r="O198" i="13"/>
  <c r="N198" i="13"/>
  <c r="I198" i="13"/>
  <c r="F198" i="13"/>
  <c r="T197" i="13"/>
  <c r="S197" i="13"/>
  <c r="O197" i="13"/>
  <c r="N197" i="13"/>
  <c r="I197" i="13"/>
  <c r="F197" i="13"/>
  <c r="T196" i="13"/>
  <c r="S196" i="13"/>
  <c r="O196" i="13"/>
  <c r="N196" i="13"/>
  <c r="I196" i="13"/>
  <c r="F196" i="13"/>
  <c r="T195" i="13"/>
  <c r="S195" i="13"/>
  <c r="O195" i="13"/>
  <c r="N195" i="13"/>
  <c r="I195" i="13"/>
  <c r="F195" i="13"/>
  <c r="T194" i="13"/>
  <c r="S194" i="13"/>
  <c r="O194" i="13"/>
  <c r="N194" i="13"/>
  <c r="I194" i="13"/>
  <c r="F194" i="13"/>
  <c r="T193" i="13"/>
  <c r="S193" i="13"/>
  <c r="O193" i="13"/>
  <c r="N193" i="13"/>
  <c r="I193" i="13"/>
  <c r="F193" i="13"/>
  <c r="T192" i="13"/>
  <c r="S192" i="13"/>
  <c r="O192" i="13"/>
  <c r="N192" i="13"/>
  <c r="I192" i="13"/>
  <c r="F192" i="13"/>
  <c r="T191" i="13"/>
  <c r="S191" i="13"/>
  <c r="O191" i="13"/>
  <c r="N191" i="13"/>
  <c r="I191" i="13"/>
  <c r="F191" i="13"/>
  <c r="T190" i="13"/>
  <c r="S190" i="13"/>
  <c r="O190" i="13"/>
  <c r="N190" i="13"/>
  <c r="I190" i="13"/>
  <c r="F190" i="13"/>
  <c r="T189" i="13"/>
  <c r="S189" i="13"/>
  <c r="O189" i="13"/>
  <c r="N189" i="13"/>
  <c r="I189" i="13"/>
  <c r="F189" i="13"/>
  <c r="T188" i="13"/>
  <c r="S188" i="13"/>
  <c r="O188" i="13"/>
  <c r="N188" i="13"/>
  <c r="I188" i="13"/>
  <c r="F188" i="13"/>
  <c r="T187" i="13"/>
  <c r="S187" i="13"/>
  <c r="O187" i="13"/>
  <c r="N187" i="13"/>
  <c r="I187" i="13"/>
  <c r="F187" i="13"/>
  <c r="T186" i="13"/>
  <c r="S186" i="13"/>
  <c r="O186" i="13"/>
  <c r="N186" i="13"/>
  <c r="I186" i="13"/>
  <c r="F186" i="13"/>
  <c r="T185" i="13"/>
  <c r="S185" i="13"/>
  <c r="O185" i="13"/>
  <c r="N185" i="13"/>
  <c r="I185" i="13"/>
  <c r="F185" i="13"/>
  <c r="T184" i="13"/>
  <c r="S184" i="13"/>
  <c r="O184" i="13"/>
  <c r="N184" i="13"/>
  <c r="I184" i="13"/>
  <c r="F184" i="13"/>
  <c r="T183" i="13"/>
  <c r="S183" i="13"/>
  <c r="O183" i="13"/>
  <c r="N183" i="13"/>
  <c r="I183" i="13"/>
  <c r="F183" i="13"/>
  <c r="T182" i="13"/>
  <c r="S182" i="13"/>
  <c r="O182" i="13"/>
  <c r="N182" i="13"/>
  <c r="I182" i="13"/>
  <c r="F182" i="13"/>
  <c r="T181" i="13"/>
  <c r="S181" i="13"/>
  <c r="O181" i="13"/>
  <c r="N181" i="13"/>
  <c r="I181" i="13"/>
  <c r="F181" i="13"/>
  <c r="T180" i="13"/>
  <c r="S180" i="13"/>
  <c r="O180" i="13"/>
  <c r="N180" i="13"/>
  <c r="I180" i="13"/>
  <c r="F180" i="13"/>
  <c r="T179" i="13"/>
  <c r="S179" i="13"/>
  <c r="O179" i="13"/>
  <c r="N179" i="13"/>
  <c r="I179" i="13"/>
  <c r="F179" i="13"/>
  <c r="T178" i="13"/>
  <c r="S178" i="13"/>
  <c r="O178" i="13"/>
  <c r="N178" i="13"/>
  <c r="I178" i="13"/>
  <c r="F178" i="13"/>
  <c r="T177" i="13"/>
  <c r="S177" i="13"/>
  <c r="O177" i="13"/>
  <c r="N177" i="13"/>
  <c r="I177" i="13"/>
  <c r="F177" i="13"/>
  <c r="T176" i="13"/>
  <c r="S176" i="13"/>
  <c r="O176" i="13"/>
  <c r="N176" i="13"/>
  <c r="I176" i="13"/>
  <c r="F176" i="13"/>
  <c r="T175" i="13"/>
  <c r="S175" i="13"/>
  <c r="O175" i="13"/>
  <c r="N175" i="13"/>
  <c r="I175" i="13"/>
  <c r="F175" i="13"/>
  <c r="T174" i="13"/>
  <c r="S174" i="13"/>
  <c r="O174" i="13"/>
  <c r="N174" i="13"/>
  <c r="I174" i="13"/>
  <c r="F174" i="13"/>
  <c r="T173" i="13"/>
  <c r="S173" i="13"/>
  <c r="O173" i="13"/>
  <c r="N173" i="13"/>
  <c r="I173" i="13"/>
  <c r="F173" i="13"/>
  <c r="T172" i="13"/>
  <c r="S172" i="13"/>
  <c r="O172" i="13"/>
  <c r="N172" i="13"/>
  <c r="I172" i="13"/>
  <c r="F172" i="13"/>
  <c r="T171" i="13"/>
  <c r="S171" i="13"/>
  <c r="O171" i="13"/>
  <c r="N171" i="13"/>
  <c r="I171" i="13"/>
  <c r="F171" i="13"/>
  <c r="T170" i="13"/>
  <c r="S170" i="13"/>
  <c r="O170" i="13"/>
  <c r="N170" i="13"/>
  <c r="I170" i="13"/>
  <c r="F170" i="13"/>
  <c r="T169" i="13"/>
  <c r="S169" i="13"/>
  <c r="O169" i="13"/>
  <c r="N169" i="13"/>
  <c r="I169" i="13"/>
  <c r="F169" i="13"/>
  <c r="T168" i="13"/>
  <c r="S168" i="13"/>
  <c r="O168" i="13"/>
  <c r="N168" i="13"/>
  <c r="I168" i="13"/>
  <c r="F168" i="13"/>
  <c r="T167" i="13"/>
  <c r="S167" i="13"/>
  <c r="O167" i="13"/>
  <c r="N167" i="13"/>
  <c r="I167" i="13"/>
  <c r="F167" i="13"/>
  <c r="T166" i="13"/>
  <c r="S166" i="13"/>
  <c r="O166" i="13"/>
  <c r="N166" i="13"/>
  <c r="I166" i="13"/>
  <c r="F166" i="13"/>
  <c r="T165" i="13"/>
  <c r="S165" i="13"/>
  <c r="O165" i="13"/>
  <c r="N165" i="13"/>
  <c r="I165" i="13"/>
  <c r="F165" i="13"/>
  <c r="T164" i="13"/>
  <c r="S164" i="13"/>
  <c r="O164" i="13"/>
  <c r="N164" i="13"/>
  <c r="I164" i="13"/>
  <c r="F164" i="13"/>
  <c r="T163" i="13"/>
  <c r="S163" i="13"/>
  <c r="O163" i="13"/>
  <c r="N163" i="13"/>
  <c r="I163" i="13"/>
  <c r="F163" i="13"/>
  <c r="T162" i="13"/>
  <c r="S162" i="13"/>
  <c r="O162" i="13"/>
  <c r="N162" i="13"/>
  <c r="I162" i="13"/>
  <c r="F162" i="13"/>
  <c r="T161" i="13"/>
  <c r="S161" i="13"/>
  <c r="O161" i="13"/>
  <c r="N161" i="13"/>
  <c r="I161" i="13"/>
  <c r="F161" i="13"/>
  <c r="T160" i="13"/>
  <c r="S160" i="13"/>
  <c r="O160" i="13"/>
  <c r="N160" i="13"/>
  <c r="I160" i="13"/>
  <c r="F160" i="13"/>
  <c r="T159" i="13"/>
  <c r="S159" i="13"/>
  <c r="O159" i="13"/>
  <c r="N159" i="13"/>
  <c r="I159" i="13"/>
  <c r="F159" i="13"/>
  <c r="T158" i="13"/>
  <c r="S158" i="13"/>
  <c r="O158" i="13"/>
  <c r="N158" i="13"/>
  <c r="I158" i="13"/>
  <c r="F158" i="13"/>
  <c r="T157" i="13"/>
  <c r="S157" i="13"/>
  <c r="O157" i="13"/>
  <c r="N157" i="13"/>
  <c r="I157" i="13"/>
  <c r="F157" i="13"/>
  <c r="T156" i="13"/>
  <c r="S156" i="13"/>
  <c r="O156" i="13"/>
  <c r="N156" i="13"/>
  <c r="I156" i="13"/>
  <c r="F156" i="13"/>
  <c r="T155" i="13"/>
  <c r="S155" i="13"/>
  <c r="O155" i="13"/>
  <c r="N155" i="13"/>
  <c r="I155" i="13"/>
  <c r="F155" i="13"/>
  <c r="T154" i="13"/>
  <c r="S154" i="13"/>
  <c r="O154" i="13"/>
  <c r="N154" i="13"/>
  <c r="I154" i="13"/>
  <c r="F154" i="13"/>
  <c r="T153" i="13"/>
  <c r="S153" i="13"/>
  <c r="O153" i="13"/>
  <c r="N153" i="13"/>
  <c r="I153" i="13"/>
  <c r="F153" i="13"/>
  <c r="T152" i="13"/>
  <c r="S152" i="13"/>
  <c r="O152" i="13"/>
  <c r="N152" i="13"/>
  <c r="I152" i="13"/>
  <c r="F152" i="13"/>
  <c r="T151" i="13"/>
  <c r="S151" i="13"/>
  <c r="O151" i="13"/>
  <c r="N151" i="13"/>
  <c r="I151" i="13"/>
  <c r="F151" i="13"/>
  <c r="T150" i="13"/>
  <c r="S150" i="13"/>
  <c r="O150" i="13"/>
  <c r="N150" i="13"/>
  <c r="I150" i="13"/>
  <c r="F150" i="13"/>
  <c r="T149" i="13"/>
  <c r="S149" i="13"/>
  <c r="O149" i="13"/>
  <c r="N149" i="13"/>
  <c r="I149" i="13"/>
  <c r="F149" i="13"/>
  <c r="T148" i="13"/>
  <c r="S148" i="13"/>
  <c r="O148" i="13"/>
  <c r="N148" i="13"/>
  <c r="I148" i="13"/>
  <c r="F148" i="13"/>
  <c r="T147" i="13"/>
  <c r="S147" i="13"/>
  <c r="O147" i="13"/>
  <c r="N147" i="13"/>
  <c r="I147" i="13"/>
  <c r="F147" i="13"/>
  <c r="T146" i="13"/>
  <c r="S146" i="13"/>
  <c r="O146" i="13"/>
  <c r="N146" i="13"/>
  <c r="I146" i="13"/>
  <c r="F146" i="13"/>
  <c r="T145" i="13"/>
  <c r="S145" i="13"/>
  <c r="O145" i="13"/>
  <c r="N145" i="13"/>
  <c r="I145" i="13"/>
  <c r="F145" i="13"/>
  <c r="T144" i="13"/>
  <c r="S144" i="13"/>
  <c r="O144" i="13"/>
  <c r="N144" i="13"/>
  <c r="I144" i="13"/>
  <c r="F144" i="13"/>
  <c r="T143" i="13"/>
  <c r="S143" i="13"/>
  <c r="O143" i="13"/>
  <c r="N143" i="13"/>
  <c r="I143" i="13"/>
  <c r="F143" i="13"/>
  <c r="T142" i="13"/>
  <c r="S142" i="13"/>
  <c r="O142" i="13"/>
  <c r="N142" i="13"/>
  <c r="I142" i="13"/>
  <c r="F142" i="13"/>
  <c r="T141" i="13"/>
  <c r="S141" i="13"/>
  <c r="O141" i="13"/>
  <c r="N141" i="13"/>
  <c r="I141" i="13"/>
  <c r="F141" i="13"/>
  <c r="T140" i="13"/>
  <c r="S140" i="13"/>
  <c r="O140" i="13"/>
  <c r="N140" i="13"/>
  <c r="I140" i="13"/>
  <c r="F140" i="13"/>
  <c r="T139" i="13"/>
  <c r="S139" i="13"/>
  <c r="O139" i="13"/>
  <c r="N139" i="13"/>
  <c r="I139" i="13"/>
  <c r="F139" i="13"/>
  <c r="T138" i="13"/>
  <c r="S138" i="13"/>
  <c r="O138" i="13"/>
  <c r="N138" i="13"/>
  <c r="I138" i="13"/>
  <c r="F138" i="13"/>
  <c r="T137" i="13"/>
  <c r="S137" i="13"/>
  <c r="O137" i="13"/>
  <c r="N137" i="13"/>
  <c r="I137" i="13"/>
  <c r="F137" i="13"/>
  <c r="T136" i="13"/>
  <c r="S136" i="13"/>
  <c r="O136" i="13"/>
  <c r="N136" i="13"/>
  <c r="I136" i="13"/>
  <c r="F136" i="13"/>
  <c r="T135" i="13"/>
  <c r="S135" i="13"/>
  <c r="O135" i="13"/>
  <c r="N135" i="13"/>
  <c r="I135" i="13"/>
  <c r="F135" i="13"/>
  <c r="T134" i="13"/>
  <c r="S134" i="13"/>
  <c r="O134" i="13"/>
  <c r="N134" i="13"/>
  <c r="I134" i="13"/>
  <c r="F134" i="13"/>
  <c r="T133" i="13"/>
  <c r="S133" i="13"/>
  <c r="O133" i="13"/>
  <c r="N133" i="13"/>
  <c r="I133" i="13"/>
  <c r="F133" i="13"/>
  <c r="T132" i="13"/>
  <c r="S132" i="13"/>
  <c r="O132" i="13"/>
  <c r="N132" i="13"/>
  <c r="I132" i="13"/>
  <c r="F132" i="13"/>
  <c r="T131" i="13"/>
  <c r="S131" i="13"/>
  <c r="O131" i="13"/>
  <c r="N131" i="13"/>
  <c r="I131" i="13"/>
  <c r="F131" i="13"/>
  <c r="T130" i="13"/>
  <c r="S130" i="13"/>
  <c r="O130" i="13"/>
  <c r="N130" i="13"/>
  <c r="I130" i="13"/>
  <c r="F130" i="13"/>
  <c r="T129" i="13"/>
  <c r="S129" i="13"/>
  <c r="O129" i="13"/>
  <c r="N129" i="13"/>
  <c r="I129" i="13"/>
  <c r="F129" i="13"/>
  <c r="T128" i="13"/>
  <c r="S128" i="13"/>
  <c r="O128" i="13"/>
  <c r="N128" i="13"/>
  <c r="I128" i="13"/>
  <c r="F128" i="13"/>
  <c r="T127" i="13"/>
  <c r="S127" i="13"/>
  <c r="O127" i="13"/>
  <c r="N127" i="13"/>
  <c r="I127" i="13"/>
  <c r="F127" i="13"/>
  <c r="T126" i="13"/>
  <c r="S126" i="13"/>
  <c r="O126" i="13"/>
  <c r="N126" i="13"/>
  <c r="I126" i="13"/>
  <c r="F126" i="13"/>
  <c r="T125" i="13"/>
  <c r="S125" i="13"/>
  <c r="O125" i="13"/>
  <c r="N125" i="13"/>
  <c r="I125" i="13"/>
  <c r="F125" i="13"/>
  <c r="T124" i="13"/>
  <c r="S124" i="13"/>
  <c r="O124" i="13"/>
  <c r="N124" i="13"/>
  <c r="I124" i="13"/>
  <c r="F124" i="13"/>
  <c r="T123" i="13"/>
  <c r="S123" i="13"/>
  <c r="O123" i="13"/>
  <c r="N123" i="13"/>
  <c r="I123" i="13"/>
  <c r="F123" i="13"/>
  <c r="T122" i="13"/>
  <c r="S122" i="13"/>
  <c r="O122" i="13"/>
  <c r="N122" i="13"/>
  <c r="I122" i="13"/>
  <c r="F122" i="13"/>
  <c r="T121" i="13"/>
  <c r="S121" i="13"/>
  <c r="O121" i="13"/>
  <c r="N121" i="13"/>
  <c r="I121" i="13"/>
  <c r="F121" i="13"/>
  <c r="T120" i="13"/>
  <c r="S120" i="13"/>
  <c r="O120" i="13"/>
  <c r="N120" i="13"/>
  <c r="I120" i="13"/>
  <c r="F120" i="13"/>
  <c r="T119" i="13"/>
  <c r="S119" i="13"/>
  <c r="O119" i="13"/>
  <c r="N119" i="13"/>
  <c r="I119" i="13"/>
  <c r="F119" i="13"/>
  <c r="T118" i="13"/>
  <c r="S118" i="13"/>
  <c r="O118" i="13"/>
  <c r="N118" i="13"/>
  <c r="I118" i="13"/>
  <c r="F118" i="13"/>
  <c r="T117" i="13"/>
  <c r="S117" i="13"/>
  <c r="O117" i="13"/>
  <c r="N117" i="13"/>
  <c r="I117" i="13"/>
  <c r="F117" i="13"/>
  <c r="T116" i="13"/>
  <c r="S116" i="13"/>
  <c r="O116" i="13"/>
  <c r="N116" i="13"/>
  <c r="I116" i="13"/>
  <c r="F116" i="13"/>
  <c r="T115" i="13"/>
  <c r="S115" i="13"/>
  <c r="O115" i="13"/>
  <c r="N115" i="13"/>
  <c r="I115" i="13"/>
  <c r="F115" i="13"/>
  <c r="T114" i="13"/>
  <c r="S114" i="13"/>
  <c r="O114" i="13"/>
  <c r="N114" i="13"/>
  <c r="I114" i="13"/>
  <c r="F114" i="13"/>
  <c r="T113" i="13"/>
  <c r="S113" i="13"/>
  <c r="O113" i="13"/>
  <c r="N113" i="13"/>
  <c r="I113" i="13"/>
  <c r="F113" i="13"/>
  <c r="T112" i="13"/>
  <c r="S112" i="13"/>
  <c r="O112" i="13"/>
  <c r="N112" i="13"/>
  <c r="I112" i="13"/>
  <c r="F112" i="13"/>
  <c r="T111" i="13"/>
  <c r="S111" i="13"/>
  <c r="O111" i="13"/>
  <c r="N111" i="13"/>
  <c r="I111" i="13"/>
  <c r="F111" i="13"/>
  <c r="T110" i="13"/>
  <c r="S110" i="13"/>
  <c r="O110" i="13"/>
  <c r="N110" i="13"/>
  <c r="I110" i="13"/>
  <c r="F110" i="13"/>
  <c r="T109" i="13"/>
  <c r="S109" i="13"/>
  <c r="O109" i="13"/>
  <c r="N109" i="13"/>
  <c r="I109" i="13"/>
  <c r="F109" i="13"/>
  <c r="T108" i="13"/>
  <c r="S108" i="13"/>
  <c r="O108" i="13"/>
  <c r="N108" i="13"/>
  <c r="I108" i="13"/>
  <c r="F108" i="13"/>
  <c r="T107" i="13"/>
  <c r="S107" i="13"/>
  <c r="O107" i="13"/>
  <c r="N107" i="13"/>
  <c r="I107" i="13"/>
  <c r="F107" i="13"/>
  <c r="T106" i="13"/>
  <c r="S106" i="13"/>
  <c r="O106" i="13"/>
  <c r="N106" i="13"/>
  <c r="I106" i="13"/>
  <c r="F106" i="13"/>
  <c r="T105" i="13"/>
  <c r="S105" i="13"/>
  <c r="O105" i="13"/>
  <c r="N105" i="13"/>
  <c r="I105" i="13"/>
  <c r="F105" i="13"/>
  <c r="T104" i="13"/>
  <c r="S104" i="13"/>
  <c r="O104" i="13"/>
  <c r="N104" i="13"/>
  <c r="I104" i="13"/>
  <c r="F104" i="13"/>
  <c r="T103" i="13"/>
  <c r="S103" i="13"/>
  <c r="O103" i="13"/>
  <c r="N103" i="13"/>
  <c r="I103" i="13"/>
  <c r="F103" i="13"/>
  <c r="T102" i="13"/>
  <c r="S102" i="13"/>
  <c r="O102" i="13"/>
  <c r="N102" i="13"/>
  <c r="I102" i="13"/>
  <c r="F102" i="13"/>
  <c r="T101" i="13"/>
  <c r="S101" i="13"/>
  <c r="O101" i="13"/>
  <c r="N101" i="13"/>
  <c r="I101" i="13"/>
  <c r="F101" i="13"/>
  <c r="T100" i="13"/>
  <c r="S100" i="13"/>
  <c r="O100" i="13"/>
  <c r="N100" i="13"/>
  <c r="I100" i="13"/>
  <c r="F100" i="13"/>
  <c r="T99" i="13"/>
  <c r="S99" i="13"/>
  <c r="O99" i="13"/>
  <c r="N99" i="13"/>
  <c r="I99" i="13"/>
  <c r="F99" i="13"/>
  <c r="T98" i="13"/>
  <c r="S98" i="13"/>
  <c r="O98" i="13"/>
  <c r="N98" i="13"/>
  <c r="I98" i="13"/>
  <c r="F98" i="13"/>
  <c r="T97" i="13"/>
  <c r="S97" i="13"/>
  <c r="O97" i="13"/>
  <c r="N97" i="13"/>
  <c r="I97" i="13"/>
  <c r="F97" i="13"/>
  <c r="T96" i="13"/>
  <c r="S96" i="13"/>
  <c r="O96" i="13"/>
  <c r="N96" i="13"/>
  <c r="I96" i="13"/>
  <c r="F96" i="13"/>
  <c r="T95" i="13"/>
  <c r="S95" i="13"/>
  <c r="O95" i="13"/>
  <c r="N95" i="13"/>
  <c r="I95" i="13"/>
  <c r="F95" i="13"/>
  <c r="T94" i="13"/>
  <c r="S94" i="13"/>
  <c r="O94" i="13"/>
  <c r="N94" i="13"/>
  <c r="I94" i="13"/>
  <c r="F94" i="13"/>
  <c r="T93" i="13"/>
  <c r="S93" i="13"/>
  <c r="O93" i="13"/>
  <c r="N93" i="13"/>
  <c r="I93" i="13"/>
  <c r="F93" i="13"/>
  <c r="T92" i="13"/>
  <c r="S92" i="13"/>
  <c r="O92" i="13"/>
  <c r="N92" i="13"/>
  <c r="I92" i="13"/>
  <c r="F92" i="13"/>
  <c r="T91" i="13"/>
  <c r="S91" i="13"/>
  <c r="O91" i="13"/>
  <c r="N91" i="13"/>
  <c r="I91" i="13"/>
  <c r="F91" i="13"/>
  <c r="T90" i="13"/>
  <c r="S90" i="13"/>
  <c r="O90" i="13"/>
  <c r="N90" i="13"/>
  <c r="I90" i="13"/>
  <c r="F90" i="13"/>
  <c r="T89" i="13"/>
  <c r="S89" i="13"/>
  <c r="O89" i="13"/>
  <c r="N89" i="13"/>
  <c r="I89" i="13"/>
  <c r="F89" i="13"/>
  <c r="T88" i="13"/>
  <c r="S88" i="13"/>
  <c r="O88" i="13"/>
  <c r="N88" i="13"/>
  <c r="I88" i="13"/>
  <c r="F88" i="13"/>
  <c r="T87" i="13"/>
  <c r="S87" i="13"/>
  <c r="O87" i="13"/>
  <c r="N87" i="13"/>
  <c r="I87" i="13"/>
  <c r="F87" i="13"/>
  <c r="T86" i="13"/>
  <c r="S86" i="13"/>
  <c r="O86" i="13"/>
  <c r="N86" i="13"/>
  <c r="I86" i="13"/>
  <c r="F86" i="13"/>
  <c r="T85" i="13"/>
  <c r="S85" i="13"/>
  <c r="O85" i="13"/>
  <c r="N85" i="13"/>
  <c r="I85" i="13"/>
  <c r="F85" i="13"/>
  <c r="T84" i="13"/>
  <c r="S84" i="13"/>
  <c r="O84" i="13"/>
  <c r="N84" i="13"/>
  <c r="I84" i="13"/>
  <c r="F84" i="13"/>
  <c r="T83" i="13"/>
  <c r="S83" i="13"/>
  <c r="O83" i="13"/>
  <c r="N83" i="13"/>
  <c r="I83" i="13"/>
  <c r="F83" i="13"/>
  <c r="T82" i="13"/>
  <c r="S82" i="13"/>
  <c r="O82" i="13"/>
  <c r="N82" i="13"/>
  <c r="I82" i="13"/>
  <c r="F82" i="13"/>
  <c r="T81" i="13"/>
  <c r="S81" i="13"/>
  <c r="O81" i="13"/>
  <c r="N81" i="13"/>
  <c r="I81" i="13"/>
  <c r="F81" i="13"/>
  <c r="T80" i="13"/>
  <c r="S80" i="13"/>
  <c r="O80" i="13"/>
  <c r="N80" i="13"/>
  <c r="I80" i="13"/>
  <c r="F80" i="13"/>
  <c r="T79" i="13"/>
  <c r="S79" i="13"/>
  <c r="O79" i="13"/>
  <c r="N79" i="13"/>
  <c r="I79" i="13"/>
  <c r="F79" i="13"/>
  <c r="T78" i="13"/>
  <c r="S78" i="13"/>
  <c r="O78" i="13"/>
  <c r="N78" i="13"/>
  <c r="I78" i="13"/>
  <c r="F78" i="13"/>
  <c r="T77" i="13"/>
  <c r="S77" i="13"/>
  <c r="O77" i="13"/>
  <c r="N77" i="13"/>
  <c r="I77" i="13"/>
  <c r="F77" i="13"/>
  <c r="T76" i="13"/>
  <c r="S76" i="13"/>
  <c r="O76" i="13"/>
  <c r="N76" i="13"/>
  <c r="I76" i="13"/>
  <c r="F76" i="13"/>
  <c r="T75" i="13"/>
  <c r="S75" i="13"/>
  <c r="O75" i="13"/>
  <c r="N75" i="13"/>
  <c r="I75" i="13"/>
  <c r="F75" i="13"/>
  <c r="T74" i="13"/>
  <c r="S74" i="13"/>
  <c r="O74" i="13"/>
  <c r="N74" i="13"/>
  <c r="I74" i="13"/>
  <c r="F74" i="13"/>
  <c r="T73" i="13"/>
  <c r="S73" i="13"/>
  <c r="O73" i="13"/>
  <c r="N73" i="13"/>
  <c r="I73" i="13"/>
  <c r="F73" i="13"/>
  <c r="T72" i="13"/>
  <c r="S72" i="13"/>
  <c r="O72" i="13"/>
  <c r="N72" i="13"/>
  <c r="I72" i="13"/>
  <c r="F72" i="13"/>
  <c r="T71" i="13"/>
  <c r="S71" i="13"/>
  <c r="O71" i="13"/>
  <c r="N71" i="13"/>
  <c r="I71" i="13"/>
  <c r="F71" i="13"/>
  <c r="T70" i="13"/>
  <c r="S70" i="13"/>
  <c r="O70" i="13"/>
  <c r="N70" i="13"/>
  <c r="I70" i="13"/>
  <c r="F70" i="13"/>
  <c r="T69" i="13"/>
  <c r="S69" i="13"/>
  <c r="O69" i="13"/>
  <c r="N69" i="13"/>
  <c r="I69" i="13"/>
  <c r="F69" i="13"/>
  <c r="T68" i="13"/>
  <c r="S68" i="13"/>
  <c r="O68" i="13"/>
  <c r="N68" i="13"/>
  <c r="I68" i="13"/>
  <c r="F68" i="13"/>
  <c r="T67" i="13"/>
  <c r="S67" i="13"/>
  <c r="O67" i="13"/>
  <c r="N67" i="13"/>
  <c r="I67" i="13"/>
  <c r="F67" i="13"/>
  <c r="T66" i="13"/>
  <c r="S66" i="13"/>
  <c r="O66" i="13"/>
  <c r="N66" i="13"/>
  <c r="I66" i="13"/>
  <c r="F66" i="13"/>
  <c r="T65" i="13"/>
  <c r="S65" i="13"/>
  <c r="O65" i="13"/>
  <c r="N65" i="13"/>
  <c r="I65" i="13"/>
  <c r="F65" i="13"/>
  <c r="T64" i="13"/>
  <c r="S64" i="13"/>
  <c r="O64" i="13"/>
  <c r="N64" i="13"/>
  <c r="I64" i="13"/>
  <c r="F64" i="13"/>
  <c r="T63" i="13"/>
  <c r="S63" i="13"/>
  <c r="O63" i="13"/>
  <c r="N63" i="13"/>
  <c r="I63" i="13"/>
  <c r="F63" i="13"/>
  <c r="T62" i="13"/>
  <c r="S62" i="13"/>
  <c r="O62" i="13"/>
  <c r="N62" i="13"/>
  <c r="I62" i="13"/>
  <c r="F62" i="13"/>
  <c r="T61" i="13"/>
  <c r="S61" i="13"/>
  <c r="O61" i="13"/>
  <c r="N61" i="13"/>
  <c r="I61" i="13"/>
  <c r="F61" i="13"/>
  <c r="T60" i="13"/>
  <c r="S60" i="13"/>
  <c r="O60" i="13"/>
  <c r="N60" i="13"/>
  <c r="I60" i="13"/>
  <c r="F60" i="13"/>
  <c r="T59" i="13"/>
  <c r="S59" i="13"/>
  <c r="O59" i="13"/>
  <c r="N59" i="13"/>
  <c r="I59" i="13"/>
  <c r="F59" i="13"/>
  <c r="T58" i="13"/>
  <c r="S58" i="13"/>
  <c r="O58" i="13"/>
  <c r="N58" i="13"/>
  <c r="I58" i="13"/>
  <c r="F58" i="13"/>
  <c r="T57" i="13"/>
  <c r="S57" i="13"/>
  <c r="O57" i="13"/>
  <c r="N57" i="13"/>
  <c r="I57" i="13"/>
  <c r="F57" i="13"/>
  <c r="T56" i="13"/>
  <c r="S56" i="13"/>
  <c r="O56" i="13"/>
  <c r="N56" i="13"/>
  <c r="I56" i="13"/>
  <c r="F56" i="13"/>
  <c r="T55" i="13"/>
  <c r="S55" i="13"/>
  <c r="O55" i="13"/>
  <c r="N55" i="13"/>
  <c r="I55" i="13"/>
  <c r="F55" i="13"/>
  <c r="T54" i="13"/>
  <c r="S54" i="13"/>
  <c r="O54" i="13"/>
  <c r="N54" i="13"/>
  <c r="I54" i="13"/>
  <c r="F54" i="13"/>
  <c r="T53" i="13"/>
  <c r="S53" i="13"/>
  <c r="O53" i="13"/>
  <c r="N53" i="13"/>
  <c r="I53" i="13"/>
  <c r="F53" i="13"/>
  <c r="T52" i="13"/>
  <c r="S52" i="13"/>
  <c r="O52" i="13"/>
  <c r="N52" i="13"/>
  <c r="I52" i="13"/>
  <c r="F52" i="13"/>
  <c r="T51" i="13"/>
  <c r="S51" i="13"/>
  <c r="O51" i="13"/>
  <c r="N51" i="13"/>
  <c r="I51" i="13"/>
  <c r="F51" i="13"/>
  <c r="T50" i="13"/>
  <c r="S50" i="13"/>
  <c r="O50" i="13"/>
  <c r="N50" i="13"/>
  <c r="I50" i="13"/>
  <c r="F50" i="13"/>
  <c r="T49" i="13"/>
  <c r="S49" i="13"/>
  <c r="O49" i="13"/>
  <c r="N49" i="13"/>
  <c r="I49" i="13"/>
  <c r="F49" i="13"/>
  <c r="T48" i="13"/>
  <c r="S48" i="13"/>
  <c r="O48" i="13"/>
  <c r="N48" i="13"/>
  <c r="I48" i="13"/>
  <c r="F48" i="13"/>
  <c r="T47" i="13"/>
  <c r="S47" i="13"/>
  <c r="O47" i="13"/>
  <c r="N47" i="13"/>
  <c r="I47" i="13"/>
  <c r="F47" i="13"/>
  <c r="T46" i="13"/>
  <c r="S46" i="13"/>
  <c r="O46" i="13"/>
  <c r="N46" i="13"/>
  <c r="I46" i="13"/>
  <c r="F46" i="13"/>
  <c r="T45" i="13"/>
  <c r="S45" i="13"/>
  <c r="O45" i="13"/>
  <c r="N45" i="13"/>
  <c r="I45" i="13"/>
  <c r="F45" i="13"/>
  <c r="T44" i="13"/>
  <c r="S44" i="13"/>
  <c r="O44" i="13"/>
  <c r="N44" i="13"/>
  <c r="I44" i="13"/>
  <c r="F44" i="13"/>
  <c r="T43" i="13"/>
  <c r="S43" i="13"/>
  <c r="O43" i="13"/>
  <c r="N43" i="13"/>
  <c r="I43" i="13"/>
  <c r="F43" i="13"/>
  <c r="T42" i="13"/>
  <c r="S42" i="13"/>
  <c r="O42" i="13"/>
  <c r="N42" i="13"/>
  <c r="I42" i="13"/>
  <c r="F42" i="13"/>
  <c r="T41" i="13"/>
  <c r="S41" i="13"/>
  <c r="O41" i="13"/>
  <c r="N41" i="13"/>
  <c r="I41" i="13"/>
  <c r="F41" i="13"/>
  <c r="T40" i="13"/>
  <c r="S40" i="13"/>
  <c r="O40" i="13"/>
  <c r="N40" i="13"/>
  <c r="I40" i="13"/>
  <c r="F40" i="13"/>
  <c r="T39" i="13"/>
  <c r="S39" i="13"/>
  <c r="O39" i="13"/>
  <c r="N39" i="13"/>
  <c r="I39" i="13"/>
  <c r="F39" i="13"/>
  <c r="T38" i="13"/>
  <c r="S38" i="13"/>
  <c r="O38" i="13"/>
  <c r="N38" i="13"/>
  <c r="I38" i="13"/>
  <c r="F38" i="13"/>
  <c r="T37" i="13"/>
  <c r="S37" i="13"/>
  <c r="O37" i="13"/>
  <c r="N37" i="13"/>
  <c r="I37" i="13"/>
  <c r="F37" i="13"/>
  <c r="T36" i="13"/>
  <c r="S36" i="13"/>
  <c r="O36" i="13"/>
  <c r="N36" i="13"/>
  <c r="I36" i="13"/>
  <c r="F36" i="13"/>
  <c r="T35" i="13"/>
  <c r="S35" i="13"/>
  <c r="O35" i="13"/>
  <c r="N35" i="13"/>
  <c r="I35" i="13"/>
  <c r="F35" i="13"/>
  <c r="T34" i="13"/>
  <c r="S34" i="13"/>
  <c r="O34" i="13"/>
  <c r="N34" i="13"/>
  <c r="I34" i="13"/>
  <c r="F34" i="13"/>
  <c r="T33" i="13"/>
  <c r="S33" i="13"/>
  <c r="O33" i="13"/>
  <c r="N33" i="13"/>
  <c r="I33" i="13"/>
  <c r="F33" i="13"/>
  <c r="T32" i="13"/>
  <c r="S32" i="13"/>
  <c r="O32" i="13"/>
  <c r="N32" i="13"/>
  <c r="I32" i="13"/>
  <c r="F32" i="13"/>
  <c r="T31" i="13"/>
  <c r="S31" i="13"/>
  <c r="O31" i="13"/>
  <c r="N31" i="13"/>
  <c r="I31" i="13"/>
  <c r="F31" i="13"/>
  <c r="T30" i="13"/>
  <c r="S30" i="13"/>
  <c r="O30" i="13"/>
  <c r="N30" i="13"/>
  <c r="I30" i="13"/>
  <c r="F30" i="13"/>
  <c r="T29" i="13"/>
  <c r="S29" i="13"/>
  <c r="O29" i="13"/>
  <c r="N29" i="13"/>
  <c r="I29" i="13"/>
  <c r="F29" i="13"/>
  <c r="T28" i="13"/>
  <c r="S28" i="13"/>
  <c r="O28" i="13"/>
  <c r="N28" i="13"/>
  <c r="I28" i="13"/>
  <c r="F28" i="13"/>
  <c r="T27" i="13"/>
  <c r="S27" i="13"/>
  <c r="O27" i="13"/>
  <c r="N27" i="13"/>
  <c r="I27" i="13"/>
  <c r="F27" i="13"/>
  <c r="T26" i="13"/>
  <c r="S26" i="13"/>
  <c r="O26" i="13"/>
  <c r="N26" i="13"/>
  <c r="I26" i="13"/>
  <c r="F26" i="13"/>
  <c r="T25" i="13"/>
  <c r="S25" i="13"/>
  <c r="O25" i="13"/>
  <c r="N25" i="13"/>
  <c r="I25" i="13"/>
  <c r="F25" i="13"/>
  <c r="T24" i="13"/>
  <c r="S24" i="13"/>
  <c r="O24" i="13"/>
  <c r="N24" i="13"/>
  <c r="I24" i="13"/>
  <c r="F24" i="13"/>
  <c r="T23" i="13"/>
  <c r="S23" i="13"/>
  <c r="O23" i="13"/>
  <c r="N23" i="13"/>
  <c r="I23" i="13"/>
  <c r="F23" i="13"/>
  <c r="T22" i="13"/>
  <c r="S22" i="13"/>
  <c r="O22" i="13"/>
  <c r="N22" i="13"/>
  <c r="I22" i="13"/>
  <c r="F22" i="13"/>
  <c r="T21" i="13"/>
  <c r="S21" i="13"/>
  <c r="O21" i="13"/>
  <c r="N21" i="13"/>
  <c r="I21" i="13"/>
  <c r="F21" i="13"/>
  <c r="T20" i="13"/>
  <c r="S20" i="13"/>
  <c r="O20" i="13"/>
  <c r="N20" i="13"/>
  <c r="I20" i="13"/>
  <c r="F20" i="13"/>
  <c r="T19" i="13"/>
  <c r="S19" i="13"/>
  <c r="O19" i="13"/>
  <c r="N19" i="13"/>
  <c r="I19" i="13"/>
  <c r="F19" i="13"/>
  <c r="T18" i="13"/>
  <c r="S18" i="13"/>
  <c r="O18" i="13"/>
  <c r="N18" i="13"/>
  <c r="I18" i="13"/>
  <c r="F18" i="13"/>
  <c r="T17" i="13"/>
  <c r="S17" i="13"/>
  <c r="O17" i="13"/>
  <c r="N17" i="13"/>
  <c r="I17" i="13"/>
  <c r="F17" i="13"/>
  <c r="T16" i="13"/>
  <c r="S16" i="13"/>
  <c r="O16" i="13"/>
  <c r="N16" i="13"/>
  <c r="I16" i="13"/>
  <c r="F16" i="13"/>
  <c r="T15" i="13"/>
  <c r="S15" i="13"/>
  <c r="O15" i="13"/>
  <c r="N15" i="13"/>
  <c r="I15" i="13"/>
  <c r="F15" i="13"/>
  <c r="T14" i="13"/>
  <c r="S14" i="13"/>
  <c r="O14" i="13"/>
  <c r="N14" i="13"/>
  <c r="I14" i="13"/>
  <c r="F14" i="13"/>
  <c r="T13" i="13"/>
  <c r="S13" i="13"/>
  <c r="O13" i="13"/>
  <c r="N13" i="13"/>
  <c r="I13" i="13"/>
  <c r="F13" i="13"/>
  <c r="T12" i="13"/>
  <c r="S12" i="13"/>
  <c r="O12" i="13"/>
  <c r="N12" i="13"/>
  <c r="I12" i="13"/>
  <c r="F12" i="13"/>
  <c r="T11" i="13"/>
  <c r="S11" i="13"/>
  <c r="O11" i="13"/>
  <c r="N11" i="13"/>
  <c r="I11" i="13"/>
  <c r="F11" i="13"/>
  <c r="T10" i="13"/>
  <c r="S10" i="13"/>
  <c r="O10" i="13"/>
  <c r="N10" i="13"/>
  <c r="I10" i="13"/>
  <c r="F10" i="13"/>
  <c r="T9" i="13"/>
  <c r="S9" i="13"/>
  <c r="O9" i="13"/>
  <c r="N9" i="13"/>
  <c r="I9" i="13"/>
  <c r="F9" i="13"/>
  <c r="T8" i="13"/>
  <c r="S8" i="13"/>
  <c r="O8" i="13"/>
  <c r="N8" i="13"/>
  <c r="I8" i="13"/>
  <c r="F8" i="13"/>
  <c r="T7" i="13"/>
  <c r="S7" i="13"/>
  <c r="O7" i="13"/>
  <c r="N7" i="13"/>
  <c r="I7" i="13"/>
  <c r="F7" i="13"/>
  <c r="T6" i="13"/>
  <c r="S6" i="13"/>
  <c r="O6" i="13"/>
  <c r="N6" i="13"/>
  <c r="I6" i="13"/>
  <c r="F6" i="13"/>
  <c r="T5" i="13"/>
  <c r="S5" i="13"/>
  <c r="O5" i="13"/>
  <c r="N5" i="13"/>
  <c r="I5" i="13"/>
  <c r="F5" i="13"/>
  <c r="T4" i="13"/>
  <c r="S4" i="13"/>
  <c r="O4" i="13"/>
  <c r="N4" i="13"/>
  <c r="I4" i="13"/>
  <c r="F4" i="13"/>
  <c r="T3" i="13"/>
  <c r="S3" i="13"/>
  <c r="O3" i="13"/>
  <c r="N3" i="13"/>
  <c r="I3" i="13"/>
  <c r="F3" i="13"/>
  <c r="T2" i="13"/>
  <c r="S2" i="13"/>
  <c r="O2" i="13"/>
  <c r="N2" i="13"/>
  <c r="I2" i="13"/>
  <c r="F2" i="13"/>
  <c r="B2" i="11"/>
  <c r="D13" i="11"/>
  <c r="C13" i="11"/>
  <c r="B13" i="11"/>
  <c r="H3" i="11"/>
  <c r="H4" i="11"/>
  <c r="H5" i="11"/>
  <c r="H6" i="11"/>
  <c r="H7" i="11"/>
  <c r="H8" i="11"/>
  <c r="H9" i="11"/>
  <c r="H10" i="11"/>
  <c r="H11" i="11"/>
  <c r="H12" i="11"/>
  <c r="G3" i="11"/>
  <c r="G4" i="11"/>
  <c r="G5" i="11"/>
  <c r="G6" i="11"/>
  <c r="G7" i="11"/>
  <c r="G8" i="11"/>
  <c r="G9" i="11"/>
  <c r="G10" i="11"/>
  <c r="G11" i="11"/>
  <c r="G12" i="11"/>
  <c r="F3" i="11"/>
  <c r="F4" i="11"/>
  <c r="F5" i="11"/>
  <c r="F6" i="11"/>
  <c r="F7" i="11"/>
  <c r="F8" i="11"/>
  <c r="F9" i="11"/>
  <c r="F10" i="11"/>
  <c r="F11" i="11"/>
  <c r="F12" i="11"/>
  <c r="E3" i="11"/>
  <c r="E4" i="11"/>
  <c r="E5" i="11"/>
  <c r="E6" i="11"/>
  <c r="E7" i="11"/>
  <c r="E8" i="11"/>
  <c r="E9" i="11"/>
  <c r="E10" i="11"/>
  <c r="E11" i="11"/>
  <c r="E12" i="11"/>
  <c r="D12" i="11"/>
  <c r="D11" i="11"/>
  <c r="D10" i="11"/>
  <c r="D9" i="11"/>
  <c r="D8" i="11"/>
  <c r="D7" i="11"/>
  <c r="D6" i="11"/>
  <c r="D5" i="11"/>
  <c r="D4" i="11"/>
  <c r="D3" i="11"/>
  <c r="D2" i="11"/>
  <c r="C12" i="11"/>
  <c r="C11" i="11"/>
  <c r="C10" i="11"/>
  <c r="C9" i="11"/>
  <c r="C8" i="11"/>
  <c r="C7" i="11"/>
  <c r="C6" i="11"/>
  <c r="C5" i="11"/>
  <c r="C4" i="11"/>
  <c r="C2" i="11"/>
  <c r="C3" i="11"/>
  <c r="B12" i="11"/>
  <c r="B11" i="11"/>
  <c r="B10" i="11"/>
  <c r="B9" i="11"/>
  <c r="B8" i="11"/>
  <c r="B7" i="11"/>
  <c r="B6" i="11"/>
  <c r="B5" i="11"/>
  <c r="B4" i="11"/>
  <c r="B3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001" i="1"/>
  <c r="N100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3" i="1"/>
  <c r="N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2" i="11" l="1"/>
  <c r="E13" i="11"/>
  <c r="F13" i="11" s="1"/>
  <c r="G2" i="11" l="1"/>
  <c r="H2" i="11"/>
  <c r="F2" i="11"/>
  <c r="G13" i="11"/>
  <c r="H1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00D13-7426-405C-9B73-8E221EDCE4B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CAAC6D-A2F5-43D0-9678-0E340AEF0425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<sst xmlns="http://schemas.openxmlformats.org/spreadsheetml/2006/main" count="12161" uniqueCount="2107">
  <si>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</si>
  <si>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</si>
  <si>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</si>
  <si>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</si>
  <si>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</si>
  <si>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</si>
  <si>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</si>
  <si>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</si>
  <si>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</si>
  <si>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</si>
  <si>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</si>
  <si>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</si>
  <si>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</si>
  <si>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</si>
  <si>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</si>
  <si>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</si>
  <si>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</si>
  <si>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</si>
  <si>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</si>
  <si>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</si>
  <si>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</si>
  <si>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</si>
  <si>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</si>
  <si>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</si>
  <si>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</si>
  <si>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</si>
  <si>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</si>
  <si>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</si>
  <si>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</si>
  <si>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</si>
  <si>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</si>
  <si>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</si>
  <si>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</si>
  <si>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</si>
  <si>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</si>
  <si>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</si>
  <si>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</si>
  <si>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</si>
  <si>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</si>
  <si>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</si>
  <si>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</si>
  <si>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</si>
  <si>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</si>
  <si>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</si>
  <si>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</si>
  <si>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</si>
  <si>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</si>
  <si>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</si>
  <si>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</si>
  <si>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</si>
  <si>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</si>
  <si>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</si>
  <si>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</si>
  <si>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</si>
  <si>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</si>
  <si>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</si>
  <si>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</si>
  <si>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</si>
  <si>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</si>
  <si>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</si>
  <si>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</si>
  <si>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</si>
  <si>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</si>
  <si>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</si>
  <si>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</si>
  <si>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</si>
  <si>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</si>
  <si>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</si>
  <si>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</si>
  <si>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</si>
  <si>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</si>
  <si>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</si>
  <si>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</si>
  <si>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</si>
  <si>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</si>
  <si>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</si>
  <si>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</si>
  <si>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</si>
  <si>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</si>
  <si>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</si>
  <si>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</si>
  <si>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</si>
  <si>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</si>
  <si>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</si>
  <si>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</si>
  <si>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</si>
  <si>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</si>
  <si>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</si>
  <si>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</si>
  <si>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</si>
  <si>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</si>
  <si>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</si>
  <si>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</si>
  <si>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</si>
  <si>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</si>
  <si>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</si>
  <si>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</si>
  <si>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</si>
  <si>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</si>
  <si>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</si>
  <si>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</si>
  <si>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</si>
  <si>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</si>
  <si>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</si>
  <si>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</si>
  <si>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</si>
  <si>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</si>
  <si>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</si>
  <si>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</si>
  <si>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</si>
  <si>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</si>
  <si>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</si>
  <si>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</si>
  <si>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</si>
  <si>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</si>
  <si>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</si>
  <si>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</si>
  <si>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</si>
  <si>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</si>
  <si>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</si>
  <si>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</si>
  <si>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</si>
  <si>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</si>
  <si>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</si>
  <si>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</si>
  <si>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</si>
  <si>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</si>
  <si>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</si>
  <si>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</si>
  <si>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</si>
  <si>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</si>
  <si>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</si>
  <si>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</si>
  <si>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</si>
  <si>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</si>
  <si>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</si>
  <si>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</si>
  <si>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</si>
  <si>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</si>
  <si>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</si>
  <si>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</si>
  <si>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</si>
  <si>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</si>
  <si>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</si>
  <si>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</si>
  <si>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</si>
  <si>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</si>
  <si>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</si>
  <si>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</si>
  <si>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</si>
  <si>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</si>
  <si>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</si>
  <si>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</si>
  <si>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</si>
  <si>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</si>
  <si>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</si>
  <si>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</si>
  <si>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</si>
  <si>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</si>
  <si>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</si>
  <si>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</si>
  <si>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</si>
  <si>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</si>
  <si>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</si>
  <si>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</si>
  <si>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</si>
  <si>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</si>
  <si>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</si>
  <si>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</si>
  <si>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</si>
  <si>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</si>
  <si>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</si>
  <si>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</si>
  <si>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</si>
  <si>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</si>
  <si>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</si>
  <si>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</si>
  <si>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</si>
  <si>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</si>
  <si>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</si>
  <si>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</si>
  <si>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</si>
  <si>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</si>
  <si>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</si>
  <si>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</si>
  <si>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</si>
  <si>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</si>
  <si>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</si>
  <si>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</si>
  <si>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</si>
  <si>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</si>
  <si>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</si>
  <si>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</si>
  <si>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</si>
  <si>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</si>
  <si>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</si>
  <si>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</si>
  <si>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</si>
  <si>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</si>
  <si>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</si>
  <si>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</si>
  <si>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</si>
  <si>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</si>
  <si>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</si>
  <si>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</si>
  <si>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</si>
  <si>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</si>
  <si>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</si>
  <si>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</si>
  <si>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</si>
  <si>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</si>
  <si>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</si>
  <si>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</si>
  <si>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</si>
  <si>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</si>
  <si>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</si>
  <si>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</si>
  <si>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</si>
  <si>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</si>
  <si>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</si>
  <si>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</si>
  <si>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</si>
  <si>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</si>
  <si>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</si>
  <si>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</si>
  <si>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</si>
  <si>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</si>
  <si>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</si>
  <si>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</si>
  <si>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</si>
  <si>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</si>
  <si>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</si>
  <si>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</si>
  <si>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</si>
  <si>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</si>
  <si>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</si>
  <si>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</si>
  <si>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</si>
  <si>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</si>
  <si>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</si>
  <si>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</si>
  <si>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</si>
  <si>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</si>
  <si>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</si>
  <si>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</si>
  <si>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</si>
  <si>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</si>
  <si>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</si>
  <si>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</si>
  <si>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</si>
  <si>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</si>
  <si>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</si>
  <si>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</si>
  <si>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</si>
  <si>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</si>
  <si>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</si>
  <si>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</si>
  <si>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</si>
  <si>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</si>
  <si>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</si>
  <si>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</si>
  <si>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</si>
  <si>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</si>
  <si>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</si>
  <si>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</si>
  <si>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</si>
  <si>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</si>
  <si>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</si>
  <si>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</si>
  <si>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</si>
  <si>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</si>
  <si>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</si>
  <si>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</si>
  <si>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</si>
  <si>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</si>
  <si>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</si>
  <si>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</si>
  <si>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</si>
  <si>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</si>
  <si>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</si>
  <si>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</si>
  <si>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</si>
  <si>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</si>
  <si>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</si>
  <si>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</si>
  <si>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</si>
  <si>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</si>
  <si>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</si>
  <si>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</si>
  <si>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</si>
  <si>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</si>
  <si>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</si>
  <si>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</si>
  <si>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</si>
  <si>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</si>
  <si>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</si>
  <si>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</si>
  <si>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</si>
  <si>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</si>
  <si>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</si>
  <si>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</si>
  <si>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</si>
  <si>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</si>
  <si>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</si>
  <si>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</si>
  <si>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</si>
  <si>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</si>
  <si>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</si>
  <si>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</si>
  <si>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</si>
  <si>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</si>
  <si>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</si>
  <si>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</si>
  <si>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</si>
  <si>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</si>
  <si>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</si>
  <si>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</si>
  <si>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</si>
  <si>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</si>
  <si>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</si>
  <si>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</si>
  <si>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</si>
  <si>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</si>
  <si>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</si>
  <si>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</si>
  <si>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</si>
  <si>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</si>
  <si>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</si>
  <si>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</si>
  <si>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</si>
  <si>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</si>
  <si>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</si>
  <si>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</si>
  <si>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</si>
  <si>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</si>
  <si>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</si>
  <si>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</si>
  <si>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</si>
  <si>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</si>
  <si>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</si>
  <si>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</si>
  <si>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</si>
  <si>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</si>
  <si>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</si>
  <si>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</si>
  <si>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</si>
  <si>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</si>
  <si>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</si>
  <si>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</si>
  <si>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</si>
  <si>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</si>
  <si>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</si>
  <si>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</si>
  <si>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</si>
  <si>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</si>
  <si>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</si>
  <si>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</si>
  <si>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</si>
  <si>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</si>
  <si>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</si>
  <si>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</si>
  <si>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</si>
  <si>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</si>
  <si>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</si>
  <si>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</si>
  <si>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</si>
  <si>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</si>
  <si>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</si>
  <si>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</si>
  <si>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</si>
  <si>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</si>
  <si>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</si>
  <si>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</si>
  <si>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</si>
  <si>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</si>
  <si>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</si>
  <si>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</si>
  <si>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</si>
  <si>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</si>
  <si>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</si>
  <si>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</si>
  <si>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</si>
  <si>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</si>
  <si>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</si>
  <si>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</si>
  <si>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</si>
  <si>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</si>
  <si>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</si>
  <si>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</si>
  <si>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</si>
  <si>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</si>
  <si>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</si>
  <si>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</si>
  <si>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</si>
  <si>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</si>
  <si>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</si>
  <si>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</si>
  <si>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</si>
  <si>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</si>
  <si>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</si>
  <si>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</si>
  <si>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</si>
  <si>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</si>
  <si>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</si>
  <si>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</si>
  <si>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</si>
  <si>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</si>
  <si>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</si>
  <si>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</si>
  <si>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</si>
  <si>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</si>
  <si>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</si>
  <si>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</si>
  <si>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</si>
  <si>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</si>
  <si>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</si>
  <si>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</si>
  <si>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</si>
  <si>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</si>
  <si>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</si>
  <si>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</si>
  <si>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</si>
  <si>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</si>
  <si>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</si>
  <si>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</si>
  <si>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</si>
  <si>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</si>
  <si>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</si>
  <si>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</si>
  <si>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</si>
  <si>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</si>
  <si>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</si>
  <si>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</si>
  <si>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</si>
  <si>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</si>
  <si>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</si>
  <si>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</si>
  <si>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</si>
  <si>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</si>
  <si>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</si>
  <si>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</si>
  <si>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</si>
  <si>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</si>
  <si>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</si>
  <si>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</si>
  <si>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</si>
  <si>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</si>
  <si>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</si>
  <si>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</si>
  <si>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</si>
  <si>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</si>
  <si>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</si>
  <si>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</si>
  <si>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</si>
  <si>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</si>
  <si>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</si>
  <si>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</si>
  <si>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</si>
  <si>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</si>
  <si>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</si>
  <si>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</si>
  <si>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</si>
  <si>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</si>
  <si>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</si>
  <si>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</si>
  <si>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</si>
  <si>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</si>
  <si>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</si>
  <si>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</si>
  <si>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</si>
  <si>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</si>
  <si>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</si>
  <si>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</si>
  <si>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</si>
  <si>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</si>
  <si>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</si>
  <si>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</si>
  <si>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</si>
  <si>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</si>
  <si>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</si>
  <si>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</si>
  <si>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</si>
  <si>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</si>
  <si>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</si>
  <si>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</si>
  <si>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</si>
  <si>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</si>
  <si>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</si>
  <si>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</si>
  <si>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</si>
  <si>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</si>
  <si>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</si>
  <si>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</si>
  <si>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</si>
  <si>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</si>
  <si>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</si>
  <si>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</si>
  <si>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</si>
  <si>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</si>
  <si>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</si>
  <si>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</si>
  <si>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</si>
  <si>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</si>
  <si>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</si>
  <si>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</si>
  <si>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</si>
  <si>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</si>
  <si>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</si>
  <si>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</si>
  <si>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</si>
  <si>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</si>
  <si>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</si>
  <si>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</si>
  <si>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</si>
  <si>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</si>
  <si>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</si>
  <si>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</si>
  <si>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</si>
  <si>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</si>
  <si>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</si>
  <si>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</si>
  <si>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</si>
  <si>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</si>
  <si>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</si>
  <si>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</si>
  <si>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</si>
  <si>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</si>
  <si>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</si>
  <si>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</si>
  <si>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</si>
  <si>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</si>
  <si>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</si>
  <si>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</si>
  <si>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</si>
  <si>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</si>
  <si>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</si>
  <si>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</si>
  <si>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</si>
  <si>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</si>
  <si>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</si>
  <si>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</si>
  <si>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</si>
  <si>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</si>
  <si>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</si>
  <si>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</si>
  <si>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</si>
  <si>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</si>
  <si>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</si>
  <si>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</si>
  <si>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</si>
  <si>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</si>
  <si>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</si>
  <si>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</si>
  <si>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</si>
  <si>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</si>
  <si>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</si>
  <si>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</si>
  <si>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</si>
  <si>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</si>
  <si>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</si>
  <si>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</si>
  <si>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</si>
  <si>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</si>
  <si>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</si>
  <si>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</si>
  <si>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</si>
  <si>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</si>
  <si>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</si>
  <si>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</si>
  <si>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</si>
  <si>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</si>
  <si>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</si>
  <si>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</si>
  <si>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</si>
  <si>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</si>
  <si>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</si>
  <si>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</si>
  <si>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</si>
  <si>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</si>
  <si>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</si>
  <si>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</si>
  <si>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</si>
  <si>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</si>
  <si>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</si>
  <si>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</si>
  <si>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</si>
  <si>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</si>
  <si>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</si>
  <si>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</si>
  <si>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</si>
  <si>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</si>
  <si>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</si>
  <si>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</si>
  <si>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</si>
  <si>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</si>
  <si>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</si>
  <si>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</si>
  <si>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</si>
  <si>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</si>
  <si>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</si>
  <si>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</si>
  <si>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</si>
  <si>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</si>
  <si>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</si>
  <si>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</si>
  <si>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</si>
  <si>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</si>
  <si>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</si>
  <si>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</si>
  <si>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</si>
  <si>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</si>
  <si>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</si>
  <si>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</si>
  <si>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</si>
  <si>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</si>
  <si>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</si>
  <si>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</si>
  <si>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</si>
  <si>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</si>
  <si>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</si>
  <si>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</si>
  <si>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</si>
  <si>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</si>
  <si>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</si>
  <si>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</si>
  <si>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</si>
  <si>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</si>
  <si>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</si>
  <si>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</si>
  <si>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</si>
  <si>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</si>
  <si>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</si>
  <si>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</si>
  <si>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</si>
  <si>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</si>
  <si>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</si>
  <si>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</si>
  <si>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</si>
  <si>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</si>
  <si>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</si>
  <si>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</si>
  <si>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</si>
  <si>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</si>
  <si>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</si>
  <si>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</si>
  <si>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</si>
  <si>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</si>
  <si>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</si>
  <si>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</si>
  <si>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</si>
  <si>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</si>
  <si>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</si>
  <si>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</si>
  <si>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</si>
  <si>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</si>
  <si>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</si>
  <si>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</si>
  <si>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</si>
  <si>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</si>
  <si>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</si>
  <si>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</si>
  <si>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</si>
  <si>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</si>
  <si>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</si>
  <si>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</si>
  <si>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</si>
  <si>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</si>
  <si>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</si>
  <si>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</si>
  <si>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</si>
  <si>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</si>
  <si>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</si>
  <si>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</si>
  <si>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</si>
  <si>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</si>
  <si>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</si>
  <si>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</si>
  <si>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</si>
  <si>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</si>
  <si>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</si>
  <si>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</si>
  <si>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</si>
  <si>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</si>
  <si>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</si>
  <si>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</si>
  <si>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</si>
  <si>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</si>
  <si>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</si>
  <si>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</si>
  <si>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</si>
  <si>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</si>
  <si>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</si>
  <si>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</si>
  <si>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</si>
  <si>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</si>
  <si>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</si>
  <si>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</si>
  <si>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</si>
  <si>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</si>
  <si>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</si>
  <si>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</si>
  <si>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</si>
  <si>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</si>
  <si>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</si>
  <si>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</si>
  <si>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</si>
  <si>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</si>
  <si>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</si>
  <si>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</si>
  <si>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</si>
  <si>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</si>
  <si>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</si>
  <si>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</si>
  <si>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</si>
  <si>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</si>
  <si>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</si>
  <si>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</si>
  <si>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</si>
  <si>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</si>
  <si>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</si>
  <si>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</si>
  <si>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</si>
  <si>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</si>
  <si>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</si>
  <si>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</si>
  <si>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</si>
  <si>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</si>
  <si>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</si>
  <si>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</si>
  <si>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</si>
  <si>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</si>
  <si>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</si>
  <si>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</si>
  <si>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</si>
  <si>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</si>
  <si>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</si>
  <si>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</si>
  <si>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</si>
  <si>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</si>
  <si>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</si>
  <si>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</si>
  <si>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</si>
  <si>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</si>
  <si>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</si>
  <si>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</si>
  <si>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</si>
  <si>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</si>
  <si>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</si>
  <si>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</si>
  <si>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</si>
  <si>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</si>
  <si>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</si>
  <si>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</si>
  <si>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</si>
  <si>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</si>
  <si>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</si>
  <si>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</si>
  <si>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</si>
  <si>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</si>
  <si>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</si>
  <si>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</si>
  <si>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</si>
  <si>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</si>
  <si>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</si>
  <si>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</si>
  <si>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</si>
  <si>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</si>
  <si>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</si>
  <si>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</si>
  <si>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</si>
  <si>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</si>
  <si>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</si>
  <si>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</si>
  <si>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</si>
  <si>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</si>
  <si>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</si>
  <si>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</si>
  <si>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</si>
  <si>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</si>
  <si>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</si>
  <si>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</si>
  <si>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</si>
  <si>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</si>
  <si>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</si>
  <si>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</si>
  <si>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</si>
  <si>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</si>
  <si>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</si>
  <si>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</si>
  <si>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</si>
  <si>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</si>
  <si>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</si>
  <si>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</si>
  <si>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</si>
  <si>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</si>
  <si>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</si>
  <si>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</si>
  <si>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</si>
  <si>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</si>
  <si>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</si>
  <si>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</si>
  <si>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</si>
  <si>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</si>
  <si>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</si>
  <si>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</si>
  <si>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</si>
  <si>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</si>
  <si>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</si>
  <si>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</si>
  <si>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</si>
  <si>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</si>
  <si>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</si>
  <si>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</si>
  <si>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</si>
  <si>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</si>
  <si>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</si>
  <si>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</si>
  <si>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</si>
  <si>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</si>
  <si>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</si>
  <si>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</si>
  <si>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</si>
  <si>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</si>
  <si>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</si>
  <si>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</si>
  <si>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</si>
  <si>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</si>
  <si>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</si>
  <si>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</si>
  <si>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</si>
  <si>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</si>
  <si>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</si>
  <si>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</si>
  <si>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</si>
  <si>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</si>
  <si>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</si>
  <si>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</si>
  <si>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</si>
  <si>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</si>
  <si>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</si>
  <si>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</si>
  <si>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</si>
  <si>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</si>
  <si>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</si>
  <si>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</si>
  <si>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</si>
  <si>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</si>
  <si>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</si>
  <si>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</si>
  <si>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</si>
  <si>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</si>
  <si>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</si>
  <si>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</si>
  <si>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</si>
  <si>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</si>
  <si>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</si>
  <si>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</si>
  <si>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</si>
  <si>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</si>
  <si>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</si>
  <si>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</si>
  <si>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</si>
  <si>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</si>
  <si>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</si>
  <si>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</si>
  <si>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</si>
  <si>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</si>
  <si>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</si>
  <si>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</si>
  <si>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</si>
  <si>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</si>
  <si>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</si>
  <si>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</si>
  <si>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</si>
  <si>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</si>
  <si>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</si>
  <si>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</si>
  <si>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</si>
  <si>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</si>
  <si>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</si>
  <si>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</si>
  <si>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</si>
  <si>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</si>
  <si>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</si>
  <si>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</si>
  <si>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</si>
  <si>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</si>
  <si>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</si>
  <si>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</si>
  <si>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</si>
  <si>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</si>
  <si>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</si>
  <si>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</si>
  <si>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</si>
  <si>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</si>
  <si>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</si>
  <si>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</si>
  <si>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</si>
  <si>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</si>
  <si>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</si>
  <si>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</si>
  <si>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</si>
  <si>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</si>
  <si>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</si>
  <si>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</si>
  <si>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</si>
  <si>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</si>
  <si>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</si>
  <si>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</si>
  <si>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</si>
  <si>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</si>
  <si>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</si>
  <si>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</si>
  <si>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</si>
  <si>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</si>
  <si>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</si>
  <si>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</si>
  <si>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</si>
  <si>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</si>
  <si>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</si>
  <si>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</si>
  <si>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</si>
  <si>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</si>
  <si>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</si>
  <si>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</si>
  <si>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</si>
  <si>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</si>
  <si>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</si>
  <si>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</si>
  <si>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</si>
  <si>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</si>
  <si>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</si>
  <si>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</si>
  <si>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</si>
  <si>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</si>
  <si>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</si>
  <si>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</si>
  <si>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</si>
  <si>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</si>
  <si>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</si>
  <si>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</si>
  <si>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</si>
  <si>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</si>
  <si>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</si>
  <si>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</si>
  <si>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</si>
  <si>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</si>
  <si>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</si>
  <si>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</si>
  <si>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</si>
  <si>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</si>
  <si>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</si>
  <si>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</si>
  <si>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</si>
  <si>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</si>
  <si>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</si>
  <si>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</si>
  <si>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</si>
  <si>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</si>
  <si>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</si>
  <si>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</si>
  <si>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</si>
  <si>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</si>
  <si>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</si>
  <si>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</si>
  <si>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</si>
  <si>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</si>
  <si>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</si>
  <si>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</si>
  <si>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</si>
  <si>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</si>
  <si>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</si>
  <si>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</si>
  <si>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</si>
  <si>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</si>
  <si>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</si>
  <si>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</si>
  <si>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</si>
  <si>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</si>
  <si>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</si>
  <si>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</si>
  <si>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</si>
  <si>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</si>
  <si>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</si>
  <si>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</si>
  <si>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</si>
  <si>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</si>
  <si>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</si>
  <si>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</si>
  <si>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</si>
  <si>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</si>
  <si>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</si>
  <si>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</si>
  <si>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</si>
  <si>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</si>
  <si>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</si>
  <si>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</si>
  <si>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</si>
  <si>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</si>
  <si>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</si>
  <si>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</si>
  <si>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</si>
  <si>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</si>
  <si>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</si>
  <si>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</si>
  <si>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</si>
  <si>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</si>
  <si>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</si>
  <si>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</si>
  <si>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</si>
  <si>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</si>
  <si>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</si>
  <si>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</si>
  <si>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</si>
  <si>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</si>
  <si>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</si>
  <si>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</si>
  <si>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</si>
  <si>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</si>
  <si>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</si>
  <si>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</si>
  <si>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</si>
  <si>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</si>
  <si>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</si>
  <si>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</si>
  <si>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</si>
  <si>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</si>
  <si>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</si>
  <si>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</si>
  <si>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</si>
  <si>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</si>
  <si>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</si>
  <si>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</si>
  <si>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</si>
  <si>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</si>
  <si>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</si>
  <si>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</si>
  <si>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</si>
  <si>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</si>
  <si>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</si>
  <si>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</si>
  <si>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</si>
  <si>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</si>
  <si>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</si>
  <si>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</si>
  <si>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</si>
  <si>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</si>
  <si>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</si>
  <si>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</si>
  <si>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</si>
  <si>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</si>
  <si>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</si>
  <si>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</si>
  <si>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</si>
  <si>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</si>
  <si>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</si>
  <si>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</si>
  <si>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</si>
  <si>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</si>
  <si>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</si>
  <si>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</si>
  <si>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</si>
  <si>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</si>
  <si>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</si>
  <si>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</si>
  <si>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</si>
  <si>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</si>
  <si>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</si>
  <si>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</si>
  <si>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</si>
  <si>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</si>
  <si>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</si>
  <si>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</si>
  <si>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</si>
  <si>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</si>
  <si>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</si>
  <si>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</si>
  <si>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</si>
  <si>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</si>
  <si>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</si>
  <si>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</si>
  <si>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</si>
  <si>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</si>
  <si>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</si>
  <si>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</si>
  <si>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</si>
  <si>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</si>
  <si>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</si>
  <si>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</si>
  <si>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</si>
  <si>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</si>
  <si>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</si>
  <si>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</si>
  <si>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</si>
  <si>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</si>
  <si>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</si>
  <si>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</si>
  <si>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</si>
  <si>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</si>
  <si>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</si>
  <si>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</si>
  <si>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</si>
  <si>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</si>
  <si>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</si>
  <si>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</si>
  <si>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</si>
  <si>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</si>
  <si>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</si>
  <si>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</si>
  <si>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</si>
  <si>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</si>
  <si>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</si>
  <si>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</si>
  <si>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</si>
  <si>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</si>
  <si>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</si>
  <si>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</si>
  <si>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</si>
  <si>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</si>
  <si>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</si>
  <si>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</si>
  <si>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</si>
  <si>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</si>
  <si>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</si>
  <si>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</si>
  <si>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</si>
  <si>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</si>
  <si>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</si>
  <si>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</si>
  <si>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</si>
  <si>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</si>
  <si>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</si>
  <si>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</si>
  <si>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</si>
  <si>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</si>
  <si>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</si>
  <si>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</si>
  <si>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</si>
  <si>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</si>
  <si>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</si>
  <si>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</si>
  <si>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</si>
  <si>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</si>
  <si>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</si>
  <si>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</si>
  <si>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</si>
  <si>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</si>
  <si>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</si>
  <si>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</si>
  <si>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</si>
  <si>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</si>
  <si>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</si>
  <si>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</si>
  <si>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</si>
  <si>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</si>
  <si>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</si>
  <si>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</si>
  <si>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</si>
  <si>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</si>
  <si>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</si>
  <si>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</si>
  <si>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</si>
  <si>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</si>
  <si>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</si>
  <si>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</si>
  <si>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</si>
  <si>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</si>
  <si>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</si>
  <si>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</si>
  <si>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</si>
  <si>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</si>
  <si>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</si>
  <si>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</si>
  <si>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</si>
  <si>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</si>
  <si>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</si>
  <si>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</si>
  <si>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</si>
  <si>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</si>
  <si>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</si>
  <si>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</si>
  <si>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</si>
  <si>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</si>
  <si>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</si>
  <si>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</si>
  <si>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</si>
  <si>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</si>
  <si>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</si>
  <si>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</si>
  <si>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</si>
  <si>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</si>
  <si>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</si>
  <si>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</si>
  <si>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</si>
  <si>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</si>
  <si>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</si>
  <si>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</si>
  <si>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</si>
  <si>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</si>
  <si>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</si>
  <si>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</si>
  <si>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</si>
  <si>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</si>
  <si>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</si>
  <si>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</si>
  <si>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</si>
  <si>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</si>
  <si>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</si>
  <si>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</si>
  <si>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</si>
  <si>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</si>
  <si>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</si>
  <si>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</si>
  <si>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</si>
  <si>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</si>
  <si>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</si>
  <si>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</si>
  <si>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</si>
  <si>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</si>
  <si>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</si>
  <si>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</si>
  <si>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</si>
  <si>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</si>
  <si>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</si>
  <si>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</si>
  <si>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</si>
  <si>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</si>
  <si>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</si>
  <si>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</si>
  <si>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</si>
  <si>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</si>
  <si>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</si>
  <si>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</si>
  <si>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</si>
  <si>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</si>
  <si>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</si>
  <si>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</si>
  <si>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</si>
  <si>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</si>
  <si>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</si>
  <si>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</si>
  <si>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</si>
  <si>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</si>
  <si>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</si>
  <si>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</si>
  <si>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</si>
  <si>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</si>
  <si>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</si>
  <si>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</si>
  <si>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</si>
  <si>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</si>
  <si>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</si>
  <si>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</si>
  <si>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</si>
  <si>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</si>
  <si>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</si>
  <si>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</si>
  <si>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</si>
  <si>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</si>
  <si>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</si>
  <si>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</si>
  <si>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</si>
  <si>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</si>
  <si>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</si>
  <si>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</si>
  <si>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</si>
  <si>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</si>
  <si>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</si>
  <si>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</si>
  <si>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</si>
  <si>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</si>
  <si>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</si>
  <si>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</si>
  <si>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</si>
  <si>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</si>
  <si>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</si>
  <si>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</si>
  <si>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</si>
  <si>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</si>
  <si>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</si>
  <si>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</si>
  <si>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</si>
  <si>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</si>
  <si>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</si>
  <si>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</si>
  <si>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</si>
  <si>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</si>
  <si>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</si>
  <si>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</si>
  <si>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</si>
  <si>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</si>
  <si>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</si>
  <si>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</si>
  <si>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</si>
  <si>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</si>
  <si>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</si>
  <si>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</si>
  <si>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</si>
  <si>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</si>
  <si>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</si>
  <si>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</si>
  <si>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</si>
  <si>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</si>
  <si>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</si>
  <si>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</si>
  <si>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</si>
  <si>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</si>
  <si>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</si>
  <si>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</si>
  <si>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</si>
  <si>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</si>
  <si>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</si>
  <si>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</si>
  <si>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</si>
  <si>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</si>
  <si>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</si>
  <si>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</si>
  <si>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</si>
  <si>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</si>
  <si>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</si>
  <si>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</si>
  <si>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</si>
  <si>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</si>
  <si>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</si>
  <si>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</si>
  <si>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</si>
  <si>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</si>
  <si>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</si>
  <si>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</si>
  <si>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</si>
  <si>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</si>
  <si>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</si>
  <si>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</si>
  <si>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</si>
  <si>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</si>
  <si>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</si>
  <si>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</si>
  <si>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</si>
  <si>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</si>
  <si>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</si>
  <si>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</si>
  <si>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</si>
  <si>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</si>
  <si>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</si>
  <si>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</si>
  <si>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</si>
  <si>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</si>
  <si>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</si>
  <si>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</si>
  <si>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</si>
  <si>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</si>
  <si>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</si>
  <si>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</si>
  <si>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</si>
  <si>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</si>
  <si>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</si>
  <si>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</si>
  <si>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</si>
  <si>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</si>
  <si>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</si>
  <si>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</si>
  <si>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</si>
  <si>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</si>
  <si>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</si>
  <si>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</si>
  <si>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</si>
  <si>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</si>
  <si>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</si>
  <si>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</si>
  <si>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</si>
  <si>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</si>
  <si>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</si>
  <si>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</si>
  <si>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</si>
  <si>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</si>
  <si>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</si>
  <si>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</si>
  <si>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</si>
  <si>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</si>
  <si>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</si>
  <si>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</si>
  <si>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</si>
  <si>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</si>
  <si>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</si>
  <si>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</si>
  <si>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</si>
  <si>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</si>
  <si>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</si>
  <si>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</si>
  <si>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</si>
  <si>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</si>
  <si>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</si>
  <si>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</si>
  <si>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</si>
  <si>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</si>
  <si>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</si>
  <si>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</si>
  <si>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</si>
  <si>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</si>
  <si>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</si>
  <si>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</si>
  <si>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</si>
  <si>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</si>
  <si>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</si>
  <si>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</si>
  <si>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</si>
  <si>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</si>
  <si>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</si>
  <si>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</si>
  <si>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</si>
  <si>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</si>
  <si>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</si>
  <si>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</si>
  <si>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</si>
  <si>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</si>
  <si>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</si>
  <si>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</si>
  <si>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</si>
  <si>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</si>
  <si>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</si>
  <si>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</si>
  <si>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</si>
  <si>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</si>
  <si>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</si>
  <si>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</si>
  <si>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</si>
  <si>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</si>
  <si>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</si>
  <si>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</si>
  <si>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</si>
  <si>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</si>
  <si>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</si>
  <si>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</si>
  <si>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</si>
  <si>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</si>
  <si>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</si>
  <si>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</si>
  <si>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</si>
  <si>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</si>
  <si>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</si>
  <si>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</si>
  <si>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</si>
  <si>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</si>
  <si>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</si>
  <si>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</si>
  <si>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</si>
  <si>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</si>
  <si>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</si>
  <si>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</si>
  <si>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</si>
  <si>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</si>
  <si>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</si>
  <si>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</si>
  <si>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</si>
  <si>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</si>
  <si>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</si>
  <si>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</si>
  <si>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</si>
  <si>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</si>
  <si>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</si>
  <si>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</si>
  <si>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</si>
  <si>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</si>
  <si>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</si>
  <si>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</si>
  <si>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</si>
  <si>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</si>
  <si>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</si>
  <si>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</si>
  <si>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</si>
  <si>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</si>
  <si>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</si>
  <si>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</si>
  <si>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</si>
  <si>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</si>
  <si>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</si>
  <si>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</si>
  <si>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</si>
  <si>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</si>
  <si>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</si>
  <si>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</si>
  <si>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</si>
  <si>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</si>
  <si>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</si>
  <si>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</si>
  <si>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</si>
  <si>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</si>
  <si>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</si>
  <si>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</si>
  <si>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</si>
  <si>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</si>
  <si>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</si>
  <si>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</si>
  <si>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</si>
  <si>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</si>
  <si>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</si>
  <si>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</si>
  <si>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</si>
  <si>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</si>
  <si>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</si>
  <si>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</si>
  <si>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</si>
  <si>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</si>
  <si>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</si>
  <si>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</si>
  <si>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</si>
  <si>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</si>
  <si>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</si>
  <si>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</si>
  <si>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</si>
  <si>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</si>
  <si>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</si>
  <si>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</si>
  <si>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</si>
  <si>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</si>
  <si>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</si>
  <si>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</si>
  <si>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</si>
  <si>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</si>
  <si>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</si>
  <si>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</si>
  <si>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</si>
  <si>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</si>
  <si>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</si>
  <si>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</si>
  <si>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</si>
  <si>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</si>
  <si>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</si>
  <si>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</si>
  <si>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</si>
  <si>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</si>
  <si>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</si>
  <si>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</si>
  <si>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</si>
  <si>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</si>
  <si>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</si>
  <si>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</si>
  <si>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</si>
  <si>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</si>
  <si>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</si>
  <si>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</si>
  <si>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</si>
  <si>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</si>
  <si>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</si>
  <si>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</si>
  <si>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</si>
  <si>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</si>
  <si>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</si>
  <si>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</si>
  <si>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</si>
  <si>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</si>
  <si>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</si>
  <si>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</si>
  <si>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</si>
  <si>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</si>
  <si>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</si>
  <si>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</si>
  <si>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</si>
  <si>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</si>
  <si>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</si>
  <si>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</si>
  <si>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</si>
  <si>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</si>
  <si>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</si>
  <si>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</si>
  <si>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</si>
  <si>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</si>
  <si>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</si>
  <si>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</si>
  <si>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</si>
  <si>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</si>
  <si>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</si>
  <si>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</si>
  <si>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</si>
  <si>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</si>
  <si>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</si>
  <si>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</si>
  <si>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</si>
  <si>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</si>
  <si>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</si>
  <si>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</si>
  <si>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</si>
  <si>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</si>
  <si>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</si>
  <si>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</si>
  <si>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</si>
  <si>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</si>
  <si>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</si>
  <si>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</si>
  <si>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</si>
  <si>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</si>
  <si>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</si>
  <si>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</si>
  <si>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</si>
  <si>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</si>
  <si>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</si>
  <si>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</si>
  <si>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</si>
  <si>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</si>
  <si>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</si>
  <si>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</si>
  <si>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</si>
  <si>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</si>
  <si>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</si>
  <si>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</si>
  <si>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</si>
  <si>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</si>
  <si>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</si>
  <si>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</si>
  <si>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</si>
  <si>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</si>
  <si>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</si>
  <si>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</si>
  <si>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</si>
  <si>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</si>
  <si>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</si>
  <si>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</si>
  <si>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</si>
  <si>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</si>
  <si>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</si>
  <si>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</si>
  <si>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</si>
  <si>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</si>
  <si>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</si>
  <si>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</si>
  <si>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</si>
  <si>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</si>
  <si>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</si>
  <si>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</si>
  <si>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</si>
  <si>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</si>
  <si>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</si>
  <si>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</si>
  <si>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</si>
  <si>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</si>
  <si>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</si>
  <si>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</si>
  <si>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</si>
  <si>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</si>
  <si>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</si>
  <si>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</si>
  <si>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</si>
  <si>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</si>
  <si>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</si>
  <si>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</si>
  <si>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</si>
  <si>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</si>
  <si>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</si>
  <si>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</si>
  <si>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</si>
  <si>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</si>
  <si>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</si>
  <si>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</si>
  <si>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</si>
  <si>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</si>
  <si>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</si>
  <si>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</si>
  <si>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</si>
  <si>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</si>
  <si>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</si>
  <si>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</si>
  <si>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</si>
  <si>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</si>
  <si>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</si>
  <si>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</si>
  <si>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</si>
  <si>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</si>
  <si>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</si>
  <si>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</si>
  <si>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</si>
  <si>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</si>
  <si>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</si>
  <si>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</si>
  <si>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</si>
  <si>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</si>
  <si>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</si>
  <si>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</si>
  <si>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</si>
  <si>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</si>
  <si>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</si>
  <si>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</si>
  <si>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</si>
  <si>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</si>
  <si>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</si>
  <si>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</si>
  <si>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</si>
  <si>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</si>
  <si>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</si>
  <si>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</si>
  <si>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</si>
  <si>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</si>
  <si>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</si>
  <si>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</si>
  <si>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</si>
  <si>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</si>
  <si>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</si>
  <si>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</si>
  <si>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</si>
  <si>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</si>
  <si>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</si>
  <si>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</si>
  <si>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</si>
  <si>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</si>
  <si>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</si>
  <si>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</si>
  <si>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</si>
  <si>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</si>
  <si>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</si>
  <si>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</si>
  <si>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</si>
  <si>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</si>
  <si>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</si>
  <si>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</si>
  <si>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</si>
  <si>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</si>
  <si>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</si>
  <si>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</si>
  <si>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</si>
  <si>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</si>
  <si>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</si>
  <si>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</si>
  <si>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</si>
  <si>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</si>
  <si>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</si>
  <si>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</si>
  <si>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</si>
  <si>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</si>
  <si>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</si>
  <si>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</si>
  <si>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</si>
  <si>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</si>
  <si>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</si>
  <si>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</si>
  <si>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</si>
  <si>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</si>
  <si>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</si>
  <si>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</si>
  <si>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</si>
  <si>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</si>
  <si>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</si>
  <si>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</si>
  <si>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</si>
  <si>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</si>
  <si>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</si>
  <si>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</si>
  <si>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</si>
  <si>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</si>
  <si>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</si>
  <si>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</si>
  <si>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</si>
  <si>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</si>
  <si>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</si>
  <si>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</si>
  <si>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</si>
  <si>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</si>
  <si>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</si>
  <si>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</si>
  <si>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</si>
  <si>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</si>
  <si>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</si>
  <si>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</si>
  <si>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</si>
  <si>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</si>
  <si>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</si>
  <si>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</si>
  <si>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</si>
  <si>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</si>
  <si>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</si>
  <si>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</si>
  <si>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</si>
  <si>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</si>
  <si>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</si>
  <si>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</si>
  <si>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</si>
  <si>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</si>
  <si>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</si>
  <si>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</si>
  <si>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</si>
  <si>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</si>
  <si>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</si>
  <si>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</si>
  <si>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</si>
  <si>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</si>
  <si>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</si>
  <si>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</si>
  <si>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</si>
  <si>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</si>
  <si>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</si>
  <si>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</si>
  <si>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</si>
  <si>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</si>
  <si>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</si>
  <si>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</si>
  <si>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</si>
  <si>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</si>
  <si>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</si>
  <si>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</si>
  <si>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</si>
  <si>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</si>
  <si>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</si>
  <si>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</si>
  <si>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</si>
  <si>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</si>
  <si>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</si>
  <si>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</si>
  <si>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</si>
  <si>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</si>
  <si>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</si>
  <si>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</si>
  <si>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</si>
  <si>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</si>
  <si>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</si>
  <si>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</si>
  <si>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</si>
  <si>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</si>
  <si>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</si>
  <si>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</si>
  <si>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</si>
  <si>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</si>
  <si>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</si>
  <si>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</si>
  <si>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</si>
  <si>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</si>
  <si>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</si>
  <si>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</si>
  <si>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</si>
  <si>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</si>
  <si>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</si>
  <si>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</si>
  <si>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</si>
  <si>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</si>
  <si>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</si>
  <si>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</si>
  <si>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</si>
  <si>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</si>
  <si>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</si>
  <si>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</si>
  <si>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</si>
  <si>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</si>
  <si>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</si>
  <si>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</si>
  <si>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</si>
  <si>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</si>
  <si>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</si>
  <si>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</si>
  <si>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</si>
  <si>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</si>
  <si>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</si>
  <si>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</si>
  <si>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</si>
  <si>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</si>
  <si>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</si>
  <si>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</si>
  <si>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</si>
  <si>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</si>
  <si>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</si>
  <si>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</si>
  <si>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</si>
  <si>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</si>
  <si>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</si>
  <si>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</si>
  <si>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</si>
  <si>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</si>
  <si>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</si>
  <si>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</si>
  <si>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</si>
  <si>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</si>
  <si>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</si>
  <si>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</si>
  <si>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</si>
  <si>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</si>
  <si>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</si>
  <si>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</si>
  <si>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</si>
  <si>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</si>
  <si>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</si>
  <si>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</si>
  <si>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</si>
  <si>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</si>
  <si>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</si>
  <si>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</si>
  <si>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</si>
  <si>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</si>
  <si>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</si>
  <si>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</si>
  <si>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</si>
  <si>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</si>
  <si>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</si>
  <si>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</si>
  <si>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</si>
  <si>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</si>
  <si>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</si>
  <si>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</si>
  <si>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</si>
  <si>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</si>
  <si>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</si>
  <si>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</si>
  <si>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</si>
  <si>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</si>
  <si>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</si>
  <si>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</si>
  <si>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</si>
  <si>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</si>
  <si>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</si>
  <si>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</si>
  <si>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</si>
  <si>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</si>
  <si>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</si>
  <si>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</si>
  <si>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</si>
  <si>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</si>
  <si>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</si>
  <si>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</si>
  <si>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</si>
  <si>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</si>
  <si>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</si>
  <si>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</si>
  <si>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</si>
  <si>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</si>
  <si>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</si>
  <si>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</si>
  <si>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</si>
  <si>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</si>
  <si>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</si>
  <si>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</si>
  <si>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</si>
  <si>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</si>
  <si>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</si>
  <si>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</si>
  <si>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</si>
  <si>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</si>
  <si>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</si>
  <si>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</si>
  <si>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</si>
  <si>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</si>
  <si>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</si>
  <si>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</si>
  <si>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</si>
  <si>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</si>
  <si>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</si>
  <si>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</si>
  <si>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</si>
  <si>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</si>
  <si>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</si>
  <si>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</si>
  <si>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</si>
  <si>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</si>
  <si>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</si>
  <si>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</si>
  <si>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</si>
  <si>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</si>
  <si>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</si>
  <si>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</si>
  <si>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</si>
  <si>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</si>
  <si>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</si>
  <si>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</si>
  <si>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</si>
  <si>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</si>
  <si>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</si>
  <si>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</si>
  <si>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</si>
  <si>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</si>
  <si>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</si>
  <si>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</si>
  <si>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</si>
  <si>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</si>
  <si>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</si>
  <si>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</si>
  <si>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</si>
  <si>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</si>
  <si>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</si>
  <si>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</si>
  <si>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</si>
  <si>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</si>
  <si>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</si>
  <si>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</si>
  <si>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</si>
  <si>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</si>
  <si>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</si>
  <si>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</si>
  <si>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</si>
  <si>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</si>
  <si>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</si>
  <si>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</si>
  <si>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</si>
  <si>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</si>
  <si>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</si>
  <si>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</si>
  <si>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</si>
  <si>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</si>
  <si>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</si>
  <si>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</si>
  <si>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</si>
  <si>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</si>
  <si>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</si>
  <si>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</si>
  <si>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</si>
  <si>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</si>
  <si>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</si>
  <si>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</si>
  <si>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</si>
  <si>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</si>
  <si>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</si>
  <si>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</si>
  <si>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</si>
  <si>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</si>
  <si>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</si>
  <si>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</si>
  <si>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</si>
  <si>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</si>
  <si>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</si>
  <si>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</si>
  <si>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</si>
  <si>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</si>
  <si>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</si>
  <si>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</si>
  <si>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</si>
  <si>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</si>
  <si>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</si>
  <si>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</si>
  <si>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</si>
  <si>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</si>
  <si>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</si>
  <si>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</si>
  <si>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</si>
  <si>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</si>
  <si>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</si>
  <si>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</si>
  <si>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parent category</t>
  </si>
  <si>
    <t>sub-category</t>
  </si>
  <si>
    <t>category_sub-category</t>
  </si>
  <si>
    <t>average donation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</si>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</sst>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by Year!PivotTable3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'Category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'Category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9-4109-804F-CA87762AD723}"/>
            </c:ext>
          </c:extLst>
        </c:ser>
        <c:ser>
          <c:idx val="1"/>
          <c:order val="1"/>
          <c:tx>
            <c:strRef>
              <c:f>'Category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'Category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9-4109-804F-CA87762AD723}"/>
            </c:ext>
          </c:extLst>
        </c:ser>
        <c:ser>
          <c:idx val="2"/>
          <c:order val="2"/>
          <c:tx>
            <c:strRef>
              <c:f>'Category by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'Category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F9-4109-804F-CA87762A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104703"/>
        <c:axId val="1012104287"/>
      </c:lineChart>
      <c:catAx>
        <c:axId val="10121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04287"/>
        <c:crosses val="autoZero"/>
        <c:auto val="1"/>
        <c:lblAlgn val="ctr"/>
        <c:lblOffset val="100"/>
        <c:noMultiLvlLbl val="0"/>
      </c:catAx>
      <c:valAx>
        <c:axId val="10121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0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Results!PivotTable2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Results'!$B$3:$B$4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0E-4BE2-886C-92C331EC512A}"/>
            </c:ext>
          </c:extLst>
        </c:ser>
        <c:ser>
          <c:idx val="1"/>
          <c:order val="1"/>
          <c:tx>
            <c:strRef>
              <c:f>'Category Results'!$C$3:$C$4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0E-4BE2-886C-92C331EC512A}"/>
            </c:ext>
          </c:extLst>
        </c:ser>
        <c:ser>
          <c:idx val="2"/>
          <c:order val="2"/>
          <c:tx>
            <c:strRef>
              <c:f>'Category Results'!$D$3:$D$4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E0E-4BE2-886C-92C331EC512A}"/>
            </c:ext>
          </c:extLst>
        </c:ser>
        <c:ser>
          <c:idx val="3"/>
          <c:order val="3"/>
          <c:tx>
            <c:strRef>
              <c:f>'Category Results'!$E$3:$E$4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Results'!$A$5:$A$14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Results'!$E$5:$E$14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E0E-4BE2-886C-92C331EC5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0805168"/>
        <c:axId val="670806416"/>
      </c:barChart>
      <c:catAx>
        <c:axId val="6708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06416"/>
        <c:crosses val="autoZero"/>
        <c:auto val="1"/>
        <c:lblAlgn val="ctr"/>
        <c:lblOffset val="100"/>
        <c:noMultiLvlLbl val="0"/>
      </c:catAx>
      <c:valAx>
        <c:axId val="6708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 Results!PivotTable3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Results'!$B$4:$B$5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516-8DD9-66E5406375E7}"/>
            </c:ext>
          </c:extLst>
        </c:ser>
        <c:ser>
          <c:idx val="1"/>
          <c:order val="1"/>
          <c:tx>
            <c:strRef>
              <c:f>'Sub-cat Results'!$C$4:$C$5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C-4516-8DD9-66E5406375E7}"/>
            </c:ext>
          </c:extLst>
        </c:ser>
        <c:ser>
          <c:idx val="2"/>
          <c:order val="2"/>
          <c:tx>
            <c:strRef>
              <c:f>'Sub-cat Results'!$D$4:$D$5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C-4516-8DD9-66E5406375E7}"/>
            </c:ext>
          </c:extLst>
        </c:ser>
        <c:ser>
          <c:idx val="3"/>
          <c:order val="3"/>
          <c:tx>
            <c:strRef>
              <c:f>'Sub-cat Results'!$E$4:$E$5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 Results'!$A$6:$A$30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Results'!$E$6:$E$30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DC-4516-8DD9-66E540637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9731264"/>
        <c:axId val="1039726688"/>
      </c:barChart>
      <c:catAx>
        <c:axId val="10397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26688"/>
        <c:crosses val="autoZero"/>
        <c:auto val="1"/>
        <c:lblAlgn val="ctr"/>
        <c:lblOffset val="100"/>
        <c:noMultiLvlLbl val="0"/>
      </c:catAx>
      <c:valAx>
        <c:axId val="10397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3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'Bonus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C-4C80-B7E1-9C419A588E6A}"/>
            </c:ext>
          </c:extLst>
        </c:ser>
        <c:ser>
          <c:idx val="1"/>
          <c:order val="1"/>
          <c:tx>
            <c:strRef>
              <c:f>'Bonus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'Bonus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C-4C80-B7E1-9C419A588E6A}"/>
            </c:ext>
          </c:extLst>
        </c:ser>
        <c:ser>
          <c:idx val="2"/>
          <c:order val="2"/>
          <c:tx>
            <c:strRef>
              <c:f>'Bonus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'Bonus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or equal to 50000</c:v>
                </c:pt>
              </c:strCache>
            </c:strRef>
          </c:cat>
          <c:val>
            <c:numRef>
              <c:f>'Bonus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FC-4C80-B7E1-9C419A588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840240"/>
        <c:axId val="337840656"/>
      </c:lineChart>
      <c:catAx>
        <c:axId val="3378402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28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40656"/>
        <c:crosses val="autoZero"/>
        <c:auto val="1"/>
        <c:lblAlgn val="ctr"/>
        <c:lblOffset val="100"/>
        <c:noMultiLvlLbl val="0"/>
      </c:catAx>
      <c:valAx>
        <c:axId val="3378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4024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1</xdr:row>
      <xdr:rowOff>90486</xdr:rowOff>
    </xdr:from>
    <xdr:to>
      <xdr:col>22</xdr:col>
      <xdr:colOff>219075</xdr:colOff>
      <xdr:row>33</xdr:row>
      <xdr:rowOff>133350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5465F93-6964-C3FB-640B-B91FB42F9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1</xdr:row>
      <xdr:rowOff>171449</xdr:rowOff>
    </xdr:from>
    <xdr:to>
      <xdr:col>17</xdr:col>
      <xdr:colOff>152400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5AC8A-34D3-6DA8-CEF6-8B8E9A99F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2</xdr:row>
      <xdr:rowOff>38100</xdr:rowOff>
    </xdr:from>
    <xdr:to>
      <xdr:col>20</xdr:col>
      <xdr:colOff>409575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7A1B5-1B7F-FAE0-199B-D4AEAD81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13</xdr:row>
      <xdr:rowOff>185736</xdr:rowOff>
    </xdr:from>
    <xdr:to>
      <xdr:col>8</xdr:col>
      <xdr:colOff>352425</xdr:colOff>
      <xdr:row>38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85380-0A92-BF3E-1F36-93DB84795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assanisi" refreshedDate="44838.57518738426" createdVersion="8" refreshedVersion="8" minRefreshableVersion="3" recordCount="1000" xr:uid="{6CDF6277-89CD-48C2-812F-F919644411F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_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ncent Passanisi" refreshedDate="44838.640564351852" backgroundQuery="1" createdVersion="8" refreshedVersion="8" minRefreshableVersion="3" recordCount="0" supportSubquery="1" supportAdvancedDrill="1" xr:uid="{3B183469-E38F-4F03-8592-61B451D582CE}">
  <cacheSource type="external" connectionId="1"/>
  <cacheFields count="6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 (Year)].[date created conversion (Year)]" caption="date created conversion (Year)" numFmtId="0" hierarchy="20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].[date created conversion]" caption="date created conversion" numFmtId="0" hierarchy="13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4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_sub-category]" caption="category_sub-category" attribute="1" defaultMemberUniqueName="[Range].[category_sub-category].[All]" allUniqueName="[Range].[category_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5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x v="0"/>
    <b v="0"/>
    <x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x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x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x v="0"/>
    <b v="0"/>
    <x v="1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x v="0"/>
    <b v="0"/>
    <x v="3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x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x v="0"/>
    <b v="0"/>
    <x v="4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x v="0"/>
    <b v="0"/>
    <x v="3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x v="0"/>
    <b v="0"/>
    <x v="3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x v="0"/>
    <b v="0"/>
    <x v="5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x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x v="0"/>
    <b v="1"/>
    <x v="3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x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x v="0"/>
    <b v="0"/>
    <x v="7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x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x v="0"/>
    <b v="0"/>
    <x v="8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x v="0"/>
    <b v="0"/>
    <x v="9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x v="0"/>
    <b v="0"/>
    <x v="1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x v="0"/>
    <b v="0"/>
    <x v="3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x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x v="0"/>
    <b v="0"/>
    <x v="6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x v="0"/>
    <b v="0"/>
    <x v="3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x v="0"/>
    <b v="0"/>
    <x v="3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x v="0"/>
    <b v="0"/>
    <x v="4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x v="0"/>
    <b v="0"/>
    <x v="8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x v="0"/>
    <b v="1"/>
    <x v="1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x v="0"/>
    <b v="0"/>
    <x v="3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x v="0"/>
    <b v="0"/>
    <x v="1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x v="0"/>
    <b v="1"/>
    <x v="3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x v="0"/>
    <b v="0"/>
    <x v="12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x v="0"/>
    <b v="0"/>
    <x v="1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x v="0"/>
    <b v="0"/>
    <x v="11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x v="0"/>
    <b v="0"/>
    <x v="4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x v="0"/>
    <b v="0"/>
    <x v="3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x v="0"/>
    <b v="0"/>
    <x v="4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x v="0"/>
    <b v="1"/>
    <x v="6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x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x v="0"/>
    <b v="1"/>
    <x v="13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x v="0"/>
    <b v="0"/>
    <x v="14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x v="0"/>
    <b v="0"/>
    <x v="3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x v="0"/>
    <b v="1"/>
    <x v="8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x v="0"/>
    <b v="1"/>
    <x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x v="0"/>
    <b v="0"/>
    <x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x v="0"/>
    <b v="0"/>
    <x v="15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x v="0"/>
    <b v="0"/>
    <x v="13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x v="0"/>
    <b v="1"/>
    <x v="3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x v="0"/>
    <b v="0"/>
    <x v="1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x v="0"/>
    <b v="0"/>
    <x v="3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x v="0"/>
    <b v="0"/>
    <x v="3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x v="0"/>
    <b v="0"/>
    <x v="1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x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x v="0"/>
    <b v="1"/>
    <x v="8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x v="0"/>
    <b v="0"/>
    <x v="3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x v="0"/>
    <b v="0"/>
    <x v="6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x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x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x v="0"/>
    <b v="0"/>
    <x v="8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x v="0"/>
    <b v="0"/>
    <x v="11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x v="0"/>
    <b v="0"/>
    <x v="3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x v="0"/>
    <b v="1"/>
    <x v="3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x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x v="0"/>
    <b v="0"/>
    <x v="3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x v="0"/>
    <b v="0"/>
    <x v="2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x v="0"/>
    <b v="0"/>
    <x v="3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x v="0"/>
    <b v="1"/>
    <x v="2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x v="0"/>
    <b v="0"/>
    <x v="3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x v="0"/>
    <b v="1"/>
    <x v="3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x v="0"/>
    <b v="1"/>
    <x v="8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x v="0"/>
    <b v="1"/>
    <x v="3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x v="0"/>
    <b v="0"/>
    <x v="3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x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x v="0"/>
    <b v="0"/>
    <x v="3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x v="0"/>
    <b v="0"/>
    <x v="1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x v="0"/>
    <b v="0"/>
    <x v="17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x v="0"/>
    <b v="0"/>
    <x v="16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x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x v="1"/>
    <b v="1"/>
    <x v="3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x v="0"/>
    <b v="1"/>
    <x v="10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x v="0"/>
    <b v="0"/>
    <x v="18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x v="0"/>
    <b v="0"/>
    <x v="3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x v="0"/>
    <b v="0"/>
    <x v="11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x v="0"/>
    <b v="0"/>
    <x v="1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x v="0"/>
    <b v="1"/>
    <x v="1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x v="0"/>
    <b v="0"/>
    <x v="5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x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x v="0"/>
    <b v="0"/>
    <x v="7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x v="1"/>
    <b v="0"/>
    <x v="3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x v="0"/>
    <b v="1"/>
    <x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x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x v="0"/>
    <b v="0"/>
    <x v="3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x v="0"/>
    <b v="1"/>
    <x v="3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x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x v="0"/>
    <b v="1"/>
    <x v="1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x v="0"/>
    <b v="1"/>
    <x v="3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x v="0"/>
    <b v="0"/>
    <x v="2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x v="0"/>
    <b v="0"/>
    <x v="4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x v="0"/>
    <b v="0"/>
    <x v="3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x v="0"/>
    <b v="0"/>
    <x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x v="0"/>
    <b v="0"/>
    <x v="11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x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x v="0"/>
    <b v="0"/>
    <x v="3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x v="0"/>
    <b v="1"/>
    <x v="5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x v="0"/>
    <b v="1"/>
    <x v="8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x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x v="0"/>
    <b v="0"/>
    <x v="7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x v="0"/>
    <b v="0"/>
    <x v="2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x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x v="0"/>
    <b v="1"/>
    <x v="3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x v="0"/>
    <b v="0"/>
    <x v="4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x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x v="0"/>
    <b v="0"/>
    <x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x v="0"/>
    <b v="0"/>
    <x v="15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x v="0"/>
    <b v="0"/>
    <x v="2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x v="0"/>
    <b v="0"/>
    <x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x v="0"/>
    <b v="1"/>
    <x v="8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x v="0"/>
    <b v="0"/>
    <x v="13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x v="0"/>
    <b v="0"/>
    <x v="3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x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x v="0"/>
    <b v="0"/>
    <x v="14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x v="0"/>
    <b v="1"/>
    <x v="4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x v="0"/>
    <b v="1"/>
    <x v="20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x v="0"/>
    <b v="0"/>
    <x v="11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x v="0"/>
    <b v="0"/>
    <x v="13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x v="1"/>
    <b v="0"/>
    <x v="3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x v="0"/>
    <b v="0"/>
    <x v="14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x v="0"/>
    <b v="0"/>
    <x v="3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x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x v="0"/>
    <b v="0"/>
    <x v="3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x v="0"/>
    <b v="0"/>
    <x v="1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x v="0"/>
    <b v="0"/>
    <x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x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x v="0"/>
    <b v="0"/>
    <x v="2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x v="0"/>
    <b v="1"/>
    <x v="3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x v="0"/>
    <b v="0"/>
    <x v="21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x v="0"/>
    <b v="1"/>
    <x v="4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x v="0"/>
    <b v="1"/>
    <x v="3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x v="0"/>
    <b v="1"/>
    <x v="6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x v="0"/>
    <b v="0"/>
    <x v="9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x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x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x v="0"/>
    <b v="0"/>
    <x v="4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x v="0"/>
    <b v="0"/>
    <x v="2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x v="0"/>
    <b v="0"/>
    <x v="2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x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x v="0"/>
    <b v="0"/>
    <x v="3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x v="0"/>
    <b v="0"/>
    <x v="8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x v="0"/>
    <b v="0"/>
    <x v="3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x v="0"/>
    <b v="1"/>
    <x v="3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x v="0"/>
    <b v="0"/>
    <x v="8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x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x v="0"/>
    <b v="0"/>
    <x v="1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x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x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x v="0"/>
    <b v="0"/>
    <x v="3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x v="0"/>
    <b v="1"/>
    <x v="7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x v="0"/>
    <b v="0"/>
    <x v="3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x v="0"/>
    <b v="0"/>
    <x v="1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x v="0"/>
    <b v="0"/>
    <x v="14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x v="0"/>
    <b v="0"/>
    <x v="1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x v="0"/>
    <b v="1"/>
    <x v="3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x v="0"/>
    <b v="0"/>
    <x v="8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x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x v="0"/>
    <b v="0"/>
    <x v="1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x v="0"/>
    <b v="1"/>
    <x v="14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x v="0"/>
    <b v="0"/>
    <x v="3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x v="0"/>
    <b v="0"/>
    <x v="2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x v="0"/>
    <b v="0"/>
    <x v="14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x v="0"/>
    <b v="0"/>
    <x v="3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x v="0"/>
    <b v="1"/>
    <x v="7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x v="0"/>
    <b v="1"/>
    <x v="12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x v="0"/>
    <b v="0"/>
    <x v="7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x v="0"/>
    <b v="0"/>
    <x v="18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x v="0"/>
    <b v="1"/>
    <x v="4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x v="0"/>
    <b v="0"/>
    <x v="3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x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x v="0"/>
    <b v="0"/>
    <x v="3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x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x v="0"/>
    <b v="0"/>
    <x v="3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x v="0"/>
    <b v="0"/>
    <x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x v="0"/>
    <b v="1"/>
    <x v="3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x v="0"/>
    <b v="0"/>
    <x v="8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x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x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x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x v="0"/>
    <b v="0"/>
    <x v="3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x v="0"/>
    <b v="0"/>
    <x v="19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x v="0"/>
    <b v="0"/>
    <x v="3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x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x v="0"/>
    <b v="0"/>
    <x v="3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x v="0"/>
    <b v="0"/>
    <x v="3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x v="0"/>
    <b v="1"/>
    <x v="3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x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x v="0"/>
    <b v="0"/>
    <x v="1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x v="1"/>
    <b v="0"/>
    <x v="7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x v="0"/>
    <b v="0"/>
    <x v="16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x v="0"/>
    <b v="0"/>
    <x v="5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x v="0"/>
    <b v="0"/>
    <x v="8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x v="0"/>
    <b v="0"/>
    <x v="6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x v="0"/>
    <b v="0"/>
    <x v="5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x v="0"/>
    <b v="0"/>
    <x v="1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x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x v="0"/>
    <b v="0"/>
    <x v="2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x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x v="0"/>
    <b v="0"/>
    <x v="3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x v="0"/>
    <b v="0"/>
    <x v="17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x v="1"/>
    <b v="0"/>
    <x v="3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x v="0"/>
    <b v="0"/>
    <x v="1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x v="0"/>
    <b v="1"/>
    <x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x v="0"/>
    <b v="0"/>
    <x v="4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x v="0"/>
    <b v="0"/>
    <x v="4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x v="0"/>
    <b v="0"/>
    <x v="22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x v="0"/>
    <b v="0"/>
    <x v="3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x v="0"/>
    <b v="0"/>
    <x v="3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x v="0"/>
    <b v="1"/>
    <x v="7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x v="0"/>
    <b v="0"/>
    <x v="1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x v="0"/>
    <b v="0"/>
    <x v="3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x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x v="0"/>
    <b v="0"/>
    <x v="22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x v="0"/>
    <b v="1"/>
    <x v="12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x v="0"/>
    <b v="0"/>
    <x v="1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x v="1"/>
    <b v="0"/>
    <x v="3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x v="1"/>
    <b v="0"/>
    <x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x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x v="0"/>
    <b v="0"/>
    <x v="3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x v="0"/>
    <b v="0"/>
    <x v="22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x v="1"/>
    <b v="0"/>
    <x v="1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x v="0"/>
    <b v="0"/>
    <x v="14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x v="0"/>
    <b v="0"/>
    <x v="2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x v="0"/>
    <b v="0"/>
    <x v="1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x v="0"/>
    <b v="1"/>
    <x v="20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x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x v="0"/>
    <b v="0"/>
    <x v="3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x v="0"/>
    <b v="0"/>
    <x v="3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x v="0"/>
    <b v="0"/>
    <x v="1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x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x v="0"/>
    <b v="0"/>
    <x v="1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x v="0"/>
    <b v="1"/>
    <x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x v="0"/>
    <b v="0"/>
    <x v="1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x v="0"/>
    <b v="1"/>
    <x v="3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x v="0"/>
    <b v="0"/>
    <x v="8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x v="0"/>
    <b v="0"/>
    <x v="3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x v="0"/>
    <b v="1"/>
    <x v="9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x v="0"/>
    <b v="1"/>
    <x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x v="0"/>
    <b v="0"/>
    <x v="3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x v="0"/>
    <b v="0"/>
    <x v="3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x v="0"/>
    <b v="0"/>
    <x v="3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x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x v="0"/>
    <b v="1"/>
    <x v="13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x v="0"/>
    <b v="0"/>
    <x v="2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x v="0"/>
    <b v="0"/>
    <x v="18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x v="0"/>
    <b v="0"/>
    <x v="1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x v="0"/>
    <b v="0"/>
    <x v="3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x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x v="0"/>
    <b v="0"/>
    <x v="6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x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x v="0"/>
    <b v="1"/>
    <x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x v="0"/>
    <b v="0"/>
    <x v="1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x v="0"/>
    <b v="0"/>
    <x v="3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x v="0"/>
    <b v="1"/>
    <x v="3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x v="1"/>
    <b v="0"/>
    <x v="14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x v="0"/>
    <b v="0"/>
    <x v="1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x v="0"/>
    <b v="1"/>
    <x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x v="0"/>
    <b v="1"/>
    <x v="7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x v="0"/>
    <b v="0"/>
    <x v="14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x v="0"/>
    <b v="0"/>
    <x v="3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x v="0"/>
    <b v="0"/>
    <x v="3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x v="0"/>
    <b v="1"/>
    <x v="17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x v="0"/>
    <b v="0"/>
    <x v="3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x v="0"/>
    <b v="0"/>
    <x v="4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x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x v="0"/>
    <b v="0"/>
    <x v="11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x v="0"/>
    <b v="0"/>
    <x v="14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x v="0"/>
    <b v="1"/>
    <x v="3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x v="0"/>
    <b v="0"/>
    <x v="3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x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x v="0"/>
    <b v="0"/>
    <x v="18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x v="0"/>
    <b v="1"/>
    <x v="1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x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x v="0"/>
    <b v="0"/>
    <x v="2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x v="0"/>
    <b v="0"/>
    <x v="3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x v="0"/>
    <b v="0"/>
    <x v="1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x v="0"/>
    <b v="1"/>
    <x v="3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x v="0"/>
    <b v="1"/>
    <x v="19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x v="0"/>
    <b v="0"/>
    <x v="1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x v="0"/>
    <b v="0"/>
    <x v="2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x v="0"/>
    <b v="0"/>
    <x v="3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x v="0"/>
    <b v="0"/>
    <x v="3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x v="0"/>
    <b v="0"/>
    <x v="5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x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x v="0"/>
    <b v="0"/>
    <x v="3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x v="0"/>
    <b v="1"/>
    <x v="4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x v="1"/>
    <b v="0"/>
    <x v="2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x v="0"/>
    <b v="0"/>
    <x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x v="0"/>
    <b v="0"/>
    <x v="3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x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x v="0"/>
    <b v="0"/>
    <x v="3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x v="0"/>
    <b v="0"/>
    <x v="3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x v="0"/>
    <b v="1"/>
    <x v="3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x v="0"/>
    <b v="1"/>
    <x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x v="0"/>
    <b v="0"/>
    <x v="0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x v="0"/>
    <b v="1"/>
    <x v="9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x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x v="0"/>
    <b v="0"/>
    <x v="3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x v="0"/>
    <b v="0"/>
    <x v="7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x v="0"/>
    <b v="0"/>
    <x v="4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x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x v="0"/>
    <b v="1"/>
    <x v="3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x v="0"/>
    <b v="1"/>
    <x v="13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x v="0"/>
    <b v="0"/>
    <x v="3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x v="0"/>
    <b v="1"/>
    <x v="7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x v="0"/>
    <b v="0"/>
    <x v="11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x v="0"/>
    <b v="0"/>
    <x v="3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x v="0"/>
    <b v="0"/>
    <x v="3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x v="0"/>
    <b v="0"/>
    <x v="1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x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x v="0"/>
    <b v="0"/>
    <x v="3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x v="0"/>
    <b v="1"/>
    <x v="0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x v="0"/>
    <b v="0"/>
    <x v="3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x v="0"/>
    <b v="0"/>
    <x v="1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x v="0"/>
    <b v="0"/>
    <x v="2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x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x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x v="0"/>
    <b v="0"/>
    <x v="3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x v="0"/>
    <b v="0"/>
    <x v="4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x v="0"/>
    <b v="1"/>
    <x v="3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x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x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x v="0"/>
    <b v="1"/>
    <x v="3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x v="0"/>
    <b v="0"/>
    <x v="1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x v="0"/>
    <b v="0"/>
    <x v="11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x v="0"/>
    <b v="0"/>
    <x v="4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x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x v="0"/>
    <b v="0"/>
    <x v="8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x v="0"/>
    <b v="0"/>
    <x v="3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x v="0"/>
    <b v="0"/>
    <x v="1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x v="0"/>
    <b v="0"/>
    <x v="1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x v="0"/>
    <b v="1"/>
    <x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x v="0"/>
    <b v="0"/>
    <x v="3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x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x v="0"/>
    <b v="0"/>
    <x v="3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x v="0"/>
    <b v="0"/>
    <x v="14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x v="0"/>
    <b v="0"/>
    <x v="7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x v="0"/>
    <b v="0"/>
    <x v="3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x v="0"/>
    <b v="0"/>
    <x v="3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x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x v="0"/>
    <b v="0"/>
    <x v="6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x v="0"/>
    <b v="1"/>
    <x v="7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x v="0"/>
    <b v="0"/>
    <x v="2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x v="0"/>
    <b v="0"/>
    <x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x v="0"/>
    <b v="0"/>
    <x v="3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x v="0"/>
    <b v="1"/>
    <x v="17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x v="0"/>
    <b v="0"/>
    <x v="1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x v="0"/>
    <b v="0"/>
    <x v="3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x v="0"/>
    <b v="0"/>
    <x v="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x v="0"/>
    <b v="0"/>
    <x v="4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x v="0"/>
    <b v="0"/>
    <x v="8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x v="0"/>
    <b v="0"/>
    <x v="3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x v="0"/>
    <b v="0"/>
    <x v="11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x v="1"/>
    <b v="0"/>
    <x v="14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x v="0"/>
    <b v="0"/>
    <x v="1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x v="0"/>
    <b v="1"/>
    <x v="3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x v="0"/>
    <b v="0"/>
    <x v="3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x v="0"/>
    <b v="0"/>
    <x v="1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x v="0"/>
    <b v="0"/>
    <x v="1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x v="0"/>
    <b v="0"/>
    <x v="7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x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x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x v="0"/>
    <b v="1"/>
    <x v="3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x v="0"/>
    <b v="1"/>
    <x v="4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x v="0"/>
    <b v="1"/>
    <x v="19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x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x v="0"/>
    <b v="0"/>
    <x v="3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x v="0"/>
    <b v="1"/>
    <x v="4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x v="0"/>
    <b v="0"/>
    <x v="3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x v="0"/>
    <b v="1"/>
    <x v="4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x v="0"/>
    <b v="0"/>
    <x v="7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x v="0"/>
    <b v="0"/>
    <x v="1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x v="0"/>
    <b v="0"/>
    <x v="3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x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x v="0"/>
    <b v="0"/>
    <x v="3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x v="0"/>
    <b v="0"/>
    <x v="3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x v="0"/>
    <b v="0"/>
    <x v="3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x v="0"/>
    <b v="0"/>
    <x v="14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x v="0"/>
    <b v="1"/>
    <x v="0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x v="1"/>
    <b v="1"/>
    <x v="4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x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x v="0"/>
    <b v="0"/>
    <x v="3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x v="0"/>
    <b v="0"/>
    <x v="8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x v="0"/>
    <b v="0"/>
    <x v="7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x v="0"/>
    <b v="0"/>
    <x v="3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x v="0"/>
    <b v="0"/>
    <x v="14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x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x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x v="0"/>
    <b v="0"/>
    <x v="17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x v="0"/>
    <b v="1"/>
    <x v="4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x v="1"/>
    <b v="0"/>
    <x v="3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x v="0"/>
    <b v="0"/>
    <x v="6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x v="0"/>
    <b v="0"/>
    <x v="1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x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x v="0"/>
    <b v="0"/>
    <x v="7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x v="0"/>
    <b v="1"/>
    <x v="14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x v="0"/>
    <b v="0"/>
    <x v="3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x v="0"/>
    <b v="1"/>
    <x v="12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x v="0"/>
    <b v="1"/>
    <x v="3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x v="0"/>
    <b v="0"/>
    <x v="3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x v="0"/>
    <b v="0"/>
    <x v="3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x v="1"/>
    <b v="0"/>
    <x v="4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x v="0"/>
    <b v="0"/>
    <x v="3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x v="0"/>
    <b v="0"/>
    <x v="4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x v="0"/>
    <b v="0"/>
    <x v="1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x v="0"/>
    <b v="0"/>
    <x v="2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x v="0"/>
    <b v="0"/>
    <x v="3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x v="0"/>
    <b v="0"/>
    <x v="13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x v="0"/>
    <b v="0"/>
    <x v="1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x v="0"/>
    <b v="1"/>
    <x v="0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x v="0"/>
    <b v="0"/>
    <x v="3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x v="0"/>
    <b v="1"/>
    <x v="4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x v="0"/>
    <b v="0"/>
    <x v="3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x v="0"/>
    <b v="0"/>
    <x v="4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x v="0"/>
    <b v="0"/>
    <x v="2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x v="0"/>
    <b v="0"/>
    <x v="3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x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x v="0"/>
    <b v="1"/>
    <x v="3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x v="0"/>
    <b v="1"/>
    <x v="0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x v="0"/>
    <b v="0"/>
    <x v="7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x v="0"/>
    <b v="0"/>
    <x v="14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x v="0"/>
    <b v="0"/>
    <x v="3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x v="0"/>
    <b v="1"/>
    <x v="3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x v="0"/>
    <b v="0"/>
    <x v="1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x v="0"/>
    <b v="1"/>
    <x v="14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x v="0"/>
    <b v="0"/>
    <x v="3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x v="1"/>
    <b v="0"/>
    <x v="3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x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x v="0"/>
    <b v="1"/>
    <x v="4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x v="1"/>
    <b v="0"/>
    <x v="3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x v="0"/>
    <b v="1"/>
    <x v="3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x v="0"/>
    <b v="0"/>
    <x v="17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x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x v="0"/>
    <b v="0"/>
    <x v="3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x v="0"/>
    <b v="0"/>
    <x v="22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x v="0"/>
    <b v="0"/>
    <x v="19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x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x v="0"/>
    <b v="0"/>
    <x v="3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x v="0"/>
    <b v="0"/>
    <x v="3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x v="0"/>
    <b v="1"/>
    <x v="7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x v="0"/>
    <b v="1"/>
    <x v="3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x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x v="0"/>
    <b v="0"/>
    <x v="19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x v="0"/>
    <b v="1"/>
    <x v="1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x v="0"/>
    <b v="0"/>
    <x v="11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x v="0"/>
    <b v="0"/>
    <x v="1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x v="0"/>
    <b v="0"/>
    <x v="1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x v="0"/>
    <b v="0"/>
    <x v="6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x v="0"/>
    <b v="0"/>
    <x v="22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x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x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x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x v="0"/>
    <b v="0"/>
    <x v="3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x v="0"/>
    <b v="0"/>
    <x v="3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x v="0"/>
    <b v="0"/>
    <x v="4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x v="0"/>
    <b v="0"/>
    <x v="3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x v="0"/>
    <b v="0"/>
    <x v="6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x v="0"/>
    <b v="0"/>
    <x v="2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x v="0"/>
    <b v="0"/>
    <x v="1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x v="0"/>
    <b v="0"/>
    <x v="3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x v="0"/>
    <b v="0"/>
    <x v="18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x v="0"/>
    <b v="1"/>
    <x v="8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x v="0"/>
    <b v="1"/>
    <x v="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x v="0"/>
    <b v="0"/>
    <x v="3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x v="0"/>
    <b v="0"/>
    <x v="6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x v="0"/>
    <b v="0"/>
    <x v="8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x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x v="0"/>
    <b v="0"/>
    <x v="1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x v="0"/>
    <b v="0"/>
    <x v="5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x v="0"/>
    <b v="0"/>
    <x v="19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x v="0"/>
    <b v="1"/>
    <x v="18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x v="0"/>
    <b v="0"/>
    <x v="13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x v="0"/>
    <b v="0"/>
    <x v="22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x v="0"/>
    <b v="0"/>
    <x v="8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x v="0"/>
    <b v="0"/>
    <x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x v="0"/>
    <b v="1"/>
    <x v="14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x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x v="0"/>
    <b v="1"/>
    <x v="13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x v="0"/>
    <b v="0"/>
    <x v="3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x v="0"/>
    <b v="1"/>
    <x v="0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x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x v="0"/>
    <b v="1"/>
    <x v="18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x v="0"/>
    <b v="0"/>
    <x v="3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x v="0"/>
    <b v="0"/>
    <x v="3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x v="0"/>
    <b v="0"/>
    <x v="8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x v="0"/>
    <b v="0"/>
    <x v="23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x v="0"/>
    <b v="1"/>
    <x v="0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x v="1"/>
    <b v="1"/>
    <x v="12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x v="0"/>
    <b v="0"/>
    <x v="14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x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x v="0"/>
    <b v="0"/>
    <x v="3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x v="0"/>
    <b v="0"/>
    <x v="1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x v="0"/>
    <b v="1"/>
    <x v="8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x v="0"/>
    <b v="0"/>
    <x v="2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x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x v="0"/>
    <b v="1"/>
    <x v="3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x v="0"/>
    <b v="0"/>
    <x v="4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x v="0"/>
    <b v="1"/>
    <x v="1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x v="0"/>
    <b v="0"/>
    <x v="6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x v="0"/>
    <b v="0"/>
    <x v="1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x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x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x v="0"/>
    <b v="1"/>
    <x v="2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x v="0"/>
    <b v="0"/>
    <x v="3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x v="0"/>
    <b v="0"/>
    <x v="3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x v="0"/>
    <b v="0"/>
    <x v="6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x v="0"/>
    <b v="0"/>
    <x v="3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x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x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x v="0"/>
    <b v="1"/>
    <x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x v="0"/>
    <b v="1"/>
    <x v="3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x v="0"/>
    <b v="0"/>
    <x v="9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x v="0"/>
    <b v="0"/>
    <x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x v="0"/>
    <b v="1"/>
    <x v="10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x v="0"/>
    <b v="1"/>
    <x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x v="0"/>
    <b v="0"/>
    <x v="3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x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x v="0"/>
    <b v="0"/>
    <x v="12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x v="0"/>
    <b v="0"/>
    <x v="12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x v="0"/>
    <b v="0"/>
    <x v="3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x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x v="0"/>
    <b v="1"/>
    <x v="3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x v="0"/>
    <b v="0"/>
    <x v="1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x v="0"/>
    <b v="0"/>
    <x v="7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x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x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x v="0"/>
    <b v="0"/>
    <x v="11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x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x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x v="0"/>
    <b v="1"/>
    <x v="6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x v="0"/>
    <b v="1"/>
    <x v="3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x v="0"/>
    <b v="0"/>
    <x v="13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x v="1"/>
    <b v="1"/>
    <x v="4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x v="0"/>
    <b v="0"/>
    <x v="2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x v="0"/>
    <b v="1"/>
    <x v="0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x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x v="0"/>
    <b v="0"/>
    <x v="2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x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x v="0"/>
    <b v="0"/>
    <x v="11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x v="0"/>
    <b v="0"/>
    <x v="1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x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x v="0"/>
    <b v="1"/>
    <x v="3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x v="0"/>
    <b v="0"/>
    <x v="6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x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x v="0"/>
    <b v="0"/>
    <x v="8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x v="0"/>
    <b v="0"/>
    <x v="7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x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x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x v="0"/>
    <b v="0"/>
    <x v="1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x v="0"/>
    <b v="0"/>
    <x v="7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x v="0"/>
    <b v="0"/>
    <x v="1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x v="0"/>
    <b v="1"/>
    <x v="18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x v="0"/>
    <b v="1"/>
    <x v="22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x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x v="0"/>
    <b v="0"/>
    <x v="3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x v="0"/>
    <b v="0"/>
    <x v="1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x v="0"/>
    <b v="0"/>
    <x v="3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x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x v="0"/>
    <b v="0"/>
    <x v="4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x v="0"/>
    <b v="0"/>
    <x v="3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x v="0"/>
    <b v="0"/>
    <x v="3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x v="0"/>
    <b v="1"/>
    <x v="5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x v="0"/>
    <b v="0"/>
    <x v="1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x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x v="0"/>
    <b v="0"/>
    <x v="1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x v="0"/>
    <b v="1"/>
    <x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x v="0"/>
    <b v="0"/>
    <x v="12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x v="0"/>
    <b v="1"/>
    <x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x v="0"/>
    <b v="0"/>
    <x v="23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x v="0"/>
    <b v="1"/>
    <x v="0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x v="0"/>
    <b v="1"/>
    <x v="3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x v="0"/>
    <b v="0"/>
    <x v="3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x v="0"/>
    <b v="0"/>
    <x v="17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x v="0"/>
    <b v="0"/>
    <x v="22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x v="0"/>
    <b v="0"/>
    <x v="17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x v="0"/>
    <b v="0"/>
    <x v="3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x v="0"/>
    <b v="0"/>
    <x v="2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x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x v="0"/>
    <b v="0"/>
    <x v="4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x v="0"/>
    <b v="0"/>
    <x v="2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x v="0"/>
    <b v="0"/>
    <x v="18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x v="0"/>
    <b v="0"/>
    <x v="1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x v="0"/>
    <b v="1"/>
    <x v="0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x v="0"/>
    <b v="0"/>
    <x v="3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x v="0"/>
    <b v="0"/>
    <x v="4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x v="0"/>
    <b v="0"/>
    <x v="15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x v="0"/>
    <b v="0"/>
    <x v="11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x v="0"/>
    <b v="0"/>
    <x v="3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x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x v="0"/>
    <b v="1"/>
    <x v="3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x v="0"/>
    <b v="1"/>
    <x v="3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x v="0"/>
    <b v="1"/>
    <x v="6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x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x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x v="0"/>
    <b v="0"/>
    <x v="4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x v="0"/>
    <b v="0"/>
    <x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x v="1"/>
    <b v="0"/>
    <x v="8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x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x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x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x v="0"/>
    <b v="0"/>
    <x v="9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x v="0"/>
    <b v="0"/>
    <x v="1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x v="0"/>
    <b v="0"/>
    <x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x v="0"/>
    <b v="1"/>
    <x v="17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x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x v="0"/>
    <b v="0"/>
    <x v="3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x v="0"/>
    <b v="0"/>
    <x v="3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x v="0"/>
    <b v="0"/>
    <x v="5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x v="0"/>
    <b v="0"/>
    <x v="3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x v="0"/>
    <b v="0"/>
    <x v="3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x v="0"/>
    <b v="0"/>
    <x v="3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x v="0"/>
    <b v="1"/>
    <x v="7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x v="0"/>
    <b v="0"/>
    <x v="3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x v="0"/>
    <b v="0"/>
    <x v="9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x v="1"/>
    <b v="1"/>
    <x v="3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x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x v="0"/>
    <b v="0"/>
    <x v="3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x v="0"/>
    <b v="0"/>
    <x v="7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x v="0"/>
    <b v="0"/>
    <x v="3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x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x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x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x v="1"/>
    <b v="0"/>
    <x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x v="0"/>
    <b v="0"/>
    <x v="7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x v="0"/>
    <b v="1"/>
    <x v="3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x v="0"/>
    <b v="1"/>
    <x v="3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x v="0"/>
    <b v="0"/>
    <x v="3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x v="0"/>
    <b v="0"/>
    <x v="3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x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x v="0"/>
    <b v="0"/>
    <x v="19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x v="0"/>
    <b v="0"/>
    <x v="19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x v="0"/>
    <b v="1"/>
    <x v="10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x v="0"/>
    <b v="0"/>
    <x v="3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x v="0"/>
    <b v="1"/>
    <x v="3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x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x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x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x v="0"/>
    <b v="0"/>
    <x v="8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x v="0"/>
    <b v="0"/>
    <x v="3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x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x v="0"/>
    <b v="1"/>
    <x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x v="0"/>
    <b v="0"/>
    <x v="11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x v="0"/>
    <b v="0"/>
    <x v="18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x v="1"/>
    <b v="0"/>
    <x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x v="1"/>
    <b v="1"/>
    <x v="3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x v="0"/>
    <b v="0"/>
    <x v="17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x v="0"/>
    <b v="0"/>
    <x v="12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x v="0"/>
    <b v="0"/>
    <x v="2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x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x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x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x v="0"/>
    <b v="0"/>
    <x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x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x v="0"/>
    <b v="0"/>
    <x v="1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x v="0"/>
    <b v="0"/>
    <x v="4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x v="1"/>
    <b v="0"/>
    <x v="3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x v="0"/>
    <b v="0"/>
    <x v="17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x v="0"/>
    <b v="0"/>
    <x v="3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x v="0"/>
    <b v="0"/>
    <x v="3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x v="0"/>
    <b v="0"/>
    <x v="17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x v="0"/>
    <b v="1"/>
    <x v="4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x v="0"/>
    <b v="1"/>
    <x v="3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x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x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x v="0"/>
    <b v="0"/>
    <x v="3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x v="0"/>
    <b v="0"/>
    <x v="7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x v="0"/>
    <b v="1"/>
    <x v="3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x v="0"/>
    <b v="0"/>
    <x v="3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x v="0"/>
    <b v="0"/>
    <x v="7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x v="0"/>
    <b v="0"/>
    <x v="14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x v="0"/>
    <b v="0"/>
    <x v="23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x v="0"/>
    <b v="0"/>
    <x v="14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x v="0"/>
    <b v="0"/>
    <x v="13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x v="0"/>
    <b v="0"/>
    <x v="6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x v="0"/>
    <b v="1"/>
    <x v="0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x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x v="0"/>
    <b v="0"/>
    <x v="3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x v="0"/>
    <b v="0"/>
    <x v="3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x v="0"/>
    <b v="0"/>
    <x v="3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x v="0"/>
    <b v="0"/>
    <x v="9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x v="0"/>
    <b v="0"/>
    <x v="3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x v="0"/>
    <b v="0"/>
    <x v="8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x v="0"/>
    <b v="0"/>
    <x v="3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x v="0"/>
    <b v="1"/>
    <x v="19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x v="0"/>
    <b v="0"/>
    <x v="2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x v="0"/>
    <b v="1"/>
    <x v="4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x v="1"/>
    <b v="1"/>
    <x v="4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x v="0"/>
    <b v="0"/>
    <x v="1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x v="0"/>
    <b v="0"/>
    <x v="3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x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x v="1"/>
    <b v="0"/>
    <x v="1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x v="0"/>
    <b v="1"/>
    <x v="3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x v="0"/>
    <b v="0"/>
    <x v="5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x v="0"/>
    <b v="0"/>
    <x v="8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x v="0"/>
    <b v="0"/>
    <x v="6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x v="0"/>
    <b v="0"/>
    <x v="8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x v="1"/>
    <b v="0"/>
    <x v="3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x v="0"/>
    <b v="0"/>
    <x v="8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x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x v="0"/>
    <b v="0"/>
    <x v="1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x v="0"/>
    <b v="0"/>
    <x v="9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x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x v="0"/>
    <b v="0"/>
    <x v="6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x v="0"/>
    <b v="0"/>
    <x v="3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x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x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x v="1"/>
    <b v="1"/>
    <x v="3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x v="0"/>
    <b v="0"/>
    <x v="3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x v="0"/>
    <b v="0"/>
    <x v="15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x v="0"/>
    <b v="0"/>
    <x v="1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x v="0"/>
    <b v="0"/>
    <x v="2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x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x v="0"/>
    <b v="0"/>
    <x v="4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x v="0"/>
    <b v="0"/>
    <x v="8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x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x v="0"/>
    <b v="1"/>
    <x v="3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x v="0"/>
    <b v="0"/>
    <x v="1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x v="0"/>
    <b v="0"/>
    <x v="4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x v="0"/>
    <b v="0"/>
    <x v="3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x v="0"/>
    <b v="1"/>
    <x v="3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x v="0"/>
    <b v="0"/>
    <x v="2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x v="0"/>
    <b v="1"/>
    <x v="3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x v="0"/>
    <b v="0"/>
    <x v="2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x v="0"/>
    <b v="0"/>
    <x v="3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x v="0"/>
    <b v="0"/>
    <x v="6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x v="0"/>
    <b v="0"/>
    <x v="8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x v="0"/>
    <b v="0"/>
    <x v="2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x v="0"/>
    <b v="1"/>
    <x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x v="0"/>
    <b v="0"/>
    <x v="16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x v="0"/>
    <b v="1"/>
    <x v="3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x v="0"/>
    <b v="0"/>
    <x v="14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x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x v="0"/>
    <b v="0"/>
    <x v="7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x v="0"/>
    <b v="1"/>
    <x v="3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x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x v="0"/>
    <b v="0"/>
    <x v="3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x v="0"/>
    <b v="0"/>
    <x v="3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x v="0"/>
    <b v="0"/>
    <x v="5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x v="0"/>
    <b v="1"/>
    <x v="3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x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x v="0"/>
    <b v="0"/>
    <x v="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x v="0"/>
    <b v="0"/>
    <x v="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x v="0"/>
    <b v="0"/>
    <x v="3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x v="0"/>
    <b v="1"/>
    <x v="10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x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x v="0"/>
    <b v="0"/>
    <x v="5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x v="1"/>
    <b v="1"/>
    <x v="9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x v="0"/>
    <b v="1"/>
    <x v="3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x v="0"/>
    <b v="0"/>
    <x v="14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x v="0"/>
    <b v="0"/>
    <x v="3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x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x v="0"/>
    <b v="0"/>
    <x v="3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x v="0"/>
    <b v="0"/>
    <x v="6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x v="0"/>
    <b v="0"/>
    <x v="1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x v="0"/>
    <b v="0"/>
    <x v="5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x v="0"/>
    <b v="1"/>
    <x v="1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x v="0"/>
    <b v="0"/>
    <x v="1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x v="0"/>
    <b v="0"/>
    <x v="17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x v="0"/>
    <b v="1"/>
    <x v="3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x v="0"/>
    <b v="0"/>
    <x v="1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x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x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x v="0"/>
    <b v="0"/>
    <x v="18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x v="0"/>
    <b v="0"/>
    <x v="3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x v="0"/>
    <b v="0"/>
    <x v="11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x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x v="0"/>
    <b v="0"/>
    <x v="3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x v="0"/>
    <b v="0"/>
    <x v="7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x v="0"/>
    <b v="0"/>
    <x v="3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x v="0"/>
    <b v="0"/>
    <x v="2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x v="0"/>
    <b v="0"/>
    <x v="1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x v="0"/>
    <b v="0"/>
    <x v="3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x v="0"/>
    <b v="0"/>
    <x v="3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x v="0"/>
    <b v="0"/>
    <x v="1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x v="0"/>
    <b v="1"/>
    <x v="3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x v="0"/>
    <b v="1"/>
    <x v="6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x v="0"/>
    <b v="0"/>
    <x v="3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x v="0"/>
    <b v="1"/>
    <x v="10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x v="0"/>
    <b v="0"/>
    <x v="1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x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x v="0"/>
    <b v="1"/>
    <x v="10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x v="0"/>
    <b v="1"/>
    <x v="17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x v="0"/>
    <b v="0"/>
    <x v="1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x v="0"/>
    <b v="0"/>
    <x v="1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x v="0"/>
    <b v="0"/>
    <x v="3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x v="0"/>
    <b v="0"/>
    <x v="3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x v="0"/>
    <b v="0"/>
    <x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x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x v="0"/>
    <b v="0"/>
    <x v="9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x v="0"/>
    <b v="0"/>
    <x v="1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x v="0"/>
    <b v="0"/>
    <x v="6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x v="0"/>
    <b v="1"/>
    <x v="20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x v="0"/>
    <b v="0"/>
    <x v="2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x v="0"/>
    <b v="1"/>
    <x v="3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x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x v="0"/>
    <b v="0"/>
    <x v="1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x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x v="0"/>
    <b v="0"/>
    <x v="14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x v="0"/>
    <b v="0"/>
    <x v="3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x v="0"/>
    <b v="0"/>
    <x v="1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x v="0"/>
    <b v="0"/>
    <x v="4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x v="0"/>
    <b v="1"/>
    <x v="6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x v="0"/>
    <b v="1"/>
    <x v="3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x v="0"/>
    <b v="0"/>
    <x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x v="0"/>
    <b v="0"/>
    <x v="4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x v="0"/>
    <b v="1"/>
    <x v="3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x v="0"/>
    <b v="1"/>
    <x v="1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x v="0"/>
    <b v="0"/>
    <x v="9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x v="0"/>
    <b v="0"/>
    <x v="11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x v="0"/>
    <b v="1"/>
    <x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x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x v="1"/>
    <b v="1"/>
    <x v="3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x v="0"/>
    <b v="1"/>
    <x v="9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x v="0"/>
    <b v="1"/>
    <x v="3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x v="1"/>
    <b v="0"/>
    <x v="11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x v="0"/>
    <b v="1"/>
    <x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x v="0"/>
    <b v="0"/>
    <x v="4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x v="0"/>
    <b v="0"/>
    <x v="1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x v="1"/>
    <b v="1"/>
    <x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x v="0"/>
    <b v="1"/>
    <x v="9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x v="0"/>
    <b v="0"/>
    <x v="12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x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x v="0"/>
    <b v="1"/>
    <x v="6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x v="0"/>
    <b v="0"/>
    <x v="3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x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x v="0"/>
    <b v="0"/>
    <x v="3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x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x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x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x v="0"/>
    <b v="0"/>
    <x v="3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x v="0"/>
    <b v="0"/>
    <x v="2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x v="0"/>
    <b v="0"/>
    <x v="7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x v="0"/>
    <b v="0"/>
    <x v="17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x v="0"/>
    <b v="0"/>
    <x v="3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x v="0"/>
    <b v="1"/>
    <x v="4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x v="0"/>
    <b v="1"/>
    <x v="3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x v="0"/>
    <b v="0"/>
    <x v="2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x v="0"/>
    <b v="0"/>
    <x v="8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x v="0"/>
    <b v="0"/>
    <x v="14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x v="0"/>
    <b v="0"/>
    <x v="4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x v="0"/>
    <b v="0"/>
    <x v="2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x v="1"/>
    <b v="1"/>
    <x v="2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x v="0"/>
    <b v="0"/>
    <x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x v="0"/>
    <b v="0"/>
    <x v="6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x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x v="1"/>
    <b v="0"/>
    <x v="1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x v="0"/>
    <b v="0"/>
    <x v="5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x v="0"/>
    <b v="1"/>
    <x v="1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x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x v="0"/>
    <b v="0"/>
    <x v="13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x v="0"/>
    <b v="0"/>
    <x v="3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x v="0"/>
    <b v="0"/>
    <x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x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x v="1"/>
    <b v="0"/>
    <x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x v="0"/>
    <b v="1"/>
    <x v="3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x v="0"/>
    <b v="1"/>
    <x v="8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x v="0"/>
    <b v="0"/>
    <x v="3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x v="0"/>
    <b v="0"/>
    <x v="3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x v="0"/>
    <b v="1"/>
    <x v="1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x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x v="0"/>
    <b v="0"/>
    <x v="3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x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x v="0"/>
    <b v="0"/>
    <x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x v="0"/>
    <b v="0"/>
    <x v="3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x v="0"/>
    <b v="0"/>
    <x v="6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x v="0"/>
    <b v="0"/>
    <x v="3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x v="0"/>
    <b v="1"/>
    <x v="3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x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x v="0"/>
    <b v="0"/>
    <x v="14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x v="0"/>
    <b v="1"/>
    <x v="14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x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x v="0"/>
    <b v="0"/>
    <x v="14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x v="0"/>
    <b v="0"/>
    <x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x v="0"/>
    <b v="0"/>
    <x v="16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x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x v="0"/>
    <b v="0"/>
    <x v="5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x v="0"/>
    <b v="1"/>
    <x v="3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x v="0"/>
    <b v="0"/>
    <x v="3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x v="0"/>
    <b v="0"/>
    <x v="12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x v="0"/>
    <b v="1"/>
    <x v="3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x v="0"/>
    <b v="0"/>
    <x v="3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x v="0"/>
    <b v="0"/>
    <x v="7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x v="0"/>
    <b v="1"/>
    <x v="3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x v="0"/>
    <b v="0"/>
    <x v="3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x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x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x v="0"/>
    <b v="0"/>
    <x v="4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x v="0"/>
    <b v="0"/>
    <x v="18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x v="0"/>
    <b v="1"/>
    <x v="4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x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x v="0"/>
    <b v="0"/>
    <x v="3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x v="0"/>
    <b v="1"/>
    <x v="0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x v="0"/>
    <b v="0"/>
    <x v="3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x v="0"/>
    <b v="0"/>
    <x v="4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x v="0"/>
    <b v="0"/>
    <x v="17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x v="0"/>
    <b v="1"/>
    <x v="2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x v="0"/>
    <b v="1"/>
    <x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x v="0"/>
    <b v="0"/>
    <x v="2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x v="0"/>
    <b v="1"/>
    <x v="9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x v="0"/>
    <b v="0"/>
    <x v="15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x v="0"/>
    <b v="0"/>
    <x v="3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x v="1"/>
    <b v="1"/>
    <x v="4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x v="0"/>
    <b v="0"/>
    <x v="3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x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x v="0"/>
    <b v="1"/>
    <x v="3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x v="0"/>
    <b v="0"/>
    <x v="3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x v="1"/>
    <b v="0"/>
    <x v="2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x v="1"/>
    <b v="0"/>
    <x v="6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x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x v="0"/>
    <b v="0"/>
    <x v="3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x v="0"/>
    <b v="0"/>
    <x v="19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x v="0"/>
    <b v="0"/>
    <x v="14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x v="0"/>
    <b v="1"/>
    <x v="12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x v="0"/>
    <b v="0"/>
    <x v="15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x v="0"/>
    <b v="1"/>
    <x v="3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x v="1"/>
    <b v="0"/>
    <x v="1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x v="0"/>
    <b v="0"/>
    <x v="2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x v="0"/>
    <b v="1"/>
    <x v="2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x v="0"/>
    <b v="0"/>
    <x v="3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x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x v="0"/>
    <b v="0"/>
    <x v="3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x v="0"/>
    <b v="0"/>
    <x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x v="0"/>
    <b v="0"/>
    <x v="3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x v="0"/>
    <b v="0"/>
    <x v="2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x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x v="0"/>
    <b v="1"/>
    <x v="3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x v="0"/>
    <b v="1"/>
    <x v="3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x v="0"/>
    <b v="0"/>
    <x v="1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x v="0"/>
    <b v="0"/>
    <x v="3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x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x v="0"/>
    <b v="0"/>
    <x v="3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x v="1"/>
    <b v="0"/>
    <x v="3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x v="0"/>
    <b v="0"/>
    <x v="4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x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x v="0"/>
    <b v="1"/>
    <x v="1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x v="0"/>
    <b v="0"/>
    <x v="2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x v="1"/>
    <b v="0"/>
    <x v="3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x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x v="0"/>
    <b v="0"/>
    <x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x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x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x v="0"/>
    <b v="0"/>
    <x v="3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x v="0"/>
    <b v="0"/>
    <x v="3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x v="1"/>
    <b v="1"/>
    <x v="4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x v="0"/>
    <b v="0"/>
    <x v="2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x v="0"/>
    <b v="1"/>
    <x v="3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x v="0"/>
    <b v="1"/>
    <x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x v="0"/>
    <b v="0"/>
    <x v="4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x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x v="0"/>
    <b v="0"/>
    <x v="2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x v="0"/>
    <b v="0"/>
    <x v="3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x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x v="0"/>
    <b v="0"/>
    <x v="3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x v="0"/>
    <b v="0"/>
    <x v="1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x v="0"/>
    <b v="0"/>
    <x v="18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x v="0"/>
    <b v="0"/>
    <x v="2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x v="0"/>
    <b v="0"/>
    <x v="18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x v="0"/>
    <b v="0"/>
    <x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x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x v="0"/>
    <b v="0"/>
    <x v="3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x v="0"/>
    <b v="0"/>
    <x v="1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x v="0"/>
    <b v="0"/>
    <x v="3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x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x v="0"/>
    <b v="0"/>
    <x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x v="0"/>
    <b v="0"/>
    <x v="3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x v="0"/>
    <b v="0"/>
    <x v="3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x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x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x v="0"/>
    <b v="1"/>
    <x v="3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x v="0"/>
    <b v="0"/>
    <x v="7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x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x v="0"/>
    <b v="1"/>
    <x v="3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x v="0"/>
    <b v="0"/>
    <x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x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x v="0"/>
    <b v="0"/>
    <x v="3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x v="1"/>
    <b v="0"/>
    <x v="9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x v="0"/>
    <b v="0"/>
    <x v="2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x v="0"/>
    <b v="1"/>
    <x v="4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x v="0"/>
    <b v="0"/>
    <x v="4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x v="0"/>
    <b v="0"/>
    <x v="3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x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x v="0"/>
    <b v="0"/>
    <x v="1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x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x v="0"/>
    <b v="0"/>
    <x v="15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x v="0"/>
    <b v="0"/>
    <x v="18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x v="0"/>
    <b v="1"/>
    <x v="6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x v="0"/>
    <b v="1"/>
    <x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x v="0"/>
    <b v="1"/>
    <x v="6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x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x v="0"/>
    <b v="1"/>
    <x v="18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x v="0"/>
    <b v="1"/>
    <x v="0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x v="0"/>
    <b v="0"/>
    <x v="3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x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x v="0"/>
    <b v="1"/>
    <x v="7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x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D0126-8C9D-419F-A865-43C2D422B5BA}" name="Pivo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6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llDrilled="1" subtotalTop="0" showAll="0" dataSourceSort="1" defaultAttributeDrillState="1">
      <items count="12">
        <item n="2010"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name="Years"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4" hier="13" name="[Range].[date created conversion].[All]" cap="All"/>
  </pageFields>
  <dataFields count="1">
    <dataField name="Count of outcome" fld="2" subtotal="count" baseField="0" baseItem="0"/>
  </dataFields>
  <chartFormats count="3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BC0286-3329-4FCF-B2EC-AC21591A07C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9DBAB-A2AB-43AA-9A33-AAEFD488BB8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CD76-E34D-4E71-B6AE-12E35293772D}">
  <dimension ref="A1:E18"/>
  <sheetViews>
    <sheetView workbookViewId="0"/>
  </sheetViews>
  <sheetFormatPr defaultRowHeight="15.75" x14ac:dyDescent="0.25"/>
  <cols>
    <col min="1" max="1" width="16.5" bestFit="1" customWidth="1"/>
    <col min="2" max="2" width="9.75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2029</v>
      </c>
      <c r="B1" t="s" vm="1">
        <v>2073</v>
      </c>
    </row>
    <row r="2" spans="1:5" x14ac:dyDescent="0.25">
      <c r="A2" s="6" t="s">
        <v>2086</v>
      </c>
      <c r="B2" t="s" vm="2">
        <v>2073</v>
      </c>
    </row>
    <row r="4" spans="1:5" x14ac:dyDescent="0.25">
      <c r="A4" s="6" t="s">
        <v>2046</v>
      </c>
      <c r="B4" s="6" t="s">
        <v>2035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9F87-08F8-4783-ABD8-745276A1EDDE}">
  <dimension ref="A1:F14"/>
  <sheetViews>
    <sheetView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375" bestFit="1" customWidth="1"/>
    <col min="8" max="8" width="3.125" bestFit="1" customWidth="1"/>
    <col min="9" max="9" width="11" bestFit="1" customWidth="1"/>
  </cols>
  <sheetData>
    <row r="1" spans="1:6" x14ac:dyDescent="0.25">
      <c r="A1" s="6" t="s">
        <v>6</v>
      </c>
      <c r="B1" t="s">
        <v>2036</v>
      </c>
    </row>
    <row r="3" spans="1:6" x14ac:dyDescent="0.25">
      <c r="A3" s="6" t="s">
        <v>2046</v>
      </c>
      <c r="B3" s="6" t="s">
        <v>2035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2040</v>
      </c>
      <c r="E8">
        <v>4</v>
      </c>
      <c r="F8">
        <v>4</v>
      </c>
    </row>
    <row r="9" spans="1:6" x14ac:dyDescent="0.25">
      <c r="A9" s="7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4041-0F54-4C77-B02D-62DD06D6775B}">
  <dimension ref="A1:F30"/>
  <sheetViews>
    <sheetView topLeftCell="A4"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2036</v>
      </c>
    </row>
    <row r="2" spans="1:6" x14ac:dyDescent="0.25">
      <c r="A2" s="6" t="s">
        <v>2029</v>
      </c>
      <c r="B2" t="s">
        <v>2036</v>
      </c>
    </row>
    <row r="4" spans="1:6" x14ac:dyDescent="0.25">
      <c r="A4" s="6" t="s">
        <v>2046</v>
      </c>
      <c r="B4" s="6" t="s">
        <v>2035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47DE-1602-4039-A635-420D0A752187}">
  <dimension ref="A1:H13"/>
  <sheetViews>
    <sheetView workbookViewId="0">
      <selection activeCell="B3" sqref="B3"/>
    </sheetView>
  </sheetViews>
  <sheetFormatPr defaultRowHeight="15.75" x14ac:dyDescent="0.25"/>
  <cols>
    <col min="1" max="1" width="22.625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COUNTIFS(Crowdfunding!$D$2:D$1001,"&lt;1000",Crowdfunding!$G$2:$G$1001,"successful")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2097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2098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2099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2100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2101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2102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2103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2104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2105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2106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H1" sqref="H1:H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customWidth="1"/>
    <col min="8" max="8" width="13" bestFit="1" customWidth="1"/>
    <col min="9" max="9" width="13" customWidth="1"/>
    <col min="12" max="13" width="11.125" bestFit="1" customWidth="1"/>
    <col min="14" max="14" width="30.5" style="10" customWidth="1"/>
    <col min="15" max="15" width="11.125" customWidth="1"/>
    <col min="18" max="18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_xlfn.TEXTBEFORE(R3,"/")</f>
        <v>music</v>
      </c>
      <c r="T3" t="str">
        <f t="shared" ref="T3:T66" si="3">_xlfn.TEXTAFTER(R3,"/")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4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ref="N4:N67" si="5">(((L4/60)/60)/24)+DATE(1970,1,1)</f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4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5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5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4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5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5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5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5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5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5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5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5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5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5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5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5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5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5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5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5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5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5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5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5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5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5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5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5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5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5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5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5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5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5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5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5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5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5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5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5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5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5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5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5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5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5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5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5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5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5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5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5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5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5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5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5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5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5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5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5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5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5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5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5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ref="I67:I130" si="6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5"/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8">_xlfn.TEXTBEFORE(R67,"/")</f>
        <v>theater</v>
      </c>
      <c r="T67" t="str">
        <f t="shared" ref="T67:T130" si="9">_xlfn.TEXTAFTER(R67,"/")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10">E68/D68</f>
        <v>0.45068965517241377</v>
      </c>
      <c r="G68" t="s">
        <v>14</v>
      </c>
      <c r="H68">
        <v>12</v>
      </c>
      <c r="I68" s="5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ref="N68:N131" si="11">(((L68/60)/60)/24)+DATE(1970,1,1)</f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10"/>
        <v>1.6238567493112948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11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10"/>
        <v>2.5452631578947367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11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10"/>
        <v>0.24063291139240506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11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10"/>
        <v>1.2374140625000001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11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10"/>
        <v>1.0806666666666667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11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10"/>
        <v>6.7033333333333331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11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10"/>
        <v>6.609285714285714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11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10"/>
        <v>1.2246153846153847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11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10"/>
        <v>1.5057731958762886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11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10"/>
        <v>0.78106590724165992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11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10"/>
        <v>0.46947368421052632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11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10"/>
        <v>3.008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11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10"/>
        <v>0.6959861591695502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11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10"/>
        <v>6.374545454545455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11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10"/>
        <v>2.253392857142857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11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10"/>
        <v>14.973000000000001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11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10"/>
        <v>0.37590225563909774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11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10"/>
        <v>1.3236942675159236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11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10"/>
        <v>1.3122448979591836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11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10"/>
        <v>1.6763513513513513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11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10"/>
        <v>0.6198488664987406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11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10"/>
        <v>2.6074999999999999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11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10"/>
        <v>2.5258823529411765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11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10"/>
        <v>0.7861538461538462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11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10"/>
        <v>0.48404406999351912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11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10"/>
        <v>2.5887500000000001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11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10"/>
        <v>0.60548713235294116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11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10"/>
        <v>3.036896551724138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11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10"/>
        <v>1.1299999999999999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11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10"/>
        <v>2.1737876614060259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11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10"/>
        <v>9.2669230769230762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11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10"/>
        <v>0.33692229038854804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11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10"/>
        <v>1.9672368421052631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11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10"/>
        <v>0.01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11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10"/>
        <v>10.214444444444444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11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10"/>
        <v>2.8167567567567566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11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10"/>
        <v>0.24610000000000001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11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10"/>
        <v>1.4314010067114094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11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10"/>
        <v>1.4454411764705883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11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10"/>
        <v>3.5912820512820511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11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10"/>
        <v>1.8648571428571428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11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10"/>
        <v>5.9526666666666666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11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10"/>
        <v>0.5921153846153846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11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10"/>
        <v>0.14962780898876404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11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10"/>
        <v>1.1995602605863191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11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10"/>
        <v>2.6882978723404256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11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10"/>
        <v>3.7687878787878786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11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10"/>
        <v>7.2715789473684209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11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10"/>
        <v>0.87211757648470301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11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10"/>
        <v>0.88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11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10"/>
        <v>1.7393877551020409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11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10"/>
        <v>1.1761111111111111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11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10"/>
        <v>2.1496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11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10"/>
        <v>1.4949667110519307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11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10"/>
        <v>2.1933995584988963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11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10"/>
        <v>0.64367690058479532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11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10"/>
        <v>0.18622397298818233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11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10"/>
        <v>3.6776923076923076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11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10"/>
        <v>1.5990566037735849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11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10"/>
        <v>0.38633185349611543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11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10"/>
        <v>0.51421511627906979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11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10"/>
        <v>0.60334277620396604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11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0"/>
        <v>3.2026936026936029E-2</v>
      </c>
      <c r="G131" t="s">
        <v>74</v>
      </c>
      <c r="H131">
        <v>55</v>
      </c>
      <c r="I131" s="5">
        <f t="shared" ref="I131:I194" si="12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11"/>
        <v>42038.25</v>
      </c>
      <c r="O131" s="8">
        <f t="shared" ref="O131:O194" si="13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4">_xlfn.TEXTBEFORE(R131,"/")</f>
        <v>food</v>
      </c>
      <c r="T131" t="str">
        <f t="shared" ref="T131:T194" si="15">_xlfn.TEXTAFTER(R131,"/")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6">E132/D132</f>
        <v>1.5546875</v>
      </c>
      <c r="G132" t="s">
        <v>20</v>
      </c>
      <c r="H132">
        <v>533</v>
      </c>
      <c r="I132" s="5">
        <f t="shared" si="1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ref="N132:N195" si="17">(((L132/60)/60)/24)+DATE(1970,1,1)</f>
        <v>40842.208333333336</v>
      </c>
      <c r="O132" s="8">
        <f t="shared" si="13"/>
        <v>40858.25</v>
      </c>
      <c r="P132" t="b">
        <v>0</v>
      </c>
      <c r="Q132" t="b">
        <v>0</v>
      </c>
      <c r="R132" t="s">
        <v>53</v>
      </c>
      <c r="S132" t="str">
        <f t="shared" si="14"/>
        <v>film &amp; video</v>
      </c>
      <c r="T132" t="str">
        <f t="shared" si="15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6"/>
        <v>1.0085974499089254</v>
      </c>
      <c r="G133" t="s">
        <v>20</v>
      </c>
      <c r="H133">
        <v>2443</v>
      </c>
      <c r="I133" s="5">
        <f t="shared" si="1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7"/>
        <v>41607.25</v>
      </c>
      <c r="O133" s="8">
        <f t="shared" si="13"/>
        <v>41620.25</v>
      </c>
      <c r="P133" t="b">
        <v>0</v>
      </c>
      <c r="Q133" t="b">
        <v>0</v>
      </c>
      <c r="R133" t="s">
        <v>28</v>
      </c>
      <c r="S133" t="str">
        <f t="shared" si="14"/>
        <v>technology</v>
      </c>
      <c r="T133" t="str">
        <f t="shared" si="15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6"/>
        <v>1.1618181818181819</v>
      </c>
      <c r="G134" t="s">
        <v>20</v>
      </c>
      <c r="H134">
        <v>89</v>
      </c>
      <c r="I134" s="5">
        <f t="shared" si="1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7"/>
        <v>43112.25</v>
      </c>
      <c r="O134" s="8">
        <f t="shared" si="13"/>
        <v>43128.25</v>
      </c>
      <c r="P134" t="b">
        <v>0</v>
      </c>
      <c r="Q134" t="b">
        <v>1</v>
      </c>
      <c r="R134" t="s">
        <v>33</v>
      </c>
      <c r="S134" t="str">
        <f t="shared" si="14"/>
        <v>theater</v>
      </c>
      <c r="T134" t="str">
        <f t="shared" si="15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6"/>
        <v>3.1077777777777778</v>
      </c>
      <c r="G135" t="s">
        <v>20</v>
      </c>
      <c r="H135">
        <v>159</v>
      </c>
      <c r="I135" s="5">
        <f t="shared" si="1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7"/>
        <v>40767.208333333336</v>
      </c>
      <c r="O135" s="8">
        <f t="shared" si="13"/>
        <v>40789.208333333336</v>
      </c>
      <c r="P135" t="b">
        <v>0</v>
      </c>
      <c r="Q135" t="b">
        <v>0</v>
      </c>
      <c r="R135" t="s">
        <v>319</v>
      </c>
      <c r="S135" t="str">
        <f t="shared" si="14"/>
        <v>music</v>
      </c>
      <c r="T135" t="str">
        <f t="shared" si="15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6"/>
        <v>0.89736683417085428</v>
      </c>
      <c r="G136" t="s">
        <v>14</v>
      </c>
      <c r="H136">
        <v>940</v>
      </c>
      <c r="I136" s="5">
        <f t="shared" si="1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7"/>
        <v>40713.208333333336</v>
      </c>
      <c r="O136" s="8">
        <f t="shared" si="13"/>
        <v>40762.208333333336</v>
      </c>
      <c r="P136" t="b">
        <v>0</v>
      </c>
      <c r="Q136" t="b">
        <v>1</v>
      </c>
      <c r="R136" t="s">
        <v>42</v>
      </c>
      <c r="S136" t="str">
        <f t="shared" si="14"/>
        <v>film &amp; video</v>
      </c>
      <c r="T136" t="str">
        <f t="shared" si="15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6"/>
        <v>0.71272727272727276</v>
      </c>
      <c r="G137" t="s">
        <v>14</v>
      </c>
      <c r="H137">
        <v>117</v>
      </c>
      <c r="I137" s="5">
        <f t="shared" si="1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7"/>
        <v>41340.25</v>
      </c>
      <c r="O137" s="8">
        <f t="shared" si="13"/>
        <v>41345.208333333336</v>
      </c>
      <c r="P137" t="b">
        <v>0</v>
      </c>
      <c r="Q137" t="b">
        <v>1</v>
      </c>
      <c r="R137" t="s">
        <v>33</v>
      </c>
      <c r="S137" t="str">
        <f t="shared" si="14"/>
        <v>theater</v>
      </c>
      <c r="T137" t="str">
        <f t="shared" si="15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6"/>
        <v>3.2862318840579711E-2</v>
      </c>
      <c r="G138" t="s">
        <v>74</v>
      </c>
      <c r="H138">
        <v>58</v>
      </c>
      <c r="I138" s="5">
        <f t="shared" si="1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7"/>
        <v>41797.208333333336</v>
      </c>
      <c r="O138" s="8">
        <f t="shared" si="13"/>
        <v>41809.208333333336</v>
      </c>
      <c r="P138" t="b">
        <v>0</v>
      </c>
      <c r="Q138" t="b">
        <v>1</v>
      </c>
      <c r="R138" t="s">
        <v>53</v>
      </c>
      <c r="S138" t="str">
        <f t="shared" si="14"/>
        <v>film &amp; video</v>
      </c>
      <c r="T138" t="str">
        <f t="shared" si="15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6"/>
        <v>2.617777777777778</v>
      </c>
      <c r="G139" t="s">
        <v>20</v>
      </c>
      <c r="H139">
        <v>50</v>
      </c>
      <c r="I139" s="5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7"/>
        <v>40457.208333333336</v>
      </c>
      <c r="O139" s="8">
        <f t="shared" si="13"/>
        <v>40463.208333333336</v>
      </c>
      <c r="P139" t="b">
        <v>0</v>
      </c>
      <c r="Q139" t="b">
        <v>0</v>
      </c>
      <c r="R139" t="s">
        <v>68</v>
      </c>
      <c r="S139" t="str">
        <f t="shared" si="14"/>
        <v>publishing</v>
      </c>
      <c r="T139" t="str">
        <f t="shared" si="15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6"/>
        <v>0.96</v>
      </c>
      <c r="G140" t="s">
        <v>14</v>
      </c>
      <c r="H140">
        <v>115</v>
      </c>
      <c r="I140" s="5">
        <f t="shared" si="1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7"/>
        <v>41180.208333333336</v>
      </c>
      <c r="O140" s="8">
        <f t="shared" si="13"/>
        <v>41186.208333333336</v>
      </c>
      <c r="P140" t="b">
        <v>0</v>
      </c>
      <c r="Q140" t="b">
        <v>0</v>
      </c>
      <c r="R140" t="s">
        <v>292</v>
      </c>
      <c r="S140" t="str">
        <f t="shared" si="14"/>
        <v>games</v>
      </c>
      <c r="T140" t="str">
        <f t="shared" si="15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6"/>
        <v>0.20896851248642778</v>
      </c>
      <c r="G141" t="s">
        <v>14</v>
      </c>
      <c r="H141">
        <v>326</v>
      </c>
      <c r="I141" s="5">
        <f t="shared" si="1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7"/>
        <v>42115.208333333328</v>
      </c>
      <c r="O141" s="8">
        <f t="shared" si="13"/>
        <v>42131.208333333328</v>
      </c>
      <c r="P141" t="b">
        <v>0</v>
      </c>
      <c r="Q141" t="b">
        <v>1</v>
      </c>
      <c r="R141" t="s">
        <v>65</v>
      </c>
      <c r="S141" t="str">
        <f t="shared" si="14"/>
        <v>technology</v>
      </c>
      <c r="T141" t="str">
        <f t="shared" si="15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6"/>
        <v>2.2316363636363636</v>
      </c>
      <c r="G142" t="s">
        <v>20</v>
      </c>
      <c r="H142">
        <v>186</v>
      </c>
      <c r="I142" s="5">
        <f t="shared" si="1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7"/>
        <v>43156.25</v>
      </c>
      <c r="O142" s="8">
        <f t="shared" si="13"/>
        <v>43161.25</v>
      </c>
      <c r="P142" t="b">
        <v>0</v>
      </c>
      <c r="Q142" t="b">
        <v>0</v>
      </c>
      <c r="R142" t="s">
        <v>42</v>
      </c>
      <c r="S142" t="str">
        <f t="shared" si="14"/>
        <v>film &amp; video</v>
      </c>
      <c r="T142" t="str">
        <f t="shared" si="15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6"/>
        <v>1.0159097978227061</v>
      </c>
      <c r="G143" t="s">
        <v>20</v>
      </c>
      <c r="H143">
        <v>1071</v>
      </c>
      <c r="I143" s="5">
        <f t="shared" si="1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7"/>
        <v>42167.208333333328</v>
      </c>
      <c r="O143" s="8">
        <f t="shared" si="13"/>
        <v>42173.208333333328</v>
      </c>
      <c r="P143" t="b">
        <v>0</v>
      </c>
      <c r="Q143" t="b">
        <v>0</v>
      </c>
      <c r="R143" t="s">
        <v>28</v>
      </c>
      <c r="S143" t="str">
        <f t="shared" si="14"/>
        <v>technology</v>
      </c>
      <c r="T143" t="str">
        <f t="shared" si="15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6"/>
        <v>2.3003999999999998</v>
      </c>
      <c r="G144" t="s">
        <v>20</v>
      </c>
      <c r="H144">
        <v>117</v>
      </c>
      <c r="I144" s="5">
        <f t="shared" si="1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7"/>
        <v>41005.208333333336</v>
      </c>
      <c r="O144" s="8">
        <f t="shared" si="13"/>
        <v>41046.208333333336</v>
      </c>
      <c r="P144" t="b">
        <v>0</v>
      </c>
      <c r="Q144" t="b">
        <v>0</v>
      </c>
      <c r="R144" t="s">
        <v>28</v>
      </c>
      <c r="S144" t="str">
        <f t="shared" si="14"/>
        <v>technology</v>
      </c>
      <c r="T144" t="str">
        <f t="shared" si="15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6"/>
        <v>1.355925925925926</v>
      </c>
      <c r="G145" t="s">
        <v>20</v>
      </c>
      <c r="H145">
        <v>70</v>
      </c>
      <c r="I145" s="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7"/>
        <v>40357.208333333336</v>
      </c>
      <c r="O145" s="8">
        <f t="shared" si="13"/>
        <v>40377.208333333336</v>
      </c>
      <c r="P145" t="b">
        <v>0</v>
      </c>
      <c r="Q145" t="b">
        <v>0</v>
      </c>
      <c r="R145" t="s">
        <v>60</v>
      </c>
      <c r="S145" t="str">
        <f t="shared" si="14"/>
        <v>music</v>
      </c>
      <c r="T145" t="str">
        <f t="shared" si="15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6"/>
        <v>1.2909999999999999</v>
      </c>
      <c r="G146" t="s">
        <v>20</v>
      </c>
      <c r="H146">
        <v>135</v>
      </c>
      <c r="I146" s="5">
        <f t="shared" si="1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7"/>
        <v>43633.208333333328</v>
      </c>
      <c r="O146" s="8">
        <f t="shared" si="13"/>
        <v>43641.208333333328</v>
      </c>
      <c r="P146" t="b">
        <v>0</v>
      </c>
      <c r="Q146" t="b">
        <v>0</v>
      </c>
      <c r="R146" t="s">
        <v>33</v>
      </c>
      <c r="S146" t="str">
        <f t="shared" si="14"/>
        <v>theater</v>
      </c>
      <c r="T146" t="str">
        <f t="shared" si="15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6"/>
        <v>2.3651200000000001</v>
      </c>
      <c r="G147" t="s">
        <v>20</v>
      </c>
      <c r="H147">
        <v>768</v>
      </c>
      <c r="I147" s="5">
        <f t="shared" si="1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7"/>
        <v>41889.208333333336</v>
      </c>
      <c r="O147" s="8">
        <f t="shared" si="13"/>
        <v>41894.208333333336</v>
      </c>
      <c r="P147" t="b">
        <v>0</v>
      </c>
      <c r="Q147" t="b">
        <v>0</v>
      </c>
      <c r="R147" t="s">
        <v>65</v>
      </c>
      <c r="S147" t="str">
        <f t="shared" si="14"/>
        <v>technology</v>
      </c>
      <c r="T147" t="str">
        <f t="shared" si="15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6"/>
        <v>0.17249999999999999</v>
      </c>
      <c r="G148" t="s">
        <v>74</v>
      </c>
      <c r="H148">
        <v>51</v>
      </c>
      <c r="I148" s="5">
        <f t="shared" si="1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7"/>
        <v>40855.25</v>
      </c>
      <c r="O148" s="8">
        <f t="shared" si="13"/>
        <v>40875.25</v>
      </c>
      <c r="P148" t="b">
        <v>0</v>
      </c>
      <c r="Q148" t="b">
        <v>0</v>
      </c>
      <c r="R148" t="s">
        <v>33</v>
      </c>
      <c r="S148" t="str">
        <f t="shared" si="14"/>
        <v>theater</v>
      </c>
      <c r="T148" t="str">
        <f t="shared" si="15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6"/>
        <v>1.1249397590361445</v>
      </c>
      <c r="G149" t="s">
        <v>20</v>
      </c>
      <c r="H149">
        <v>199</v>
      </c>
      <c r="I149" s="5">
        <f t="shared" si="1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7"/>
        <v>42534.208333333328</v>
      </c>
      <c r="O149" s="8">
        <f t="shared" si="13"/>
        <v>42540.208333333328</v>
      </c>
      <c r="P149" t="b">
        <v>0</v>
      </c>
      <c r="Q149" t="b">
        <v>1</v>
      </c>
      <c r="R149" t="s">
        <v>33</v>
      </c>
      <c r="S149" t="str">
        <f t="shared" si="14"/>
        <v>theater</v>
      </c>
      <c r="T149" t="str">
        <f t="shared" si="15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6"/>
        <v>1.2102150537634409</v>
      </c>
      <c r="G150" t="s">
        <v>20</v>
      </c>
      <c r="H150">
        <v>107</v>
      </c>
      <c r="I150" s="5">
        <f t="shared" si="1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7"/>
        <v>42941.208333333328</v>
      </c>
      <c r="O150" s="8">
        <f t="shared" si="13"/>
        <v>42950.208333333328</v>
      </c>
      <c r="P150" t="b">
        <v>0</v>
      </c>
      <c r="Q150" t="b">
        <v>0</v>
      </c>
      <c r="R150" t="s">
        <v>65</v>
      </c>
      <c r="S150" t="str">
        <f t="shared" si="14"/>
        <v>technology</v>
      </c>
      <c r="T150" t="str">
        <f t="shared" si="15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6"/>
        <v>2.1987096774193549</v>
      </c>
      <c r="G151" t="s">
        <v>20</v>
      </c>
      <c r="H151">
        <v>195</v>
      </c>
      <c r="I151" s="5">
        <f t="shared" si="1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7"/>
        <v>41275.25</v>
      </c>
      <c r="O151" s="8">
        <f t="shared" si="13"/>
        <v>41327.25</v>
      </c>
      <c r="P151" t="b">
        <v>0</v>
      </c>
      <c r="Q151" t="b">
        <v>0</v>
      </c>
      <c r="R151" t="s">
        <v>60</v>
      </c>
      <c r="S151" t="str">
        <f t="shared" si="14"/>
        <v>music</v>
      </c>
      <c r="T151" t="str">
        <f t="shared" si="15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6"/>
        <v>0.01</v>
      </c>
      <c r="G152" t="s">
        <v>14</v>
      </c>
      <c r="H152">
        <v>1</v>
      </c>
      <c r="I152" s="5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7"/>
        <v>43450.25</v>
      </c>
      <c r="O152" s="8">
        <f t="shared" si="13"/>
        <v>43451.25</v>
      </c>
      <c r="P152" t="b">
        <v>0</v>
      </c>
      <c r="Q152" t="b">
        <v>0</v>
      </c>
      <c r="R152" t="s">
        <v>23</v>
      </c>
      <c r="S152" t="str">
        <f t="shared" si="14"/>
        <v>music</v>
      </c>
      <c r="T152" t="str">
        <f t="shared" si="15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6"/>
        <v>0.64166909620991253</v>
      </c>
      <c r="G153" t="s">
        <v>14</v>
      </c>
      <c r="H153">
        <v>1467</v>
      </c>
      <c r="I153" s="5">
        <f t="shared" si="1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7"/>
        <v>41799.208333333336</v>
      </c>
      <c r="O153" s="8">
        <f t="shared" si="13"/>
        <v>41850.208333333336</v>
      </c>
      <c r="P153" t="b">
        <v>0</v>
      </c>
      <c r="Q153" t="b">
        <v>0</v>
      </c>
      <c r="R153" t="s">
        <v>50</v>
      </c>
      <c r="S153" t="str">
        <f t="shared" si="14"/>
        <v>music</v>
      </c>
      <c r="T153" t="str">
        <f t="shared" si="15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6"/>
        <v>4.2306746987951804</v>
      </c>
      <c r="G154" t="s">
        <v>20</v>
      </c>
      <c r="H154">
        <v>3376</v>
      </c>
      <c r="I154" s="5">
        <f t="shared" si="1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7"/>
        <v>42783.25</v>
      </c>
      <c r="O154" s="8">
        <f t="shared" si="13"/>
        <v>42790.25</v>
      </c>
      <c r="P154" t="b">
        <v>0</v>
      </c>
      <c r="Q154" t="b">
        <v>0</v>
      </c>
      <c r="R154" t="s">
        <v>60</v>
      </c>
      <c r="S154" t="str">
        <f t="shared" si="14"/>
        <v>music</v>
      </c>
      <c r="T154" t="str">
        <f t="shared" si="15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6"/>
        <v>0.92984160506863778</v>
      </c>
      <c r="G155" t="s">
        <v>14</v>
      </c>
      <c r="H155">
        <v>5681</v>
      </c>
      <c r="I155" s="5">
        <f t="shared" si="1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7"/>
        <v>41201.208333333336</v>
      </c>
      <c r="O155" s="8">
        <f t="shared" si="13"/>
        <v>41207.208333333336</v>
      </c>
      <c r="P155" t="b">
        <v>0</v>
      </c>
      <c r="Q155" t="b">
        <v>0</v>
      </c>
      <c r="R155" t="s">
        <v>33</v>
      </c>
      <c r="S155" t="str">
        <f t="shared" si="14"/>
        <v>theater</v>
      </c>
      <c r="T155" t="str">
        <f t="shared" si="15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6"/>
        <v>0.58756567425569173</v>
      </c>
      <c r="G156" t="s">
        <v>14</v>
      </c>
      <c r="H156">
        <v>1059</v>
      </c>
      <c r="I156" s="5">
        <f t="shared" si="1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7"/>
        <v>42502.208333333328</v>
      </c>
      <c r="O156" s="8">
        <f t="shared" si="13"/>
        <v>42525.208333333328</v>
      </c>
      <c r="P156" t="b">
        <v>0</v>
      </c>
      <c r="Q156" t="b">
        <v>1</v>
      </c>
      <c r="R156" t="s">
        <v>60</v>
      </c>
      <c r="S156" t="str">
        <f t="shared" si="14"/>
        <v>music</v>
      </c>
      <c r="T156" t="str">
        <f t="shared" si="15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6"/>
        <v>0.65022222222222226</v>
      </c>
      <c r="G157" t="s">
        <v>14</v>
      </c>
      <c r="H157">
        <v>1194</v>
      </c>
      <c r="I157" s="5">
        <f t="shared" si="1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7"/>
        <v>40262.208333333336</v>
      </c>
      <c r="O157" s="8">
        <f t="shared" si="13"/>
        <v>40277.208333333336</v>
      </c>
      <c r="P157" t="b">
        <v>0</v>
      </c>
      <c r="Q157" t="b">
        <v>0</v>
      </c>
      <c r="R157" t="s">
        <v>33</v>
      </c>
      <c r="S157" t="str">
        <f t="shared" si="14"/>
        <v>theater</v>
      </c>
      <c r="T157" t="str">
        <f t="shared" si="15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6"/>
        <v>0.73939560439560437</v>
      </c>
      <c r="G158" t="s">
        <v>74</v>
      </c>
      <c r="H158">
        <v>379</v>
      </c>
      <c r="I158" s="5">
        <f t="shared" si="1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7"/>
        <v>43743.208333333328</v>
      </c>
      <c r="O158" s="8">
        <f t="shared" si="13"/>
        <v>43767.208333333328</v>
      </c>
      <c r="P158" t="b">
        <v>0</v>
      </c>
      <c r="Q158" t="b">
        <v>0</v>
      </c>
      <c r="R158" t="s">
        <v>23</v>
      </c>
      <c r="S158" t="str">
        <f t="shared" si="14"/>
        <v>music</v>
      </c>
      <c r="T158" t="str">
        <f t="shared" si="15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6"/>
        <v>0.52666666666666662</v>
      </c>
      <c r="G159" t="s">
        <v>14</v>
      </c>
      <c r="H159">
        <v>30</v>
      </c>
      <c r="I159" s="5">
        <f t="shared" si="1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7"/>
        <v>41638.25</v>
      </c>
      <c r="O159" s="8">
        <f t="shared" si="13"/>
        <v>41650.25</v>
      </c>
      <c r="P159" t="b">
        <v>0</v>
      </c>
      <c r="Q159" t="b">
        <v>0</v>
      </c>
      <c r="R159" t="s">
        <v>122</v>
      </c>
      <c r="S159" t="str">
        <f t="shared" si="14"/>
        <v>photography</v>
      </c>
      <c r="T159" t="str">
        <f t="shared" si="15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6"/>
        <v>2.2095238095238097</v>
      </c>
      <c r="G160" t="s">
        <v>20</v>
      </c>
      <c r="H160">
        <v>41</v>
      </c>
      <c r="I160" s="5">
        <f t="shared" si="1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7"/>
        <v>42346.25</v>
      </c>
      <c r="O160" s="8">
        <f t="shared" si="13"/>
        <v>42347.25</v>
      </c>
      <c r="P160" t="b">
        <v>0</v>
      </c>
      <c r="Q160" t="b">
        <v>0</v>
      </c>
      <c r="R160" t="s">
        <v>23</v>
      </c>
      <c r="S160" t="str">
        <f t="shared" si="14"/>
        <v>music</v>
      </c>
      <c r="T160" t="str">
        <f t="shared" si="15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6"/>
        <v>1.0001150627615063</v>
      </c>
      <c r="G161" t="s">
        <v>20</v>
      </c>
      <c r="H161">
        <v>1821</v>
      </c>
      <c r="I161" s="5">
        <f t="shared" si="1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7"/>
        <v>43551.208333333328</v>
      </c>
      <c r="O161" s="8">
        <f t="shared" si="13"/>
        <v>43569.208333333328</v>
      </c>
      <c r="P161" t="b">
        <v>0</v>
      </c>
      <c r="Q161" t="b">
        <v>1</v>
      </c>
      <c r="R161" t="s">
        <v>33</v>
      </c>
      <c r="S161" t="str">
        <f t="shared" si="14"/>
        <v>theater</v>
      </c>
      <c r="T161" t="str">
        <f t="shared" si="15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6"/>
        <v>1.6231249999999999</v>
      </c>
      <c r="G162" t="s">
        <v>20</v>
      </c>
      <c r="H162">
        <v>164</v>
      </c>
      <c r="I162" s="5">
        <f t="shared" si="1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7"/>
        <v>43582.208333333328</v>
      </c>
      <c r="O162" s="8">
        <f t="shared" si="13"/>
        <v>43598.208333333328</v>
      </c>
      <c r="P162" t="b">
        <v>0</v>
      </c>
      <c r="Q162" t="b">
        <v>0</v>
      </c>
      <c r="R162" t="s">
        <v>65</v>
      </c>
      <c r="S162" t="str">
        <f t="shared" si="14"/>
        <v>technology</v>
      </c>
      <c r="T162" t="str">
        <f t="shared" si="15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6"/>
        <v>0.78181818181818186</v>
      </c>
      <c r="G163" t="s">
        <v>14</v>
      </c>
      <c r="H163">
        <v>75</v>
      </c>
      <c r="I163" s="5">
        <f t="shared" si="1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7"/>
        <v>42270.208333333328</v>
      </c>
      <c r="O163" s="8">
        <f t="shared" si="13"/>
        <v>42276.208333333328</v>
      </c>
      <c r="P163" t="b">
        <v>0</v>
      </c>
      <c r="Q163" t="b">
        <v>1</v>
      </c>
      <c r="R163" t="s">
        <v>28</v>
      </c>
      <c r="S163" t="str">
        <f t="shared" si="14"/>
        <v>technology</v>
      </c>
      <c r="T163" t="str">
        <f t="shared" si="15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6"/>
        <v>1.4973770491803278</v>
      </c>
      <c r="G164" t="s">
        <v>20</v>
      </c>
      <c r="H164">
        <v>157</v>
      </c>
      <c r="I164" s="5">
        <f t="shared" si="1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7"/>
        <v>43442.25</v>
      </c>
      <c r="O164" s="8">
        <f t="shared" si="13"/>
        <v>43472.25</v>
      </c>
      <c r="P164" t="b">
        <v>0</v>
      </c>
      <c r="Q164" t="b">
        <v>0</v>
      </c>
      <c r="R164" t="s">
        <v>23</v>
      </c>
      <c r="S164" t="str">
        <f t="shared" si="14"/>
        <v>music</v>
      </c>
      <c r="T164" t="str">
        <f t="shared" si="15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6"/>
        <v>2.5325714285714285</v>
      </c>
      <c r="G165" t="s">
        <v>20</v>
      </c>
      <c r="H165">
        <v>246</v>
      </c>
      <c r="I165" s="5">
        <f t="shared" si="1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7"/>
        <v>43028.208333333328</v>
      </c>
      <c r="O165" s="8">
        <f t="shared" si="13"/>
        <v>43077.25</v>
      </c>
      <c r="P165" t="b">
        <v>0</v>
      </c>
      <c r="Q165" t="b">
        <v>1</v>
      </c>
      <c r="R165" t="s">
        <v>122</v>
      </c>
      <c r="S165" t="str">
        <f t="shared" si="14"/>
        <v>photography</v>
      </c>
      <c r="T165" t="str">
        <f t="shared" si="15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6"/>
        <v>1.0016943521594683</v>
      </c>
      <c r="G166" t="s">
        <v>20</v>
      </c>
      <c r="H166">
        <v>1396</v>
      </c>
      <c r="I166" s="5">
        <f t="shared" si="1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7"/>
        <v>43016.208333333328</v>
      </c>
      <c r="O166" s="8">
        <f t="shared" si="13"/>
        <v>43017.208333333328</v>
      </c>
      <c r="P166" t="b">
        <v>0</v>
      </c>
      <c r="Q166" t="b">
        <v>0</v>
      </c>
      <c r="R166" t="s">
        <v>33</v>
      </c>
      <c r="S166" t="str">
        <f t="shared" si="14"/>
        <v>theater</v>
      </c>
      <c r="T166" t="str">
        <f t="shared" si="15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6"/>
        <v>1.2199004424778761</v>
      </c>
      <c r="G167" t="s">
        <v>20</v>
      </c>
      <c r="H167">
        <v>2506</v>
      </c>
      <c r="I167" s="5">
        <f t="shared" si="1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7"/>
        <v>42948.208333333328</v>
      </c>
      <c r="O167" s="8">
        <f t="shared" si="13"/>
        <v>42980.208333333328</v>
      </c>
      <c r="P167" t="b">
        <v>0</v>
      </c>
      <c r="Q167" t="b">
        <v>0</v>
      </c>
      <c r="R167" t="s">
        <v>28</v>
      </c>
      <c r="S167" t="str">
        <f t="shared" si="14"/>
        <v>technology</v>
      </c>
      <c r="T167" t="str">
        <f t="shared" si="15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6"/>
        <v>1.3713265306122449</v>
      </c>
      <c r="G168" t="s">
        <v>20</v>
      </c>
      <c r="H168">
        <v>244</v>
      </c>
      <c r="I168" s="5">
        <f t="shared" si="1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7"/>
        <v>40534.25</v>
      </c>
      <c r="O168" s="8">
        <f t="shared" si="13"/>
        <v>40538.25</v>
      </c>
      <c r="P168" t="b">
        <v>0</v>
      </c>
      <c r="Q168" t="b">
        <v>0</v>
      </c>
      <c r="R168" t="s">
        <v>122</v>
      </c>
      <c r="S168" t="str">
        <f t="shared" si="14"/>
        <v>photography</v>
      </c>
      <c r="T168" t="str">
        <f t="shared" si="15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6"/>
        <v>4.155384615384615</v>
      </c>
      <c r="G169" t="s">
        <v>20</v>
      </c>
      <c r="H169">
        <v>146</v>
      </c>
      <c r="I169" s="5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7"/>
        <v>41435.208333333336</v>
      </c>
      <c r="O169" s="8">
        <f t="shared" si="13"/>
        <v>41445.208333333336</v>
      </c>
      <c r="P169" t="b">
        <v>0</v>
      </c>
      <c r="Q169" t="b">
        <v>0</v>
      </c>
      <c r="R169" t="s">
        <v>33</v>
      </c>
      <c r="S169" t="str">
        <f t="shared" si="14"/>
        <v>theater</v>
      </c>
      <c r="T169" t="str">
        <f t="shared" si="15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6"/>
        <v>0.3130913348946136</v>
      </c>
      <c r="G170" t="s">
        <v>14</v>
      </c>
      <c r="H170">
        <v>955</v>
      </c>
      <c r="I170" s="5">
        <f t="shared" si="1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7"/>
        <v>43518.25</v>
      </c>
      <c r="O170" s="8">
        <f t="shared" si="13"/>
        <v>43541.208333333328</v>
      </c>
      <c r="P170" t="b">
        <v>0</v>
      </c>
      <c r="Q170" t="b">
        <v>1</v>
      </c>
      <c r="R170" t="s">
        <v>60</v>
      </c>
      <c r="S170" t="str">
        <f t="shared" si="14"/>
        <v>music</v>
      </c>
      <c r="T170" t="str">
        <f t="shared" si="15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6"/>
        <v>4.240815450643777</v>
      </c>
      <c r="G171" t="s">
        <v>20</v>
      </c>
      <c r="H171">
        <v>1267</v>
      </c>
      <c r="I171" s="5">
        <f t="shared" si="1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7"/>
        <v>41077.208333333336</v>
      </c>
      <c r="O171" s="8">
        <f t="shared" si="13"/>
        <v>41105.208333333336</v>
      </c>
      <c r="P171" t="b">
        <v>0</v>
      </c>
      <c r="Q171" t="b">
        <v>1</v>
      </c>
      <c r="R171" t="s">
        <v>100</v>
      </c>
      <c r="S171" t="str">
        <f t="shared" si="14"/>
        <v>film &amp; video</v>
      </c>
      <c r="T171" t="str">
        <f t="shared" si="15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6"/>
        <v>2.9388623072833599E-2</v>
      </c>
      <c r="G172" t="s">
        <v>14</v>
      </c>
      <c r="H172">
        <v>67</v>
      </c>
      <c r="I172" s="5">
        <f t="shared" si="1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7"/>
        <v>42950.208333333328</v>
      </c>
      <c r="O172" s="8">
        <f t="shared" si="13"/>
        <v>42957.208333333328</v>
      </c>
      <c r="P172" t="b">
        <v>0</v>
      </c>
      <c r="Q172" t="b">
        <v>0</v>
      </c>
      <c r="R172" t="s">
        <v>60</v>
      </c>
      <c r="S172" t="str">
        <f t="shared" si="14"/>
        <v>music</v>
      </c>
      <c r="T172" t="str">
        <f t="shared" si="15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6"/>
        <v>0.1063265306122449</v>
      </c>
      <c r="G173" t="s">
        <v>14</v>
      </c>
      <c r="H173">
        <v>5</v>
      </c>
      <c r="I173" s="5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7"/>
        <v>41718.208333333336</v>
      </c>
      <c r="O173" s="8">
        <f t="shared" si="13"/>
        <v>41740.208333333336</v>
      </c>
      <c r="P173" t="b">
        <v>0</v>
      </c>
      <c r="Q173" t="b">
        <v>0</v>
      </c>
      <c r="R173" t="s">
        <v>206</v>
      </c>
      <c r="S173" t="str">
        <f t="shared" si="14"/>
        <v>publishing</v>
      </c>
      <c r="T173" t="str">
        <f t="shared" si="15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6"/>
        <v>0.82874999999999999</v>
      </c>
      <c r="G174" t="s">
        <v>14</v>
      </c>
      <c r="H174">
        <v>26</v>
      </c>
      <c r="I174" s="5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7"/>
        <v>41839.208333333336</v>
      </c>
      <c r="O174" s="8">
        <f t="shared" si="13"/>
        <v>41854.208333333336</v>
      </c>
      <c r="P174" t="b">
        <v>0</v>
      </c>
      <c r="Q174" t="b">
        <v>1</v>
      </c>
      <c r="R174" t="s">
        <v>42</v>
      </c>
      <c r="S174" t="str">
        <f t="shared" si="14"/>
        <v>film &amp; video</v>
      </c>
      <c r="T174" t="str">
        <f t="shared" si="15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6"/>
        <v>1.6301447776628748</v>
      </c>
      <c r="G175" t="s">
        <v>20</v>
      </c>
      <c r="H175">
        <v>1561</v>
      </c>
      <c r="I175" s="5">
        <f t="shared" si="1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7"/>
        <v>41412.208333333336</v>
      </c>
      <c r="O175" s="8">
        <f t="shared" si="13"/>
        <v>41418.208333333336</v>
      </c>
      <c r="P175" t="b">
        <v>0</v>
      </c>
      <c r="Q175" t="b">
        <v>0</v>
      </c>
      <c r="R175" t="s">
        <v>33</v>
      </c>
      <c r="S175" t="str">
        <f t="shared" si="14"/>
        <v>theater</v>
      </c>
      <c r="T175" t="str">
        <f t="shared" si="15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6"/>
        <v>8.9466666666666672</v>
      </c>
      <c r="G176" t="s">
        <v>20</v>
      </c>
      <c r="H176">
        <v>48</v>
      </c>
      <c r="I176" s="5">
        <f t="shared" si="1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7"/>
        <v>42282.208333333328</v>
      </c>
      <c r="O176" s="8">
        <f t="shared" si="13"/>
        <v>42283.208333333328</v>
      </c>
      <c r="P176" t="b">
        <v>0</v>
      </c>
      <c r="Q176" t="b">
        <v>1</v>
      </c>
      <c r="R176" t="s">
        <v>65</v>
      </c>
      <c r="S176" t="str">
        <f t="shared" si="14"/>
        <v>technology</v>
      </c>
      <c r="T176" t="str">
        <f t="shared" si="15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6"/>
        <v>0.26191501103752757</v>
      </c>
      <c r="G177" t="s">
        <v>14</v>
      </c>
      <c r="H177">
        <v>1130</v>
      </c>
      <c r="I177" s="5">
        <f t="shared" si="1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7"/>
        <v>42613.208333333328</v>
      </c>
      <c r="O177" s="8">
        <f t="shared" si="13"/>
        <v>42632.208333333328</v>
      </c>
      <c r="P177" t="b">
        <v>0</v>
      </c>
      <c r="Q177" t="b">
        <v>0</v>
      </c>
      <c r="R177" t="s">
        <v>33</v>
      </c>
      <c r="S177" t="str">
        <f t="shared" si="14"/>
        <v>theater</v>
      </c>
      <c r="T177" t="str">
        <f t="shared" si="15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6"/>
        <v>0.74834782608695649</v>
      </c>
      <c r="G178" t="s">
        <v>14</v>
      </c>
      <c r="H178">
        <v>782</v>
      </c>
      <c r="I178" s="5">
        <f t="shared" si="1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7"/>
        <v>42616.208333333328</v>
      </c>
      <c r="O178" s="8">
        <f t="shared" si="13"/>
        <v>42625.208333333328</v>
      </c>
      <c r="P178" t="b">
        <v>0</v>
      </c>
      <c r="Q178" t="b">
        <v>0</v>
      </c>
      <c r="R178" t="s">
        <v>33</v>
      </c>
      <c r="S178" t="str">
        <f t="shared" si="14"/>
        <v>theater</v>
      </c>
      <c r="T178" t="str">
        <f t="shared" si="15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6"/>
        <v>4.1647680412371137</v>
      </c>
      <c r="G179" t="s">
        <v>20</v>
      </c>
      <c r="H179">
        <v>2739</v>
      </c>
      <c r="I179" s="5">
        <f t="shared" si="1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7"/>
        <v>40497.25</v>
      </c>
      <c r="O179" s="8">
        <f t="shared" si="13"/>
        <v>40522.25</v>
      </c>
      <c r="P179" t="b">
        <v>0</v>
      </c>
      <c r="Q179" t="b">
        <v>0</v>
      </c>
      <c r="R179" t="s">
        <v>33</v>
      </c>
      <c r="S179" t="str">
        <f t="shared" si="14"/>
        <v>theater</v>
      </c>
      <c r="T179" t="str">
        <f t="shared" si="15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6"/>
        <v>0.96208333333333329</v>
      </c>
      <c r="G180" t="s">
        <v>14</v>
      </c>
      <c r="H180">
        <v>210</v>
      </c>
      <c r="I180" s="5">
        <f t="shared" si="1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7"/>
        <v>42999.208333333328</v>
      </c>
      <c r="O180" s="8">
        <f t="shared" si="13"/>
        <v>43008.208333333328</v>
      </c>
      <c r="P180" t="b">
        <v>0</v>
      </c>
      <c r="Q180" t="b">
        <v>0</v>
      </c>
      <c r="R180" t="s">
        <v>17</v>
      </c>
      <c r="S180" t="str">
        <f t="shared" si="14"/>
        <v>food</v>
      </c>
      <c r="T180" t="str">
        <f t="shared" si="15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6"/>
        <v>3.5771910112359548</v>
      </c>
      <c r="G181" t="s">
        <v>20</v>
      </c>
      <c r="H181">
        <v>3537</v>
      </c>
      <c r="I181" s="5">
        <f t="shared" si="1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7"/>
        <v>41350.208333333336</v>
      </c>
      <c r="O181" s="8">
        <f t="shared" si="13"/>
        <v>41351.208333333336</v>
      </c>
      <c r="P181" t="b">
        <v>0</v>
      </c>
      <c r="Q181" t="b">
        <v>1</v>
      </c>
      <c r="R181" t="s">
        <v>33</v>
      </c>
      <c r="S181" t="str">
        <f t="shared" si="14"/>
        <v>theater</v>
      </c>
      <c r="T181" t="str">
        <f t="shared" si="15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6"/>
        <v>3.0845714285714285</v>
      </c>
      <c r="G182" t="s">
        <v>20</v>
      </c>
      <c r="H182">
        <v>2107</v>
      </c>
      <c r="I182" s="5">
        <f t="shared" si="1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7"/>
        <v>40259.208333333336</v>
      </c>
      <c r="O182" s="8">
        <f t="shared" si="13"/>
        <v>40264.208333333336</v>
      </c>
      <c r="P182" t="b">
        <v>0</v>
      </c>
      <c r="Q182" t="b">
        <v>0</v>
      </c>
      <c r="R182" t="s">
        <v>65</v>
      </c>
      <c r="S182" t="str">
        <f t="shared" si="14"/>
        <v>technology</v>
      </c>
      <c r="T182" t="str">
        <f t="shared" si="15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6"/>
        <v>0.61802325581395345</v>
      </c>
      <c r="G183" t="s">
        <v>14</v>
      </c>
      <c r="H183">
        <v>136</v>
      </c>
      <c r="I183" s="5">
        <f t="shared" si="1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7"/>
        <v>43012.208333333328</v>
      </c>
      <c r="O183" s="8">
        <f t="shared" si="13"/>
        <v>43030.208333333328</v>
      </c>
      <c r="P183" t="b">
        <v>0</v>
      </c>
      <c r="Q183" t="b">
        <v>0</v>
      </c>
      <c r="R183" t="s">
        <v>28</v>
      </c>
      <c r="S183" t="str">
        <f t="shared" si="14"/>
        <v>technology</v>
      </c>
      <c r="T183" t="str">
        <f t="shared" si="15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6"/>
        <v>7.2232472324723247</v>
      </c>
      <c r="G184" t="s">
        <v>20</v>
      </c>
      <c r="H184">
        <v>3318</v>
      </c>
      <c r="I184" s="5">
        <f t="shared" si="1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7"/>
        <v>43631.208333333328</v>
      </c>
      <c r="O184" s="8">
        <f t="shared" si="13"/>
        <v>43647.208333333328</v>
      </c>
      <c r="P184" t="b">
        <v>0</v>
      </c>
      <c r="Q184" t="b">
        <v>0</v>
      </c>
      <c r="R184" t="s">
        <v>33</v>
      </c>
      <c r="S184" t="str">
        <f t="shared" si="14"/>
        <v>theater</v>
      </c>
      <c r="T184" t="str">
        <f t="shared" si="15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6"/>
        <v>0.69117647058823528</v>
      </c>
      <c r="G185" t="s">
        <v>14</v>
      </c>
      <c r="H185">
        <v>86</v>
      </c>
      <c r="I185" s="5">
        <f t="shared" si="1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7"/>
        <v>40430.208333333336</v>
      </c>
      <c r="O185" s="8">
        <f t="shared" si="13"/>
        <v>40443.208333333336</v>
      </c>
      <c r="P185" t="b">
        <v>0</v>
      </c>
      <c r="Q185" t="b">
        <v>0</v>
      </c>
      <c r="R185" t="s">
        <v>23</v>
      </c>
      <c r="S185" t="str">
        <f t="shared" si="14"/>
        <v>music</v>
      </c>
      <c r="T185" t="str">
        <f t="shared" si="15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6"/>
        <v>2.9305555555555554</v>
      </c>
      <c r="G186" t="s">
        <v>20</v>
      </c>
      <c r="H186">
        <v>340</v>
      </c>
      <c r="I186" s="5">
        <f t="shared" si="1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7"/>
        <v>43588.208333333328</v>
      </c>
      <c r="O186" s="8">
        <f t="shared" si="13"/>
        <v>43589.208333333328</v>
      </c>
      <c r="P186" t="b">
        <v>0</v>
      </c>
      <c r="Q186" t="b">
        <v>0</v>
      </c>
      <c r="R186" t="s">
        <v>33</v>
      </c>
      <c r="S186" t="str">
        <f t="shared" si="14"/>
        <v>theater</v>
      </c>
      <c r="T186" t="str">
        <f t="shared" si="15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6"/>
        <v>0.71799999999999997</v>
      </c>
      <c r="G187" t="s">
        <v>14</v>
      </c>
      <c r="H187">
        <v>19</v>
      </c>
      <c r="I187" s="5">
        <f t="shared" si="1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7"/>
        <v>43233.208333333328</v>
      </c>
      <c r="O187" s="8">
        <f t="shared" si="13"/>
        <v>43244.208333333328</v>
      </c>
      <c r="P187" t="b">
        <v>0</v>
      </c>
      <c r="Q187" t="b">
        <v>0</v>
      </c>
      <c r="R187" t="s">
        <v>269</v>
      </c>
      <c r="S187" t="str">
        <f t="shared" si="14"/>
        <v>film &amp; video</v>
      </c>
      <c r="T187" t="str">
        <f t="shared" si="15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6"/>
        <v>0.31934684684684683</v>
      </c>
      <c r="G188" t="s">
        <v>14</v>
      </c>
      <c r="H188">
        <v>886</v>
      </c>
      <c r="I188" s="5">
        <f t="shared" si="1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7"/>
        <v>41782.208333333336</v>
      </c>
      <c r="O188" s="8">
        <f t="shared" si="13"/>
        <v>41797.208333333336</v>
      </c>
      <c r="P188" t="b">
        <v>0</v>
      </c>
      <c r="Q188" t="b">
        <v>0</v>
      </c>
      <c r="R188" t="s">
        <v>33</v>
      </c>
      <c r="S188" t="str">
        <f t="shared" si="14"/>
        <v>theater</v>
      </c>
      <c r="T188" t="str">
        <f t="shared" si="15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6"/>
        <v>2.2987375415282392</v>
      </c>
      <c r="G189" t="s">
        <v>20</v>
      </c>
      <c r="H189">
        <v>1442</v>
      </c>
      <c r="I189" s="5">
        <f t="shared" si="1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7"/>
        <v>41328.25</v>
      </c>
      <c r="O189" s="8">
        <f t="shared" si="13"/>
        <v>41356.208333333336</v>
      </c>
      <c r="P189" t="b">
        <v>0</v>
      </c>
      <c r="Q189" t="b">
        <v>1</v>
      </c>
      <c r="R189" t="s">
        <v>100</v>
      </c>
      <c r="S189" t="str">
        <f t="shared" si="14"/>
        <v>film &amp; video</v>
      </c>
      <c r="T189" t="str">
        <f t="shared" si="15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6"/>
        <v>0.3201219512195122</v>
      </c>
      <c r="G190" t="s">
        <v>14</v>
      </c>
      <c r="H190">
        <v>35</v>
      </c>
      <c r="I190" s="5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7"/>
        <v>41975.25</v>
      </c>
      <c r="O190" s="8">
        <f t="shared" si="13"/>
        <v>41976.25</v>
      </c>
      <c r="P190" t="b">
        <v>0</v>
      </c>
      <c r="Q190" t="b">
        <v>0</v>
      </c>
      <c r="R190" t="s">
        <v>33</v>
      </c>
      <c r="S190" t="str">
        <f t="shared" si="14"/>
        <v>theater</v>
      </c>
      <c r="T190" t="str">
        <f t="shared" si="15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6"/>
        <v>0.23525352848928385</v>
      </c>
      <c r="G191" t="s">
        <v>74</v>
      </c>
      <c r="H191">
        <v>441</v>
      </c>
      <c r="I191" s="5">
        <f t="shared" si="1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7"/>
        <v>42433.25</v>
      </c>
      <c r="O191" s="8">
        <f t="shared" si="13"/>
        <v>42433.25</v>
      </c>
      <c r="P191" t="b">
        <v>0</v>
      </c>
      <c r="Q191" t="b">
        <v>0</v>
      </c>
      <c r="R191" t="s">
        <v>33</v>
      </c>
      <c r="S191" t="str">
        <f t="shared" si="14"/>
        <v>theater</v>
      </c>
      <c r="T191" t="str">
        <f t="shared" si="15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6"/>
        <v>0.68594594594594593</v>
      </c>
      <c r="G192" t="s">
        <v>14</v>
      </c>
      <c r="H192">
        <v>24</v>
      </c>
      <c r="I192" s="5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7"/>
        <v>41429.208333333336</v>
      </c>
      <c r="O192" s="8">
        <f t="shared" si="13"/>
        <v>41430.208333333336</v>
      </c>
      <c r="P192" t="b">
        <v>0</v>
      </c>
      <c r="Q192" t="b">
        <v>1</v>
      </c>
      <c r="R192" t="s">
        <v>33</v>
      </c>
      <c r="S192" t="str">
        <f t="shared" si="14"/>
        <v>theater</v>
      </c>
      <c r="T192" t="str">
        <f t="shared" si="15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6"/>
        <v>0.37952380952380954</v>
      </c>
      <c r="G193" t="s">
        <v>14</v>
      </c>
      <c r="H193">
        <v>86</v>
      </c>
      <c r="I193" s="5">
        <f t="shared" si="1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7"/>
        <v>43536.208333333328</v>
      </c>
      <c r="O193" s="8">
        <f t="shared" si="13"/>
        <v>43539.208333333328</v>
      </c>
      <c r="P193" t="b">
        <v>0</v>
      </c>
      <c r="Q193" t="b">
        <v>0</v>
      </c>
      <c r="R193" t="s">
        <v>33</v>
      </c>
      <c r="S193" t="str">
        <f t="shared" si="14"/>
        <v>theater</v>
      </c>
      <c r="T193" t="str">
        <f t="shared" si="15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6"/>
        <v>0.19992957746478873</v>
      </c>
      <c r="G194" t="s">
        <v>14</v>
      </c>
      <c r="H194">
        <v>243</v>
      </c>
      <c r="I194" s="5">
        <f t="shared" si="1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7"/>
        <v>41817.208333333336</v>
      </c>
      <c r="O194" s="8">
        <f t="shared" si="13"/>
        <v>41821.208333333336</v>
      </c>
      <c r="P194" t="b">
        <v>0</v>
      </c>
      <c r="Q194" t="b">
        <v>0</v>
      </c>
      <c r="R194" t="s">
        <v>23</v>
      </c>
      <c r="S194" t="str">
        <f t="shared" si="14"/>
        <v>music</v>
      </c>
      <c r="T194" t="str">
        <f t="shared" si="15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6"/>
        <v>0.45636363636363636</v>
      </c>
      <c r="G195" t="s">
        <v>14</v>
      </c>
      <c r="H195">
        <v>65</v>
      </c>
      <c r="I195" s="5">
        <f t="shared" ref="I195:I258" si="18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7"/>
        <v>43198.208333333328</v>
      </c>
      <c r="O195" s="8">
        <f t="shared" ref="O195:O258" si="19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0">_xlfn.TEXTBEFORE(R195,"/")</f>
        <v>music</v>
      </c>
      <c r="T195" t="str">
        <f t="shared" ref="T195:T258" si="21">_xlfn.TEXTAFTER(R195,"/")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22">E196/D196</f>
        <v>1.227605633802817</v>
      </c>
      <c r="G196" t="s">
        <v>20</v>
      </c>
      <c r="H196">
        <v>126</v>
      </c>
      <c r="I196" s="5">
        <f t="shared" si="18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ref="N196:N259" si="23">(((L196/60)/60)/24)+DATE(1970,1,1)</f>
        <v>42261.208333333328</v>
      </c>
      <c r="O196" s="8">
        <f t="shared" si="19"/>
        <v>42277.208333333328</v>
      </c>
      <c r="P196" t="b">
        <v>0</v>
      </c>
      <c r="Q196" t="b">
        <v>0</v>
      </c>
      <c r="R196" t="s">
        <v>148</v>
      </c>
      <c r="S196" t="str">
        <f t="shared" si="20"/>
        <v>music</v>
      </c>
      <c r="T196" t="str">
        <f t="shared" si="21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22"/>
        <v>3.61753164556962</v>
      </c>
      <c r="G197" t="s">
        <v>20</v>
      </c>
      <c r="H197">
        <v>524</v>
      </c>
      <c r="I197" s="5">
        <f t="shared" si="18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3"/>
        <v>43310.208333333328</v>
      </c>
      <c r="O197" s="8">
        <f t="shared" si="19"/>
        <v>43317.208333333328</v>
      </c>
      <c r="P197" t="b">
        <v>0</v>
      </c>
      <c r="Q197" t="b">
        <v>0</v>
      </c>
      <c r="R197" t="s">
        <v>50</v>
      </c>
      <c r="S197" t="str">
        <f t="shared" si="20"/>
        <v>music</v>
      </c>
      <c r="T197" t="str">
        <f t="shared" si="21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22"/>
        <v>0.63146341463414635</v>
      </c>
      <c r="G198" t="s">
        <v>14</v>
      </c>
      <c r="H198">
        <v>100</v>
      </c>
      <c r="I198" s="5">
        <f t="shared" si="18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3"/>
        <v>42616.208333333328</v>
      </c>
      <c r="O198" s="8">
        <f t="shared" si="19"/>
        <v>42635.208333333328</v>
      </c>
      <c r="P198" t="b">
        <v>0</v>
      </c>
      <c r="Q198" t="b">
        <v>0</v>
      </c>
      <c r="R198" t="s">
        <v>65</v>
      </c>
      <c r="S198" t="str">
        <f t="shared" si="20"/>
        <v>technology</v>
      </c>
      <c r="T198" t="str">
        <f t="shared" si="21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22"/>
        <v>2.9820475319926874</v>
      </c>
      <c r="G199" t="s">
        <v>20</v>
      </c>
      <c r="H199">
        <v>1989</v>
      </c>
      <c r="I199" s="5">
        <f t="shared" si="18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3"/>
        <v>42909.208333333328</v>
      </c>
      <c r="O199" s="8">
        <f t="shared" si="19"/>
        <v>42923.208333333328</v>
      </c>
      <c r="P199" t="b">
        <v>0</v>
      </c>
      <c r="Q199" t="b">
        <v>0</v>
      </c>
      <c r="R199" t="s">
        <v>53</v>
      </c>
      <c r="S199" t="str">
        <f t="shared" si="20"/>
        <v>film &amp; video</v>
      </c>
      <c r="T199" t="str">
        <f t="shared" si="21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22"/>
        <v>9.5585443037974685E-2</v>
      </c>
      <c r="G200" t="s">
        <v>14</v>
      </c>
      <c r="H200">
        <v>168</v>
      </c>
      <c r="I200" s="5">
        <f t="shared" si="18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3"/>
        <v>40396.208333333336</v>
      </c>
      <c r="O200" s="8">
        <f t="shared" si="19"/>
        <v>40425.208333333336</v>
      </c>
      <c r="P200" t="b">
        <v>0</v>
      </c>
      <c r="Q200" t="b">
        <v>0</v>
      </c>
      <c r="R200" t="s">
        <v>50</v>
      </c>
      <c r="S200" t="str">
        <f t="shared" si="20"/>
        <v>music</v>
      </c>
      <c r="T200" t="str">
        <f t="shared" si="21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22"/>
        <v>0.5377777777777778</v>
      </c>
      <c r="G201" t="s">
        <v>14</v>
      </c>
      <c r="H201">
        <v>13</v>
      </c>
      <c r="I201" s="5">
        <f t="shared" si="18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3"/>
        <v>42192.208333333328</v>
      </c>
      <c r="O201" s="8">
        <f t="shared" si="19"/>
        <v>42196.208333333328</v>
      </c>
      <c r="P201" t="b">
        <v>0</v>
      </c>
      <c r="Q201" t="b">
        <v>0</v>
      </c>
      <c r="R201" t="s">
        <v>23</v>
      </c>
      <c r="S201" t="str">
        <f t="shared" si="20"/>
        <v>music</v>
      </c>
      <c r="T201" t="str">
        <f t="shared" si="21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22"/>
        <v>0.02</v>
      </c>
      <c r="G202" t="s">
        <v>14</v>
      </c>
      <c r="H202">
        <v>1</v>
      </c>
      <c r="I202" s="5">
        <f t="shared" si="18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3"/>
        <v>40262.208333333336</v>
      </c>
      <c r="O202" s="8">
        <f t="shared" si="19"/>
        <v>40273.208333333336</v>
      </c>
      <c r="P202" t="b">
        <v>0</v>
      </c>
      <c r="Q202" t="b">
        <v>0</v>
      </c>
      <c r="R202" t="s">
        <v>33</v>
      </c>
      <c r="S202" t="str">
        <f t="shared" si="20"/>
        <v>theater</v>
      </c>
      <c r="T202" t="str">
        <f t="shared" si="21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22"/>
        <v>6.8119047619047617</v>
      </c>
      <c r="G203" t="s">
        <v>20</v>
      </c>
      <c r="H203">
        <v>157</v>
      </c>
      <c r="I203" s="5">
        <f t="shared" si="18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3"/>
        <v>41845.208333333336</v>
      </c>
      <c r="O203" s="8">
        <f t="shared" si="19"/>
        <v>41863.208333333336</v>
      </c>
      <c r="P203" t="b">
        <v>0</v>
      </c>
      <c r="Q203" t="b">
        <v>0</v>
      </c>
      <c r="R203" t="s">
        <v>28</v>
      </c>
      <c r="S203" t="str">
        <f t="shared" si="20"/>
        <v>technology</v>
      </c>
      <c r="T203" t="str">
        <f t="shared" si="21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22"/>
        <v>0.78831325301204824</v>
      </c>
      <c r="G204" t="s">
        <v>74</v>
      </c>
      <c r="H204">
        <v>82</v>
      </c>
      <c r="I204" s="5">
        <f t="shared" si="18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3"/>
        <v>40818.208333333336</v>
      </c>
      <c r="O204" s="8">
        <f t="shared" si="19"/>
        <v>40822.208333333336</v>
      </c>
      <c r="P204" t="b">
        <v>0</v>
      </c>
      <c r="Q204" t="b">
        <v>0</v>
      </c>
      <c r="R204" t="s">
        <v>17</v>
      </c>
      <c r="S204" t="str">
        <f t="shared" si="20"/>
        <v>food</v>
      </c>
      <c r="T204" t="str">
        <f t="shared" si="21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22"/>
        <v>1.3440792216817234</v>
      </c>
      <c r="G205" t="s">
        <v>20</v>
      </c>
      <c r="H205">
        <v>4498</v>
      </c>
      <c r="I205" s="5">
        <f t="shared" si="18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3"/>
        <v>42752.25</v>
      </c>
      <c r="O205" s="8">
        <f t="shared" si="19"/>
        <v>42754.25</v>
      </c>
      <c r="P205" t="b">
        <v>0</v>
      </c>
      <c r="Q205" t="b">
        <v>0</v>
      </c>
      <c r="R205" t="s">
        <v>33</v>
      </c>
      <c r="S205" t="str">
        <f t="shared" si="20"/>
        <v>theater</v>
      </c>
      <c r="T205" t="str">
        <f t="shared" si="21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22"/>
        <v>3.372E-2</v>
      </c>
      <c r="G206" t="s">
        <v>14</v>
      </c>
      <c r="H206">
        <v>40</v>
      </c>
      <c r="I206" s="5">
        <f t="shared" si="18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3"/>
        <v>40636.208333333336</v>
      </c>
      <c r="O206" s="8">
        <f t="shared" si="19"/>
        <v>40646.208333333336</v>
      </c>
      <c r="P206" t="b">
        <v>0</v>
      </c>
      <c r="Q206" t="b">
        <v>0</v>
      </c>
      <c r="R206" t="s">
        <v>159</v>
      </c>
      <c r="S206" t="str">
        <f t="shared" si="20"/>
        <v>music</v>
      </c>
      <c r="T206" t="str">
        <f t="shared" si="21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22"/>
        <v>4.3184615384615386</v>
      </c>
      <c r="G207" t="s">
        <v>20</v>
      </c>
      <c r="H207">
        <v>80</v>
      </c>
      <c r="I207" s="5">
        <f t="shared" si="18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3"/>
        <v>43390.208333333328</v>
      </c>
      <c r="O207" s="8">
        <f t="shared" si="19"/>
        <v>43402.208333333328</v>
      </c>
      <c r="P207" t="b">
        <v>1</v>
      </c>
      <c r="Q207" t="b">
        <v>0</v>
      </c>
      <c r="R207" t="s">
        <v>33</v>
      </c>
      <c r="S207" t="str">
        <f t="shared" si="20"/>
        <v>theater</v>
      </c>
      <c r="T207" t="str">
        <f t="shared" si="21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22"/>
        <v>0.38844444444444443</v>
      </c>
      <c r="G208" t="s">
        <v>74</v>
      </c>
      <c r="H208">
        <v>57</v>
      </c>
      <c r="I208" s="5">
        <f t="shared" si="18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3"/>
        <v>40236.25</v>
      </c>
      <c r="O208" s="8">
        <f t="shared" si="19"/>
        <v>40245.25</v>
      </c>
      <c r="P208" t="b">
        <v>0</v>
      </c>
      <c r="Q208" t="b">
        <v>0</v>
      </c>
      <c r="R208" t="s">
        <v>119</v>
      </c>
      <c r="S208" t="str">
        <f t="shared" si="20"/>
        <v>publishing</v>
      </c>
      <c r="T208" t="str">
        <f t="shared" si="21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22"/>
        <v>4.2569999999999997</v>
      </c>
      <c r="G209" t="s">
        <v>20</v>
      </c>
      <c r="H209">
        <v>43</v>
      </c>
      <c r="I209" s="5">
        <f t="shared" si="18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3"/>
        <v>43340.208333333328</v>
      </c>
      <c r="O209" s="8">
        <f t="shared" si="19"/>
        <v>43360.208333333328</v>
      </c>
      <c r="P209" t="b">
        <v>0</v>
      </c>
      <c r="Q209" t="b">
        <v>1</v>
      </c>
      <c r="R209" t="s">
        <v>23</v>
      </c>
      <c r="S209" t="str">
        <f t="shared" si="20"/>
        <v>music</v>
      </c>
      <c r="T209" t="str">
        <f t="shared" si="21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22"/>
        <v>1.0112239715591671</v>
      </c>
      <c r="G210" t="s">
        <v>20</v>
      </c>
      <c r="H210">
        <v>2053</v>
      </c>
      <c r="I210" s="5">
        <f t="shared" si="18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3"/>
        <v>43048.25</v>
      </c>
      <c r="O210" s="8">
        <f t="shared" si="19"/>
        <v>43072.25</v>
      </c>
      <c r="P210" t="b">
        <v>0</v>
      </c>
      <c r="Q210" t="b">
        <v>0</v>
      </c>
      <c r="R210" t="s">
        <v>42</v>
      </c>
      <c r="S210" t="str">
        <f t="shared" si="20"/>
        <v>film &amp; video</v>
      </c>
      <c r="T210" t="str">
        <f t="shared" si="21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22"/>
        <v>0.21188688946015424</v>
      </c>
      <c r="G211" t="s">
        <v>47</v>
      </c>
      <c r="H211">
        <v>808</v>
      </c>
      <c r="I211" s="5">
        <f t="shared" si="18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3"/>
        <v>42496.208333333328</v>
      </c>
      <c r="O211" s="8">
        <f t="shared" si="19"/>
        <v>42503.208333333328</v>
      </c>
      <c r="P211" t="b">
        <v>0</v>
      </c>
      <c r="Q211" t="b">
        <v>0</v>
      </c>
      <c r="R211" t="s">
        <v>42</v>
      </c>
      <c r="S211" t="str">
        <f t="shared" si="20"/>
        <v>film &amp; video</v>
      </c>
      <c r="T211" t="str">
        <f t="shared" si="21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22"/>
        <v>0.67425531914893622</v>
      </c>
      <c r="G212" t="s">
        <v>14</v>
      </c>
      <c r="H212">
        <v>226</v>
      </c>
      <c r="I212" s="5">
        <f t="shared" si="18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3"/>
        <v>42797.25</v>
      </c>
      <c r="O212" s="8">
        <f t="shared" si="19"/>
        <v>42824.208333333328</v>
      </c>
      <c r="P212" t="b">
        <v>0</v>
      </c>
      <c r="Q212" t="b">
        <v>0</v>
      </c>
      <c r="R212" t="s">
        <v>474</v>
      </c>
      <c r="S212" t="str">
        <f t="shared" si="20"/>
        <v>film &amp; video</v>
      </c>
      <c r="T212" t="str">
        <f t="shared" si="21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22"/>
        <v>0.9492337164750958</v>
      </c>
      <c r="G213" t="s">
        <v>14</v>
      </c>
      <c r="H213">
        <v>1625</v>
      </c>
      <c r="I213" s="5">
        <f t="shared" si="18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3"/>
        <v>41513.208333333336</v>
      </c>
      <c r="O213" s="8">
        <f t="shared" si="19"/>
        <v>41537.208333333336</v>
      </c>
      <c r="P213" t="b">
        <v>0</v>
      </c>
      <c r="Q213" t="b">
        <v>0</v>
      </c>
      <c r="R213" t="s">
        <v>33</v>
      </c>
      <c r="S213" t="str">
        <f t="shared" si="20"/>
        <v>theater</v>
      </c>
      <c r="T213" t="str">
        <f t="shared" si="21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22"/>
        <v>1.5185185185185186</v>
      </c>
      <c r="G214" t="s">
        <v>20</v>
      </c>
      <c r="H214">
        <v>168</v>
      </c>
      <c r="I214" s="5">
        <f t="shared" si="18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3"/>
        <v>43814.25</v>
      </c>
      <c r="O214" s="8">
        <f t="shared" si="19"/>
        <v>43860.25</v>
      </c>
      <c r="P214" t="b">
        <v>0</v>
      </c>
      <c r="Q214" t="b">
        <v>0</v>
      </c>
      <c r="R214" t="s">
        <v>33</v>
      </c>
      <c r="S214" t="str">
        <f t="shared" si="20"/>
        <v>theater</v>
      </c>
      <c r="T214" t="str">
        <f t="shared" si="21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22"/>
        <v>1.9516382252559727</v>
      </c>
      <c r="G215" t="s">
        <v>20</v>
      </c>
      <c r="H215">
        <v>4289</v>
      </c>
      <c r="I215" s="5">
        <f t="shared" si="18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3"/>
        <v>40488.208333333336</v>
      </c>
      <c r="O215" s="8">
        <f t="shared" si="19"/>
        <v>40496.25</v>
      </c>
      <c r="P215" t="b">
        <v>0</v>
      </c>
      <c r="Q215" t="b">
        <v>1</v>
      </c>
      <c r="R215" t="s">
        <v>60</v>
      </c>
      <c r="S215" t="str">
        <f t="shared" si="20"/>
        <v>music</v>
      </c>
      <c r="T215" t="str">
        <f t="shared" si="21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22"/>
        <v>10.231428571428571</v>
      </c>
      <c r="G216" t="s">
        <v>20</v>
      </c>
      <c r="H216">
        <v>165</v>
      </c>
      <c r="I216" s="5">
        <f t="shared" si="18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3"/>
        <v>40409.208333333336</v>
      </c>
      <c r="O216" s="8">
        <f t="shared" si="19"/>
        <v>40415.208333333336</v>
      </c>
      <c r="P216" t="b">
        <v>0</v>
      </c>
      <c r="Q216" t="b">
        <v>0</v>
      </c>
      <c r="R216" t="s">
        <v>23</v>
      </c>
      <c r="S216" t="str">
        <f t="shared" si="20"/>
        <v>music</v>
      </c>
      <c r="T216" t="str">
        <f t="shared" si="21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22"/>
        <v>3.8418367346938778E-2</v>
      </c>
      <c r="G217" t="s">
        <v>14</v>
      </c>
      <c r="H217">
        <v>143</v>
      </c>
      <c r="I217" s="5">
        <f t="shared" si="18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3"/>
        <v>43509.25</v>
      </c>
      <c r="O217" s="8">
        <f t="shared" si="19"/>
        <v>43511.25</v>
      </c>
      <c r="P217" t="b">
        <v>0</v>
      </c>
      <c r="Q217" t="b">
        <v>0</v>
      </c>
      <c r="R217" t="s">
        <v>33</v>
      </c>
      <c r="S217" t="str">
        <f t="shared" si="20"/>
        <v>theater</v>
      </c>
      <c r="T217" t="str">
        <f t="shared" si="21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22"/>
        <v>1.5507066557107643</v>
      </c>
      <c r="G218" t="s">
        <v>20</v>
      </c>
      <c r="H218">
        <v>1815</v>
      </c>
      <c r="I218" s="5">
        <f t="shared" si="18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3"/>
        <v>40869.25</v>
      </c>
      <c r="O218" s="8">
        <f t="shared" si="19"/>
        <v>40871.25</v>
      </c>
      <c r="P218" t="b">
        <v>0</v>
      </c>
      <c r="Q218" t="b">
        <v>0</v>
      </c>
      <c r="R218" t="s">
        <v>33</v>
      </c>
      <c r="S218" t="str">
        <f t="shared" si="20"/>
        <v>theater</v>
      </c>
      <c r="T218" t="str">
        <f t="shared" si="21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22"/>
        <v>0.44753477588871715</v>
      </c>
      <c r="G219" t="s">
        <v>14</v>
      </c>
      <c r="H219">
        <v>934</v>
      </c>
      <c r="I219" s="5">
        <f t="shared" si="18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3"/>
        <v>43583.208333333328</v>
      </c>
      <c r="O219" s="8">
        <f t="shared" si="19"/>
        <v>43592.208333333328</v>
      </c>
      <c r="P219" t="b">
        <v>0</v>
      </c>
      <c r="Q219" t="b">
        <v>0</v>
      </c>
      <c r="R219" t="s">
        <v>474</v>
      </c>
      <c r="S219" t="str">
        <f t="shared" si="20"/>
        <v>film &amp; video</v>
      </c>
      <c r="T219" t="str">
        <f t="shared" si="21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22"/>
        <v>2.1594736842105262</v>
      </c>
      <c r="G220" t="s">
        <v>20</v>
      </c>
      <c r="H220">
        <v>397</v>
      </c>
      <c r="I220" s="5">
        <f t="shared" si="18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3"/>
        <v>40858.25</v>
      </c>
      <c r="O220" s="8">
        <f t="shared" si="19"/>
        <v>40892.25</v>
      </c>
      <c r="P220" t="b">
        <v>0</v>
      </c>
      <c r="Q220" t="b">
        <v>1</v>
      </c>
      <c r="R220" t="s">
        <v>100</v>
      </c>
      <c r="S220" t="str">
        <f t="shared" si="20"/>
        <v>film &amp; video</v>
      </c>
      <c r="T220" t="str">
        <f t="shared" si="21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22"/>
        <v>3.3212709832134291</v>
      </c>
      <c r="G221" t="s">
        <v>20</v>
      </c>
      <c r="H221">
        <v>1539</v>
      </c>
      <c r="I221" s="5">
        <f t="shared" si="18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3"/>
        <v>41137.208333333336</v>
      </c>
      <c r="O221" s="8">
        <f t="shared" si="19"/>
        <v>41149.208333333336</v>
      </c>
      <c r="P221" t="b">
        <v>0</v>
      </c>
      <c r="Q221" t="b">
        <v>0</v>
      </c>
      <c r="R221" t="s">
        <v>71</v>
      </c>
      <c r="S221" t="str">
        <f t="shared" si="20"/>
        <v>film &amp; video</v>
      </c>
      <c r="T221" t="str">
        <f t="shared" si="21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22"/>
        <v>8.4430379746835441E-2</v>
      </c>
      <c r="G222" t="s">
        <v>14</v>
      </c>
      <c r="H222">
        <v>17</v>
      </c>
      <c r="I222" s="5">
        <f t="shared" si="18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3"/>
        <v>40725.208333333336</v>
      </c>
      <c r="O222" s="8">
        <f t="shared" si="19"/>
        <v>40743.208333333336</v>
      </c>
      <c r="P222" t="b">
        <v>1</v>
      </c>
      <c r="Q222" t="b">
        <v>0</v>
      </c>
      <c r="R222" t="s">
        <v>33</v>
      </c>
      <c r="S222" t="str">
        <f t="shared" si="20"/>
        <v>theater</v>
      </c>
      <c r="T222" t="str">
        <f t="shared" si="21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22"/>
        <v>0.9862551440329218</v>
      </c>
      <c r="G223" t="s">
        <v>14</v>
      </c>
      <c r="H223">
        <v>2179</v>
      </c>
      <c r="I223" s="5">
        <f t="shared" si="18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3"/>
        <v>41081.208333333336</v>
      </c>
      <c r="O223" s="8">
        <f t="shared" si="19"/>
        <v>41083.208333333336</v>
      </c>
      <c r="P223" t="b">
        <v>1</v>
      </c>
      <c r="Q223" t="b">
        <v>0</v>
      </c>
      <c r="R223" t="s">
        <v>17</v>
      </c>
      <c r="S223" t="str">
        <f t="shared" si="20"/>
        <v>food</v>
      </c>
      <c r="T223" t="str">
        <f t="shared" si="21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22"/>
        <v>1.3797916666666667</v>
      </c>
      <c r="G224" t="s">
        <v>20</v>
      </c>
      <c r="H224">
        <v>138</v>
      </c>
      <c r="I224" s="5">
        <f t="shared" si="18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3"/>
        <v>41914.208333333336</v>
      </c>
      <c r="O224" s="8">
        <f t="shared" si="19"/>
        <v>41915.208333333336</v>
      </c>
      <c r="P224" t="b">
        <v>0</v>
      </c>
      <c r="Q224" t="b">
        <v>0</v>
      </c>
      <c r="R224" t="s">
        <v>122</v>
      </c>
      <c r="S224" t="str">
        <f t="shared" si="20"/>
        <v>photography</v>
      </c>
      <c r="T224" t="str">
        <f t="shared" si="21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22"/>
        <v>0.93810996563573879</v>
      </c>
      <c r="G225" t="s">
        <v>14</v>
      </c>
      <c r="H225">
        <v>931</v>
      </c>
      <c r="I225" s="5">
        <f t="shared" si="18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3"/>
        <v>42445.208333333328</v>
      </c>
      <c r="O225" s="8">
        <f t="shared" si="19"/>
        <v>42459.208333333328</v>
      </c>
      <c r="P225" t="b">
        <v>0</v>
      </c>
      <c r="Q225" t="b">
        <v>0</v>
      </c>
      <c r="R225" t="s">
        <v>33</v>
      </c>
      <c r="S225" t="str">
        <f t="shared" si="20"/>
        <v>theater</v>
      </c>
      <c r="T225" t="str">
        <f t="shared" si="21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22"/>
        <v>4.0363930885529156</v>
      </c>
      <c r="G226" t="s">
        <v>20</v>
      </c>
      <c r="H226">
        <v>3594</v>
      </c>
      <c r="I226" s="5">
        <f t="shared" si="18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3"/>
        <v>41906.208333333336</v>
      </c>
      <c r="O226" s="8">
        <f t="shared" si="19"/>
        <v>41951.25</v>
      </c>
      <c r="P226" t="b">
        <v>0</v>
      </c>
      <c r="Q226" t="b">
        <v>0</v>
      </c>
      <c r="R226" t="s">
        <v>474</v>
      </c>
      <c r="S226" t="str">
        <f t="shared" si="20"/>
        <v>film &amp; video</v>
      </c>
      <c r="T226" t="str">
        <f t="shared" si="21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22"/>
        <v>2.6017404129793511</v>
      </c>
      <c r="G227" t="s">
        <v>20</v>
      </c>
      <c r="H227">
        <v>5880</v>
      </c>
      <c r="I227" s="5">
        <f t="shared" si="18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3"/>
        <v>41762.208333333336</v>
      </c>
      <c r="O227" s="8">
        <f t="shared" si="19"/>
        <v>41762.208333333336</v>
      </c>
      <c r="P227" t="b">
        <v>1</v>
      </c>
      <c r="Q227" t="b">
        <v>0</v>
      </c>
      <c r="R227" t="s">
        <v>23</v>
      </c>
      <c r="S227" t="str">
        <f t="shared" si="20"/>
        <v>music</v>
      </c>
      <c r="T227" t="str">
        <f t="shared" si="21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22"/>
        <v>3.6663333333333332</v>
      </c>
      <c r="G228" t="s">
        <v>20</v>
      </c>
      <c r="H228">
        <v>112</v>
      </c>
      <c r="I228" s="5">
        <f t="shared" si="18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3"/>
        <v>40276.208333333336</v>
      </c>
      <c r="O228" s="8">
        <f t="shared" si="19"/>
        <v>40313.208333333336</v>
      </c>
      <c r="P228" t="b">
        <v>0</v>
      </c>
      <c r="Q228" t="b">
        <v>0</v>
      </c>
      <c r="R228" t="s">
        <v>122</v>
      </c>
      <c r="S228" t="str">
        <f t="shared" si="20"/>
        <v>photography</v>
      </c>
      <c r="T228" t="str">
        <f t="shared" si="21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22"/>
        <v>1.687208538587849</v>
      </c>
      <c r="G229" t="s">
        <v>20</v>
      </c>
      <c r="H229">
        <v>943</v>
      </c>
      <c r="I229" s="5">
        <f t="shared" si="18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3"/>
        <v>42139.208333333328</v>
      </c>
      <c r="O229" s="8">
        <f t="shared" si="19"/>
        <v>42145.208333333328</v>
      </c>
      <c r="P229" t="b">
        <v>0</v>
      </c>
      <c r="Q229" t="b">
        <v>0</v>
      </c>
      <c r="R229" t="s">
        <v>292</v>
      </c>
      <c r="S229" t="str">
        <f t="shared" si="20"/>
        <v>games</v>
      </c>
      <c r="T229" t="str">
        <f t="shared" si="21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22"/>
        <v>1.1990717911530093</v>
      </c>
      <c r="G230" t="s">
        <v>20</v>
      </c>
      <c r="H230">
        <v>2468</v>
      </c>
      <c r="I230" s="5">
        <f t="shared" si="18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3"/>
        <v>42613.208333333328</v>
      </c>
      <c r="O230" s="8">
        <f t="shared" si="19"/>
        <v>42638.208333333328</v>
      </c>
      <c r="P230" t="b">
        <v>0</v>
      </c>
      <c r="Q230" t="b">
        <v>0</v>
      </c>
      <c r="R230" t="s">
        <v>71</v>
      </c>
      <c r="S230" t="str">
        <f t="shared" si="20"/>
        <v>film &amp; video</v>
      </c>
      <c r="T230" t="str">
        <f t="shared" si="21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22"/>
        <v>1.936892523364486</v>
      </c>
      <c r="G231" t="s">
        <v>20</v>
      </c>
      <c r="H231">
        <v>2551</v>
      </c>
      <c r="I231" s="5">
        <f t="shared" si="18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3"/>
        <v>42887.208333333328</v>
      </c>
      <c r="O231" s="8">
        <f t="shared" si="19"/>
        <v>42935.208333333328</v>
      </c>
      <c r="P231" t="b">
        <v>0</v>
      </c>
      <c r="Q231" t="b">
        <v>1</v>
      </c>
      <c r="R231" t="s">
        <v>292</v>
      </c>
      <c r="S231" t="str">
        <f t="shared" si="20"/>
        <v>games</v>
      </c>
      <c r="T231" t="str">
        <f t="shared" si="21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22"/>
        <v>4.2016666666666671</v>
      </c>
      <c r="G232" t="s">
        <v>20</v>
      </c>
      <c r="H232">
        <v>101</v>
      </c>
      <c r="I232" s="5">
        <f t="shared" si="18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3"/>
        <v>43805.25</v>
      </c>
      <c r="O232" s="8">
        <f t="shared" si="19"/>
        <v>43805.25</v>
      </c>
      <c r="P232" t="b">
        <v>0</v>
      </c>
      <c r="Q232" t="b">
        <v>0</v>
      </c>
      <c r="R232" t="s">
        <v>89</v>
      </c>
      <c r="S232" t="str">
        <f t="shared" si="20"/>
        <v>games</v>
      </c>
      <c r="T232" t="str">
        <f t="shared" si="21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22"/>
        <v>0.76708333333333334</v>
      </c>
      <c r="G233" t="s">
        <v>74</v>
      </c>
      <c r="H233">
        <v>67</v>
      </c>
      <c r="I233" s="5">
        <f t="shared" si="18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3"/>
        <v>41415.208333333336</v>
      </c>
      <c r="O233" s="8">
        <f t="shared" si="19"/>
        <v>41473.208333333336</v>
      </c>
      <c r="P233" t="b">
        <v>0</v>
      </c>
      <c r="Q233" t="b">
        <v>0</v>
      </c>
      <c r="R233" t="s">
        <v>33</v>
      </c>
      <c r="S233" t="str">
        <f t="shared" si="20"/>
        <v>theater</v>
      </c>
      <c r="T233" t="str">
        <f t="shared" si="21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22"/>
        <v>1.7126470588235294</v>
      </c>
      <c r="G234" t="s">
        <v>20</v>
      </c>
      <c r="H234">
        <v>92</v>
      </c>
      <c r="I234" s="5">
        <f t="shared" si="18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3"/>
        <v>42576.208333333328</v>
      </c>
      <c r="O234" s="8">
        <f t="shared" si="19"/>
        <v>42577.208333333328</v>
      </c>
      <c r="P234" t="b">
        <v>0</v>
      </c>
      <c r="Q234" t="b">
        <v>0</v>
      </c>
      <c r="R234" t="s">
        <v>33</v>
      </c>
      <c r="S234" t="str">
        <f t="shared" si="20"/>
        <v>theater</v>
      </c>
      <c r="T234" t="str">
        <f t="shared" si="21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22"/>
        <v>1.5789473684210527</v>
      </c>
      <c r="G235" t="s">
        <v>20</v>
      </c>
      <c r="H235">
        <v>62</v>
      </c>
      <c r="I235" s="5">
        <f t="shared" si="18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3"/>
        <v>40706.208333333336</v>
      </c>
      <c r="O235" s="8">
        <f t="shared" si="19"/>
        <v>40722.208333333336</v>
      </c>
      <c r="P235" t="b">
        <v>0</v>
      </c>
      <c r="Q235" t="b">
        <v>0</v>
      </c>
      <c r="R235" t="s">
        <v>71</v>
      </c>
      <c r="S235" t="str">
        <f t="shared" si="20"/>
        <v>film &amp; video</v>
      </c>
      <c r="T235" t="str">
        <f t="shared" si="21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22"/>
        <v>1.0908</v>
      </c>
      <c r="G236" t="s">
        <v>20</v>
      </c>
      <c r="H236">
        <v>149</v>
      </c>
      <c r="I236" s="5">
        <f t="shared" si="18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3"/>
        <v>42969.208333333328</v>
      </c>
      <c r="O236" s="8">
        <f t="shared" si="19"/>
        <v>42976.208333333328</v>
      </c>
      <c r="P236" t="b">
        <v>0</v>
      </c>
      <c r="Q236" t="b">
        <v>1</v>
      </c>
      <c r="R236" t="s">
        <v>89</v>
      </c>
      <c r="S236" t="str">
        <f t="shared" si="20"/>
        <v>games</v>
      </c>
      <c r="T236" t="str">
        <f t="shared" si="21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22"/>
        <v>0.41732558139534881</v>
      </c>
      <c r="G237" t="s">
        <v>14</v>
      </c>
      <c r="H237">
        <v>92</v>
      </c>
      <c r="I237" s="5">
        <f t="shared" si="18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3"/>
        <v>42779.25</v>
      </c>
      <c r="O237" s="8">
        <f t="shared" si="19"/>
        <v>42784.25</v>
      </c>
      <c r="P237" t="b">
        <v>0</v>
      </c>
      <c r="Q237" t="b">
        <v>0</v>
      </c>
      <c r="R237" t="s">
        <v>71</v>
      </c>
      <c r="S237" t="str">
        <f t="shared" si="20"/>
        <v>film &amp; video</v>
      </c>
      <c r="T237" t="str">
        <f t="shared" si="21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22"/>
        <v>0.10944303797468355</v>
      </c>
      <c r="G238" t="s">
        <v>14</v>
      </c>
      <c r="H238">
        <v>57</v>
      </c>
      <c r="I238" s="5">
        <f t="shared" si="18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3"/>
        <v>43641.208333333328</v>
      </c>
      <c r="O238" s="8">
        <f t="shared" si="19"/>
        <v>43648.208333333328</v>
      </c>
      <c r="P238" t="b">
        <v>0</v>
      </c>
      <c r="Q238" t="b">
        <v>1</v>
      </c>
      <c r="R238" t="s">
        <v>23</v>
      </c>
      <c r="S238" t="str">
        <f t="shared" si="20"/>
        <v>music</v>
      </c>
      <c r="T238" t="str">
        <f t="shared" si="21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22"/>
        <v>1.593763440860215</v>
      </c>
      <c r="G239" t="s">
        <v>20</v>
      </c>
      <c r="H239">
        <v>329</v>
      </c>
      <c r="I239" s="5">
        <f t="shared" si="18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3"/>
        <v>41754.208333333336</v>
      </c>
      <c r="O239" s="8">
        <f t="shared" si="19"/>
        <v>41756.208333333336</v>
      </c>
      <c r="P239" t="b">
        <v>0</v>
      </c>
      <c r="Q239" t="b">
        <v>0</v>
      </c>
      <c r="R239" t="s">
        <v>71</v>
      </c>
      <c r="S239" t="str">
        <f t="shared" si="20"/>
        <v>film &amp; video</v>
      </c>
      <c r="T239" t="str">
        <f t="shared" si="21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22"/>
        <v>4.2241666666666671</v>
      </c>
      <c r="G240" t="s">
        <v>20</v>
      </c>
      <c r="H240">
        <v>97</v>
      </c>
      <c r="I240" s="5">
        <f t="shared" si="18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3"/>
        <v>43083.25</v>
      </c>
      <c r="O240" s="8">
        <f t="shared" si="19"/>
        <v>43108.25</v>
      </c>
      <c r="P240" t="b">
        <v>0</v>
      </c>
      <c r="Q240" t="b">
        <v>1</v>
      </c>
      <c r="R240" t="s">
        <v>33</v>
      </c>
      <c r="S240" t="str">
        <f t="shared" si="20"/>
        <v>theater</v>
      </c>
      <c r="T240" t="str">
        <f t="shared" si="21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22"/>
        <v>0.97718749999999999</v>
      </c>
      <c r="G241" t="s">
        <v>14</v>
      </c>
      <c r="H241">
        <v>41</v>
      </c>
      <c r="I241" s="5">
        <f t="shared" si="18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3"/>
        <v>42245.208333333328</v>
      </c>
      <c r="O241" s="8">
        <f t="shared" si="19"/>
        <v>42249.208333333328</v>
      </c>
      <c r="P241" t="b">
        <v>0</v>
      </c>
      <c r="Q241" t="b">
        <v>0</v>
      </c>
      <c r="R241" t="s">
        <v>65</v>
      </c>
      <c r="S241" t="str">
        <f t="shared" si="20"/>
        <v>technology</v>
      </c>
      <c r="T241" t="str">
        <f t="shared" si="21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22"/>
        <v>4.1878911564625847</v>
      </c>
      <c r="G242" t="s">
        <v>20</v>
      </c>
      <c r="H242">
        <v>1784</v>
      </c>
      <c r="I242" s="5">
        <f t="shared" si="18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3"/>
        <v>40396.208333333336</v>
      </c>
      <c r="O242" s="8">
        <f t="shared" si="19"/>
        <v>40397.208333333336</v>
      </c>
      <c r="P242" t="b">
        <v>0</v>
      </c>
      <c r="Q242" t="b">
        <v>0</v>
      </c>
      <c r="R242" t="s">
        <v>33</v>
      </c>
      <c r="S242" t="str">
        <f t="shared" si="20"/>
        <v>theater</v>
      </c>
      <c r="T242" t="str">
        <f t="shared" si="21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22"/>
        <v>1.0191632047477746</v>
      </c>
      <c r="G243" t="s">
        <v>20</v>
      </c>
      <c r="H243">
        <v>1684</v>
      </c>
      <c r="I243" s="5">
        <f t="shared" si="18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3"/>
        <v>41742.208333333336</v>
      </c>
      <c r="O243" s="8">
        <f t="shared" si="19"/>
        <v>41752.208333333336</v>
      </c>
      <c r="P243" t="b">
        <v>0</v>
      </c>
      <c r="Q243" t="b">
        <v>1</v>
      </c>
      <c r="R243" t="s">
        <v>68</v>
      </c>
      <c r="S243" t="str">
        <f t="shared" si="20"/>
        <v>publishing</v>
      </c>
      <c r="T243" t="str">
        <f t="shared" si="21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22"/>
        <v>1.2772619047619047</v>
      </c>
      <c r="G244" t="s">
        <v>20</v>
      </c>
      <c r="H244">
        <v>250</v>
      </c>
      <c r="I244" s="5">
        <f t="shared" si="18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3"/>
        <v>42865.208333333328</v>
      </c>
      <c r="O244" s="8">
        <f t="shared" si="19"/>
        <v>42875.208333333328</v>
      </c>
      <c r="P244" t="b">
        <v>0</v>
      </c>
      <c r="Q244" t="b">
        <v>1</v>
      </c>
      <c r="R244" t="s">
        <v>23</v>
      </c>
      <c r="S244" t="str">
        <f t="shared" si="20"/>
        <v>music</v>
      </c>
      <c r="T244" t="str">
        <f t="shared" si="21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22"/>
        <v>4.4521739130434783</v>
      </c>
      <c r="G245" t="s">
        <v>20</v>
      </c>
      <c r="H245">
        <v>238</v>
      </c>
      <c r="I245" s="5">
        <f t="shared" si="18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3"/>
        <v>43163.25</v>
      </c>
      <c r="O245" s="8">
        <f t="shared" si="19"/>
        <v>43166.25</v>
      </c>
      <c r="P245" t="b">
        <v>0</v>
      </c>
      <c r="Q245" t="b">
        <v>0</v>
      </c>
      <c r="R245" t="s">
        <v>33</v>
      </c>
      <c r="S245" t="str">
        <f t="shared" si="20"/>
        <v>theater</v>
      </c>
      <c r="T245" t="str">
        <f t="shared" si="21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22"/>
        <v>5.6971428571428575</v>
      </c>
      <c r="G246" t="s">
        <v>20</v>
      </c>
      <c r="H246">
        <v>53</v>
      </c>
      <c r="I246" s="5">
        <f t="shared" si="18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3"/>
        <v>41834.208333333336</v>
      </c>
      <c r="O246" s="8">
        <f t="shared" si="19"/>
        <v>41886.208333333336</v>
      </c>
      <c r="P246" t="b">
        <v>0</v>
      </c>
      <c r="Q246" t="b">
        <v>0</v>
      </c>
      <c r="R246" t="s">
        <v>33</v>
      </c>
      <c r="S246" t="str">
        <f t="shared" si="20"/>
        <v>theater</v>
      </c>
      <c r="T246" t="str">
        <f t="shared" si="21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22"/>
        <v>5.0934482758620687</v>
      </c>
      <c r="G247" t="s">
        <v>20</v>
      </c>
      <c r="H247">
        <v>214</v>
      </c>
      <c r="I247" s="5">
        <f t="shared" si="18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3"/>
        <v>41736.208333333336</v>
      </c>
      <c r="O247" s="8">
        <f t="shared" si="19"/>
        <v>41737.208333333336</v>
      </c>
      <c r="P247" t="b">
        <v>0</v>
      </c>
      <c r="Q247" t="b">
        <v>0</v>
      </c>
      <c r="R247" t="s">
        <v>33</v>
      </c>
      <c r="S247" t="str">
        <f t="shared" si="20"/>
        <v>theater</v>
      </c>
      <c r="T247" t="str">
        <f t="shared" si="21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22"/>
        <v>3.2553333333333332</v>
      </c>
      <c r="G248" t="s">
        <v>20</v>
      </c>
      <c r="H248">
        <v>222</v>
      </c>
      <c r="I248" s="5">
        <f t="shared" si="18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3"/>
        <v>41491.208333333336</v>
      </c>
      <c r="O248" s="8">
        <f t="shared" si="19"/>
        <v>41495.208333333336</v>
      </c>
      <c r="P248" t="b">
        <v>0</v>
      </c>
      <c r="Q248" t="b">
        <v>0</v>
      </c>
      <c r="R248" t="s">
        <v>28</v>
      </c>
      <c r="S248" t="str">
        <f t="shared" si="20"/>
        <v>technology</v>
      </c>
      <c r="T248" t="str">
        <f t="shared" si="21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22"/>
        <v>9.3261616161616168</v>
      </c>
      <c r="G249" t="s">
        <v>20</v>
      </c>
      <c r="H249">
        <v>1884</v>
      </c>
      <c r="I249" s="5">
        <f t="shared" si="18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3"/>
        <v>42726.25</v>
      </c>
      <c r="O249" s="8">
        <f t="shared" si="19"/>
        <v>42741.25</v>
      </c>
      <c r="P249" t="b">
        <v>0</v>
      </c>
      <c r="Q249" t="b">
        <v>1</v>
      </c>
      <c r="R249" t="s">
        <v>119</v>
      </c>
      <c r="S249" t="str">
        <f t="shared" si="20"/>
        <v>publishing</v>
      </c>
      <c r="T249" t="str">
        <f t="shared" si="21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22"/>
        <v>2.1133870967741935</v>
      </c>
      <c r="G250" t="s">
        <v>20</v>
      </c>
      <c r="H250">
        <v>218</v>
      </c>
      <c r="I250" s="5">
        <f t="shared" si="18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3"/>
        <v>42004.25</v>
      </c>
      <c r="O250" s="8">
        <f t="shared" si="19"/>
        <v>42009.25</v>
      </c>
      <c r="P250" t="b">
        <v>0</v>
      </c>
      <c r="Q250" t="b">
        <v>0</v>
      </c>
      <c r="R250" t="s">
        <v>292</v>
      </c>
      <c r="S250" t="str">
        <f t="shared" si="20"/>
        <v>games</v>
      </c>
      <c r="T250" t="str">
        <f t="shared" si="21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22"/>
        <v>2.7332520325203253</v>
      </c>
      <c r="G251" t="s">
        <v>20</v>
      </c>
      <c r="H251">
        <v>6465</v>
      </c>
      <c r="I251" s="5">
        <f t="shared" si="18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3"/>
        <v>42006.25</v>
      </c>
      <c r="O251" s="8">
        <f t="shared" si="19"/>
        <v>42013.25</v>
      </c>
      <c r="P251" t="b">
        <v>0</v>
      </c>
      <c r="Q251" t="b">
        <v>0</v>
      </c>
      <c r="R251" t="s">
        <v>206</v>
      </c>
      <c r="S251" t="str">
        <f t="shared" si="20"/>
        <v>publishing</v>
      </c>
      <c r="T251" t="str">
        <f t="shared" si="21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22"/>
        <v>0.03</v>
      </c>
      <c r="G252" t="s">
        <v>14</v>
      </c>
      <c r="H252">
        <v>1</v>
      </c>
      <c r="I252" s="5">
        <f t="shared" si="18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3"/>
        <v>40203.25</v>
      </c>
      <c r="O252" s="8">
        <f t="shared" si="19"/>
        <v>40238.25</v>
      </c>
      <c r="P252" t="b">
        <v>0</v>
      </c>
      <c r="Q252" t="b">
        <v>0</v>
      </c>
      <c r="R252" t="s">
        <v>23</v>
      </c>
      <c r="S252" t="str">
        <f t="shared" si="20"/>
        <v>music</v>
      </c>
      <c r="T252" t="str">
        <f t="shared" si="21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22"/>
        <v>0.54084507042253516</v>
      </c>
      <c r="G253" t="s">
        <v>14</v>
      </c>
      <c r="H253">
        <v>101</v>
      </c>
      <c r="I253" s="5">
        <f t="shared" si="18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3"/>
        <v>41252.25</v>
      </c>
      <c r="O253" s="8">
        <f t="shared" si="19"/>
        <v>41254.25</v>
      </c>
      <c r="P253" t="b">
        <v>0</v>
      </c>
      <c r="Q253" t="b">
        <v>0</v>
      </c>
      <c r="R253" t="s">
        <v>33</v>
      </c>
      <c r="S253" t="str">
        <f t="shared" si="20"/>
        <v>theater</v>
      </c>
      <c r="T253" t="str">
        <f t="shared" si="21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22"/>
        <v>6.2629999999999999</v>
      </c>
      <c r="G254" t="s">
        <v>20</v>
      </c>
      <c r="H254">
        <v>59</v>
      </c>
      <c r="I254" s="5">
        <f t="shared" si="18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3"/>
        <v>41572.208333333336</v>
      </c>
      <c r="O254" s="8">
        <f t="shared" si="19"/>
        <v>41577.208333333336</v>
      </c>
      <c r="P254" t="b">
        <v>0</v>
      </c>
      <c r="Q254" t="b">
        <v>0</v>
      </c>
      <c r="R254" t="s">
        <v>33</v>
      </c>
      <c r="S254" t="str">
        <f t="shared" si="20"/>
        <v>theater</v>
      </c>
      <c r="T254" t="str">
        <f t="shared" si="21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22"/>
        <v>0.8902139917695473</v>
      </c>
      <c r="G255" t="s">
        <v>14</v>
      </c>
      <c r="H255">
        <v>1335</v>
      </c>
      <c r="I255" s="5">
        <f t="shared" si="18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3"/>
        <v>40641.208333333336</v>
      </c>
      <c r="O255" s="8">
        <f t="shared" si="19"/>
        <v>40653.208333333336</v>
      </c>
      <c r="P255" t="b">
        <v>0</v>
      </c>
      <c r="Q255" t="b">
        <v>0</v>
      </c>
      <c r="R255" t="s">
        <v>53</v>
      </c>
      <c r="S255" t="str">
        <f t="shared" si="20"/>
        <v>film &amp; video</v>
      </c>
      <c r="T255" t="str">
        <f t="shared" si="21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22"/>
        <v>1.8489130434782608</v>
      </c>
      <c r="G256" t="s">
        <v>20</v>
      </c>
      <c r="H256">
        <v>88</v>
      </c>
      <c r="I256" s="5">
        <f t="shared" si="18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3"/>
        <v>42787.25</v>
      </c>
      <c r="O256" s="8">
        <f t="shared" si="19"/>
        <v>42789.25</v>
      </c>
      <c r="P256" t="b">
        <v>0</v>
      </c>
      <c r="Q256" t="b">
        <v>0</v>
      </c>
      <c r="R256" t="s">
        <v>68</v>
      </c>
      <c r="S256" t="str">
        <f t="shared" si="20"/>
        <v>publishing</v>
      </c>
      <c r="T256" t="str">
        <f t="shared" si="21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22"/>
        <v>1.2016770186335404</v>
      </c>
      <c r="G257" t="s">
        <v>20</v>
      </c>
      <c r="H257">
        <v>1697</v>
      </c>
      <c r="I257" s="5">
        <f t="shared" si="18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3"/>
        <v>40590.25</v>
      </c>
      <c r="O257" s="8">
        <f t="shared" si="19"/>
        <v>40595.25</v>
      </c>
      <c r="P257" t="b">
        <v>0</v>
      </c>
      <c r="Q257" t="b">
        <v>1</v>
      </c>
      <c r="R257" t="s">
        <v>23</v>
      </c>
      <c r="S257" t="str">
        <f t="shared" si="20"/>
        <v>music</v>
      </c>
      <c r="T257" t="str">
        <f t="shared" si="21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22"/>
        <v>0.23390243902439026</v>
      </c>
      <c r="G258" t="s">
        <v>14</v>
      </c>
      <c r="H258">
        <v>15</v>
      </c>
      <c r="I258" s="5">
        <f t="shared" si="18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3"/>
        <v>42393.25</v>
      </c>
      <c r="O258" s="8">
        <f t="shared" si="19"/>
        <v>42430.25</v>
      </c>
      <c r="P258" t="b">
        <v>0</v>
      </c>
      <c r="Q258" t="b">
        <v>0</v>
      </c>
      <c r="R258" t="s">
        <v>23</v>
      </c>
      <c r="S258" t="str">
        <f t="shared" si="20"/>
        <v>music</v>
      </c>
      <c r="T258" t="str">
        <f t="shared" si="21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2"/>
        <v>1.46</v>
      </c>
      <c r="G259" t="s">
        <v>20</v>
      </c>
      <c r="H259">
        <v>92</v>
      </c>
      <c r="I259" s="5">
        <f t="shared" ref="I259:I322" si="24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23"/>
        <v>41338.25</v>
      </c>
      <c r="O259" s="8">
        <f t="shared" ref="O259:O322" si="25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6">_xlfn.TEXTBEFORE(R259,"/")</f>
        <v>theater</v>
      </c>
      <c r="T259" t="str">
        <f t="shared" ref="T259:T322" si="27">_xlfn.TEXTAFTER(R259,"/")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28">E260/D260</f>
        <v>2.6848000000000001</v>
      </c>
      <c r="G260" t="s">
        <v>20</v>
      </c>
      <c r="H260">
        <v>186</v>
      </c>
      <c r="I260" s="5">
        <f t="shared" si="2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ref="N260:N323" si="29">(((L260/60)/60)/24)+DATE(1970,1,1)</f>
        <v>42712.25</v>
      </c>
      <c r="O260" s="8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6"/>
        <v>theater</v>
      </c>
      <c r="T260" t="str">
        <f t="shared" si="27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8"/>
        <v>5.9749999999999996</v>
      </c>
      <c r="G261" t="s">
        <v>20</v>
      </c>
      <c r="H261">
        <v>138</v>
      </c>
      <c r="I261" s="5">
        <f t="shared" si="2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9"/>
        <v>41251.25</v>
      </c>
      <c r="O261" s="8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6"/>
        <v>photography</v>
      </c>
      <c r="T261" t="str">
        <f t="shared" si="27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8"/>
        <v>1.5769841269841269</v>
      </c>
      <c r="G262" t="s">
        <v>20</v>
      </c>
      <c r="H262">
        <v>261</v>
      </c>
      <c r="I262" s="5">
        <f t="shared" si="2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9"/>
        <v>41180.208333333336</v>
      </c>
      <c r="O262" s="8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6"/>
        <v>music</v>
      </c>
      <c r="T262" t="str">
        <f t="shared" si="27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8"/>
        <v>0.31201660735468567</v>
      </c>
      <c r="G263" t="s">
        <v>14</v>
      </c>
      <c r="H263">
        <v>454</v>
      </c>
      <c r="I263" s="5">
        <f t="shared" si="2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9"/>
        <v>40415.208333333336</v>
      </c>
      <c r="O263" s="8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6"/>
        <v>music</v>
      </c>
      <c r="T263" t="str">
        <f t="shared" si="27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8"/>
        <v>3.1341176470588237</v>
      </c>
      <c r="G264" t="s">
        <v>20</v>
      </c>
      <c r="H264">
        <v>107</v>
      </c>
      <c r="I264" s="5">
        <f t="shared" si="2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9"/>
        <v>40638.208333333336</v>
      </c>
      <c r="O264" s="8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6"/>
        <v>music</v>
      </c>
      <c r="T264" t="str">
        <f t="shared" si="27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8"/>
        <v>3.7089655172413791</v>
      </c>
      <c r="G265" t="s">
        <v>20</v>
      </c>
      <c r="H265">
        <v>199</v>
      </c>
      <c r="I265" s="5">
        <f t="shared" si="2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9"/>
        <v>40187.25</v>
      </c>
      <c r="O265" s="8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6"/>
        <v>photography</v>
      </c>
      <c r="T265" t="str">
        <f t="shared" si="27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8"/>
        <v>3.6266447368421053</v>
      </c>
      <c r="G266" t="s">
        <v>20</v>
      </c>
      <c r="H266">
        <v>5512</v>
      </c>
      <c r="I266" s="5">
        <f t="shared" si="2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9"/>
        <v>41317.25</v>
      </c>
      <c r="O266" s="8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6"/>
        <v>theater</v>
      </c>
      <c r="T266" t="str">
        <f t="shared" si="27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8"/>
        <v>1.2308163265306122</v>
      </c>
      <c r="G267" t="s">
        <v>20</v>
      </c>
      <c r="H267">
        <v>86</v>
      </c>
      <c r="I267" s="5">
        <f t="shared" si="2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9"/>
        <v>42372.25</v>
      </c>
      <c r="O267" s="8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6"/>
        <v>theater</v>
      </c>
      <c r="T267" t="str">
        <f t="shared" si="27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8"/>
        <v>0.76766756032171579</v>
      </c>
      <c r="G268" t="s">
        <v>14</v>
      </c>
      <c r="H268">
        <v>3182</v>
      </c>
      <c r="I268" s="5">
        <f t="shared" si="2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9"/>
        <v>41950.25</v>
      </c>
      <c r="O268" s="8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6"/>
        <v>music</v>
      </c>
      <c r="T268" t="str">
        <f t="shared" si="27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8"/>
        <v>2.3362012987012988</v>
      </c>
      <c r="G269" t="s">
        <v>20</v>
      </c>
      <c r="H269">
        <v>2768</v>
      </c>
      <c r="I269" s="5">
        <f t="shared" si="2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9"/>
        <v>41206.208333333336</v>
      </c>
      <c r="O269" s="8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6"/>
        <v>theater</v>
      </c>
      <c r="T269" t="str">
        <f t="shared" si="27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8"/>
        <v>1.8053333333333332</v>
      </c>
      <c r="G270" t="s">
        <v>20</v>
      </c>
      <c r="H270">
        <v>48</v>
      </c>
      <c r="I270" s="5">
        <f t="shared" si="2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9"/>
        <v>41186.208333333336</v>
      </c>
      <c r="O270" s="8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6"/>
        <v>film &amp; video</v>
      </c>
      <c r="T270" t="str">
        <f t="shared" si="27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8"/>
        <v>2.5262857142857142</v>
      </c>
      <c r="G271" t="s">
        <v>20</v>
      </c>
      <c r="H271">
        <v>87</v>
      </c>
      <c r="I271" s="5">
        <f t="shared" si="2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9"/>
        <v>43496.25</v>
      </c>
      <c r="O271" s="8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6"/>
        <v>film &amp; video</v>
      </c>
      <c r="T271" t="str">
        <f t="shared" si="27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8"/>
        <v>0.27176538240368026</v>
      </c>
      <c r="G272" t="s">
        <v>74</v>
      </c>
      <c r="H272">
        <v>1890</v>
      </c>
      <c r="I272" s="5">
        <f t="shared" si="2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9"/>
        <v>40514.25</v>
      </c>
      <c r="O272" s="8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6"/>
        <v>games</v>
      </c>
      <c r="T272" t="str">
        <f t="shared" si="27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8"/>
        <v>1.2706571242680547E-2</v>
      </c>
      <c r="G273" t="s">
        <v>47</v>
      </c>
      <c r="H273">
        <v>61</v>
      </c>
      <c r="I273" s="5">
        <f t="shared" si="2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9"/>
        <v>42345.25</v>
      </c>
      <c r="O273" s="8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6"/>
        <v>photography</v>
      </c>
      <c r="T273" t="str">
        <f t="shared" si="27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8"/>
        <v>3.0400978473581213</v>
      </c>
      <c r="G274" t="s">
        <v>20</v>
      </c>
      <c r="H274">
        <v>1894</v>
      </c>
      <c r="I274" s="5">
        <f t="shared" si="2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9"/>
        <v>43656.208333333328</v>
      </c>
      <c r="O274" s="8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6"/>
        <v>theater</v>
      </c>
      <c r="T274" t="str">
        <f t="shared" si="27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8"/>
        <v>1.3723076923076922</v>
      </c>
      <c r="G275" t="s">
        <v>20</v>
      </c>
      <c r="H275">
        <v>282</v>
      </c>
      <c r="I275" s="5">
        <f t="shared" si="2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9"/>
        <v>42995.208333333328</v>
      </c>
      <c r="O275" s="8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6"/>
        <v>theater</v>
      </c>
      <c r="T275" t="str">
        <f t="shared" si="27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8"/>
        <v>0.32208333333333333</v>
      </c>
      <c r="G276" t="s">
        <v>14</v>
      </c>
      <c r="H276">
        <v>15</v>
      </c>
      <c r="I276" s="5">
        <f t="shared" si="2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9"/>
        <v>43045.25</v>
      </c>
      <c r="O276" s="8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6"/>
        <v>theater</v>
      </c>
      <c r="T276" t="str">
        <f t="shared" si="27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8"/>
        <v>2.4151282051282053</v>
      </c>
      <c r="G277" t="s">
        <v>20</v>
      </c>
      <c r="H277">
        <v>116</v>
      </c>
      <c r="I277" s="5">
        <f t="shared" si="2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9"/>
        <v>43561.208333333328</v>
      </c>
      <c r="O277" s="8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6"/>
        <v>publishing</v>
      </c>
      <c r="T277" t="str">
        <f t="shared" si="27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8"/>
        <v>0.96799999999999997</v>
      </c>
      <c r="G278" t="s">
        <v>14</v>
      </c>
      <c r="H278">
        <v>133</v>
      </c>
      <c r="I278" s="5">
        <f t="shared" si="2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9"/>
        <v>41018.208333333336</v>
      </c>
      <c r="O278" s="8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6"/>
        <v>games</v>
      </c>
      <c r="T278" t="str">
        <f t="shared" si="27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8"/>
        <v>10.664285714285715</v>
      </c>
      <c r="G279" t="s">
        <v>20</v>
      </c>
      <c r="H279">
        <v>83</v>
      </c>
      <c r="I279" s="5">
        <f t="shared" si="2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9"/>
        <v>40378.208333333336</v>
      </c>
      <c r="O279" s="8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6"/>
        <v>theater</v>
      </c>
      <c r="T279" t="str">
        <f t="shared" si="27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8"/>
        <v>3.2588888888888889</v>
      </c>
      <c r="G280" t="s">
        <v>20</v>
      </c>
      <c r="H280">
        <v>91</v>
      </c>
      <c r="I280" s="5">
        <f t="shared" si="2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9"/>
        <v>41239.25</v>
      </c>
      <c r="O280" s="8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6"/>
        <v>technology</v>
      </c>
      <c r="T280" t="str">
        <f t="shared" si="27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8"/>
        <v>1.7070000000000001</v>
      </c>
      <c r="G281" t="s">
        <v>20</v>
      </c>
      <c r="H281">
        <v>546</v>
      </c>
      <c r="I281" s="5">
        <f t="shared" si="2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9"/>
        <v>43346.208333333328</v>
      </c>
      <c r="O281" s="8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6"/>
        <v>theater</v>
      </c>
      <c r="T281" t="str">
        <f t="shared" si="27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8"/>
        <v>5.8144</v>
      </c>
      <c r="G282" t="s">
        <v>20</v>
      </c>
      <c r="H282">
        <v>393</v>
      </c>
      <c r="I282" s="5">
        <f t="shared" si="2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9"/>
        <v>43060.25</v>
      </c>
      <c r="O282" s="8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6"/>
        <v>film &amp; video</v>
      </c>
      <c r="T282" t="str">
        <f t="shared" si="27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8"/>
        <v>0.91520972644376897</v>
      </c>
      <c r="G283" t="s">
        <v>14</v>
      </c>
      <c r="H283">
        <v>2062</v>
      </c>
      <c r="I283" s="5">
        <f t="shared" si="2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9"/>
        <v>40979.25</v>
      </c>
      <c r="O283" s="8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6"/>
        <v>theater</v>
      </c>
      <c r="T283" t="str">
        <f t="shared" si="27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8"/>
        <v>1.0804761904761904</v>
      </c>
      <c r="G284" t="s">
        <v>20</v>
      </c>
      <c r="H284">
        <v>133</v>
      </c>
      <c r="I284" s="5">
        <f t="shared" si="2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9"/>
        <v>42701.25</v>
      </c>
      <c r="O284" s="8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6"/>
        <v>film &amp; video</v>
      </c>
      <c r="T284" t="str">
        <f t="shared" si="27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8"/>
        <v>0.18728395061728395</v>
      </c>
      <c r="G285" t="s">
        <v>14</v>
      </c>
      <c r="H285">
        <v>29</v>
      </c>
      <c r="I285" s="5">
        <f t="shared" si="2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9"/>
        <v>42520.208333333328</v>
      </c>
      <c r="O285" s="8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6"/>
        <v>music</v>
      </c>
      <c r="T285" t="str">
        <f t="shared" si="27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8"/>
        <v>0.83193877551020412</v>
      </c>
      <c r="G286" t="s">
        <v>14</v>
      </c>
      <c r="H286">
        <v>132</v>
      </c>
      <c r="I286" s="5">
        <f t="shared" si="2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9"/>
        <v>41030.208333333336</v>
      </c>
      <c r="O286" s="8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6"/>
        <v>technology</v>
      </c>
      <c r="T286" t="str">
        <f t="shared" si="27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8"/>
        <v>7.0633333333333335</v>
      </c>
      <c r="G287" t="s">
        <v>20</v>
      </c>
      <c r="H287">
        <v>254</v>
      </c>
      <c r="I287" s="5">
        <f t="shared" si="2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9"/>
        <v>42623.208333333328</v>
      </c>
      <c r="O287" s="8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6"/>
        <v>theater</v>
      </c>
      <c r="T287" t="str">
        <f t="shared" si="27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8"/>
        <v>0.17446030330062445</v>
      </c>
      <c r="G288" t="s">
        <v>74</v>
      </c>
      <c r="H288">
        <v>184</v>
      </c>
      <c r="I288" s="5">
        <f t="shared" si="2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9"/>
        <v>42697.25</v>
      </c>
      <c r="O288" s="8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6"/>
        <v>theater</v>
      </c>
      <c r="T288" t="str">
        <f t="shared" si="27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8"/>
        <v>2.0973015873015872</v>
      </c>
      <c r="G289" t="s">
        <v>20</v>
      </c>
      <c r="H289">
        <v>176</v>
      </c>
      <c r="I289" s="5">
        <f t="shared" si="2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9"/>
        <v>42122.208333333328</v>
      </c>
      <c r="O289" s="8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6"/>
        <v>music</v>
      </c>
      <c r="T289" t="str">
        <f t="shared" si="27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8"/>
        <v>0.97785714285714287</v>
      </c>
      <c r="G290" t="s">
        <v>14</v>
      </c>
      <c r="H290">
        <v>137</v>
      </c>
      <c r="I290" s="5">
        <f t="shared" si="2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9"/>
        <v>40982.208333333336</v>
      </c>
      <c r="O290" s="8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6"/>
        <v>music</v>
      </c>
      <c r="T290" t="str">
        <f t="shared" si="27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8"/>
        <v>16.842500000000001</v>
      </c>
      <c r="G291" t="s">
        <v>20</v>
      </c>
      <c r="H291">
        <v>337</v>
      </c>
      <c r="I291" s="5">
        <f t="shared" si="2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9"/>
        <v>42219.208333333328</v>
      </c>
      <c r="O291" s="8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6"/>
        <v>theater</v>
      </c>
      <c r="T291" t="str">
        <f t="shared" si="27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8"/>
        <v>0.54402135231316728</v>
      </c>
      <c r="G292" t="s">
        <v>14</v>
      </c>
      <c r="H292">
        <v>908</v>
      </c>
      <c r="I292" s="5">
        <f t="shared" si="2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9"/>
        <v>41404.208333333336</v>
      </c>
      <c r="O292" s="8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6"/>
        <v>film &amp; video</v>
      </c>
      <c r="T292" t="str">
        <f t="shared" si="27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8"/>
        <v>4.5661111111111108</v>
      </c>
      <c r="G293" t="s">
        <v>20</v>
      </c>
      <c r="H293">
        <v>107</v>
      </c>
      <c r="I293" s="5">
        <f t="shared" si="2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9"/>
        <v>40831.208333333336</v>
      </c>
      <c r="O293" s="8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6"/>
        <v>technology</v>
      </c>
      <c r="T293" t="str">
        <f t="shared" si="27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8"/>
        <v>9.8219178082191785E-2</v>
      </c>
      <c r="G294" t="s">
        <v>14</v>
      </c>
      <c r="H294">
        <v>10</v>
      </c>
      <c r="I294" s="5">
        <f t="shared" si="24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9"/>
        <v>40984.208333333336</v>
      </c>
      <c r="O294" s="8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6"/>
        <v>food</v>
      </c>
      <c r="T294" t="str">
        <f t="shared" si="27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8"/>
        <v>0.16384615384615384</v>
      </c>
      <c r="G295" t="s">
        <v>74</v>
      </c>
      <c r="H295">
        <v>32</v>
      </c>
      <c r="I295" s="5">
        <f t="shared" si="2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9"/>
        <v>40456.208333333336</v>
      </c>
      <c r="O295" s="8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6"/>
        <v>theater</v>
      </c>
      <c r="T295" t="str">
        <f t="shared" si="27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8"/>
        <v>13.396666666666667</v>
      </c>
      <c r="G296" t="s">
        <v>20</v>
      </c>
      <c r="H296">
        <v>183</v>
      </c>
      <c r="I296" s="5">
        <f t="shared" si="2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9"/>
        <v>43399.208333333328</v>
      </c>
      <c r="O296" s="8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6"/>
        <v>theater</v>
      </c>
      <c r="T296" t="str">
        <f t="shared" si="27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8"/>
        <v>0.35650077760497667</v>
      </c>
      <c r="G297" t="s">
        <v>14</v>
      </c>
      <c r="H297">
        <v>1910</v>
      </c>
      <c r="I297" s="5">
        <f t="shared" si="2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9"/>
        <v>41562.208333333336</v>
      </c>
      <c r="O297" s="8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6"/>
        <v>theater</v>
      </c>
      <c r="T297" t="str">
        <f t="shared" si="27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8"/>
        <v>0.54950819672131146</v>
      </c>
      <c r="G298" t="s">
        <v>14</v>
      </c>
      <c r="H298">
        <v>38</v>
      </c>
      <c r="I298" s="5">
        <f t="shared" si="2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9"/>
        <v>43493.25</v>
      </c>
      <c r="O298" s="8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6"/>
        <v>theater</v>
      </c>
      <c r="T298" t="str">
        <f t="shared" si="27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8"/>
        <v>0.94236111111111109</v>
      </c>
      <c r="G299" t="s">
        <v>14</v>
      </c>
      <c r="H299">
        <v>104</v>
      </c>
      <c r="I299" s="5">
        <f t="shared" si="2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9"/>
        <v>41653.25</v>
      </c>
      <c r="O299" s="8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6"/>
        <v>theater</v>
      </c>
      <c r="T299" t="str">
        <f t="shared" si="27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8"/>
        <v>1.4391428571428571</v>
      </c>
      <c r="G300" t="s">
        <v>20</v>
      </c>
      <c r="H300">
        <v>72</v>
      </c>
      <c r="I300" s="5">
        <f t="shared" si="2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9"/>
        <v>42426.25</v>
      </c>
      <c r="O300" s="8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6"/>
        <v>music</v>
      </c>
      <c r="T300" t="str">
        <f t="shared" si="27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8"/>
        <v>0.51421052631578945</v>
      </c>
      <c r="G301" t="s">
        <v>14</v>
      </c>
      <c r="H301">
        <v>49</v>
      </c>
      <c r="I301" s="5">
        <f t="shared" si="2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9"/>
        <v>42432.25</v>
      </c>
      <c r="O301" s="8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6"/>
        <v>food</v>
      </c>
      <c r="T301" t="str">
        <f t="shared" si="27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8"/>
        <v>0.05</v>
      </c>
      <c r="G302" t="s">
        <v>14</v>
      </c>
      <c r="H302">
        <v>1</v>
      </c>
      <c r="I302" s="5">
        <f t="shared" si="24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9"/>
        <v>42977.208333333328</v>
      </c>
      <c r="O302" s="8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6"/>
        <v>publishing</v>
      </c>
      <c r="T302" t="str">
        <f t="shared" si="27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8"/>
        <v>13.446666666666667</v>
      </c>
      <c r="G303" t="s">
        <v>20</v>
      </c>
      <c r="H303">
        <v>295</v>
      </c>
      <c r="I303" s="5">
        <f t="shared" si="2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9"/>
        <v>42061.25</v>
      </c>
      <c r="O303" s="8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6"/>
        <v>film &amp; video</v>
      </c>
      <c r="T303" t="str">
        <f t="shared" si="27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8"/>
        <v>0.31844940867279897</v>
      </c>
      <c r="G304" t="s">
        <v>14</v>
      </c>
      <c r="H304">
        <v>245</v>
      </c>
      <c r="I304" s="5">
        <f t="shared" si="2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9"/>
        <v>43345.208333333328</v>
      </c>
      <c r="O304" s="8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6"/>
        <v>theater</v>
      </c>
      <c r="T304" t="str">
        <f t="shared" si="27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8"/>
        <v>0.82617647058823529</v>
      </c>
      <c r="G305" t="s">
        <v>14</v>
      </c>
      <c r="H305">
        <v>32</v>
      </c>
      <c r="I305" s="5">
        <f t="shared" si="2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9"/>
        <v>42376.25</v>
      </c>
      <c r="O305" s="8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6"/>
        <v>music</v>
      </c>
      <c r="T305" t="str">
        <f t="shared" si="27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8"/>
        <v>5.4614285714285717</v>
      </c>
      <c r="G306" t="s">
        <v>20</v>
      </c>
      <c r="H306">
        <v>142</v>
      </c>
      <c r="I306" s="5">
        <f t="shared" si="2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9"/>
        <v>42589.208333333328</v>
      </c>
      <c r="O306" s="8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6"/>
        <v>film &amp; video</v>
      </c>
      <c r="T306" t="str">
        <f t="shared" si="27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8"/>
        <v>2.8621428571428571</v>
      </c>
      <c r="G307" t="s">
        <v>20</v>
      </c>
      <c r="H307">
        <v>85</v>
      </c>
      <c r="I307" s="5">
        <f t="shared" si="2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9"/>
        <v>42448.208333333328</v>
      </c>
      <c r="O307" s="8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6"/>
        <v>theater</v>
      </c>
      <c r="T307" t="str">
        <f t="shared" si="27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8"/>
        <v>7.9076923076923072E-2</v>
      </c>
      <c r="G308" t="s">
        <v>14</v>
      </c>
      <c r="H308">
        <v>7</v>
      </c>
      <c r="I308" s="5">
        <f t="shared" si="2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9"/>
        <v>42930.208333333328</v>
      </c>
      <c r="O308" s="8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6"/>
        <v>theater</v>
      </c>
      <c r="T308" t="str">
        <f t="shared" si="27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8"/>
        <v>1.3213677811550153</v>
      </c>
      <c r="G309" t="s">
        <v>20</v>
      </c>
      <c r="H309">
        <v>659</v>
      </c>
      <c r="I309" s="5">
        <f t="shared" si="2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9"/>
        <v>41066.208333333336</v>
      </c>
      <c r="O309" s="8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6"/>
        <v>publishing</v>
      </c>
      <c r="T309" t="str">
        <f t="shared" si="27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8"/>
        <v>0.74077834179357027</v>
      </c>
      <c r="G310" t="s">
        <v>14</v>
      </c>
      <c r="H310">
        <v>803</v>
      </c>
      <c r="I310" s="5">
        <f t="shared" si="2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9"/>
        <v>40651.208333333336</v>
      </c>
      <c r="O310" s="8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6"/>
        <v>theater</v>
      </c>
      <c r="T310" t="str">
        <f t="shared" si="27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8"/>
        <v>0.75292682926829269</v>
      </c>
      <c r="G311" t="s">
        <v>74</v>
      </c>
      <c r="H311">
        <v>75</v>
      </c>
      <c r="I311" s="5">
        <f t="shared" si="24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9"/>
        <v>40807.208333333336</v>
      </c>
      <c r="O311" s="8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6"/>
        <v>music</v>
      </c>
      <c r="T311" t="str">
        <f t="shared" si="27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8"/>
        <v>0.20333333333333334</v>
      </c>
      <c r="G312" t="s">
        <v>14</v>
      </c>
      <c r="H312">
        <v>16</v>
      </c>
      <c r="I312" s="5">
        <f t="shared" si="2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9"/>
        <v>40277.208333333336</v>
      </c>
      <c r="O312" s="8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6"/>
        <v>games</v>
      </c>
      <c r="T312" t="str">
        <f t="shared" si="27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8"/>
        <v>2.0336507936507937</v>
      </c>
      <c r="G313" t="s">
        <v>20</v>
      </c>
      <c r="H313">
        <v>121</v>
      </c>
      <c r="I313" s="5">
        <f t="shared" si="2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9"/>
        <v>40590.25</v>
      </c>
      <c r="O313" s="8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6"/>
        <v>theater</v>
      </c>
      <c r="T313" t="str">
        <f t="shared" si="27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8"/>
        <v>3.1022842639593908</v>
      </c>
      <c r="G314" t="s">
        <v>20</v>
      </c>
      <c r="H314">
        <v>3742</v>
      </c>
      <c r="I314" s="5">
        <f t="shared" si="2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9"/>
        <v>41572.208333333336</v>
      </c>
      <c r="O314" s="8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6"/>
        <v>theater</v>
      </c>
      <c r="T314" t="str">
        <f t="shared" si="27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8"/>
        <v>3.9531818181818181</v>
      </c>
      <c r="G315" t="s">
        <v>20</v>
      </c>
      <c r="H315">
        <v>223</v>
      </c>
      <c r="I315" s="5">
        <f t="shared" si="24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9"/>
        <v>40966.25</v>
      </c>
      <c r="O315" s="8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6"/>
        <v>music</v>
      </c>
      <c r="T315" t="str">
        <f t="shared" si="27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8"/>
        <v>2.9471428571428571</v>
      </c>
      <c r="G316" t="s">
        <v>20</v>
      </c>
      <c r="H316">
        <v>133</v>
      </c>
      <c r="I316" s="5">
        <f t="shared" si="2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9"/>
        <v>43536.208333333328</v>
      </c>
      <c r="O316" s="8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6"/>
        <v>film &amp; video</v>
      </c>
      <c r="T316" t="str">
        <f t="shared" si="27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8"/>
        <v>0.33894736842105261</v>
      </c>
      <c r="G317" t="s">
        <v>14</v>
      </c>
      <c r="H317">
        <v>31</v>
      </c>
      <c r="I317" s="5">
        <f t="shared" si="2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9"/>
        <v>41783.208333333336</v>
      </c>
      <c r="O317" s="8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6"/>
        <v>theater</v>
      </c>
      <c r="T317" t="str">
        <f t="shared" si="27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8"/>
        <v>0.66677083333333331</v>
      </c>
      <c r="G318" t="s">
        <v>14</v>
      </c>
      <c r="H318">
        <v>108</v>
      </c>
      <c r="I318" s="5">
        <f t="shared" si="2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9"/>
        <v>43788.25</v>
      </c>
      <c r="O318" s="8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6"/>
        <v>food</v>
      </c>
      <c r="T318" t="str">
        <f t="shared" si="27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8"/>
        <v>0.19227272727272726</v>
      </c>
      <c r="G319" t="s">
        <v>14</v>
      </c>
      <c r="H319">
        <v>30</v>
      </c>
      <c r="I319" s="5">
        <f t="shared" si="24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9"/>
        <v>42869.208333333328</v>
      </c>
      <c r="O319" s="8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6"/>
        <v>theater</v>
      </c>
      <c r="T319" t="str">
        <f t="shared" si="27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8"/>
        <v>0.15842105263157893</v>
      </c>
      <c r="G320" t="s">
        <v>14</v>
      </c>
      <c r="H320">
        <v>17</v>
      </c>
      <c r="I320" s="5">
        <f t="shared" si="2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9"/>
        <v>41684.25</v>
      </c>
      <c r="O320" s="8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6"/>
        <v>music</v>
      </c>
      <c r="T320" t="str">
        <f t="shared" si="27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8"/>
        <v>0.38702380952380955</v>
      </c>
      <c r="G321" t="s">
        <v>74</v>
      </c>
      <c r="H321">
        <v>64</v>
      </c>
      <c r="I321" s="5">
        <f t="shared" si="2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9"/>
        <v>40402.208333333336</v>
      </c>
      <c r="O321" s="8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6"/>
        <v>technology</v>
      </c>
      <c r="T321" t="str">
        <f t="shared" si="27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8"/>
        <v>9.5876777251184833E-2</v>
      </c>
      <c r="G322" t="s">
        <v>14</v>
      </c>
      <c r="H322">
        <v>80</v>
      </c>
      <c r="I322" s="5">
        <f t="shared" si="2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9"/>
        <v>40673.208333333336</v>
      </c>
      <c r="O322" s="8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6"/>
        <v>publishing</v>
      </c>
      <c r="T322" t="str">
        <f t="shared" si="27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8"/>
        <v>0.94144366197183094</v>
      </c>
      <c r="G323" t="s">
        <v>14</v>
      </c>
      <c r="H323">
        <v>2468</v>
      </c>
      <c r="I323" s="5">
        <f t="shared" ref="I323:I386" si="30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9"/>
        <v>40634.208333333336</v>
      </c>
      <c r="O323" s="8">
        <f t="shared" ref="O323:O386" si="31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2">_xlfn.TEXTBEFORE(R323,"/")</f>
        <v>film &amp; video</v>
      </c>
      <c r="T323" t="str">
        <f t="shared" ref="T323:T386" si="33">_xlfn.TEXTAFTER(R323,"/")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34">E324/D324</f>
        <v>1.6656234096692113</v>
      </c>
      <c r="G324" t="s">
        <v>20</v>
      </c>
      <c r="H324">
        <v>5168</v>
      </c>
      <c r="I324" s="5">
        <f t="shared" si="3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ref="N324:N387" si="35">(((L324/60)/60)/24)+DATE(1970,1,1)</f>
        <v>40507.25</v>
      </c>
      <c r="O324" s="8">
        <f t="shared" si="31"/>
        <v>40520.25</v>
      </c>
      <c r="P324" t="b">
        <v>0</v>
      </c>
      <c r="Q324" t="b">
        <v>0</v>
      </c>
      <c r="R324" t="s">
        <v>33</v>
      </c>
      <c r="S324" t="str">
        <f t="shared" si="32"/>
        <v>theater</v>
      </c>
      <c r="T324" t="str">
        <f t="shared" si="33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4"/>
        <v>0.24134831460674158</v>
      </c>
      <c r="G325" t="s">
        <v>14</v>
      </c>
      <c r="H325">
        <v>26</v>
      </c>
      <c r="I325" s="5">
        <f t="shared" si="3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5"/>
        <v>41725.208333333336</v>
      </c>
      <c r="O325" s="8">
        <f t="shared" si="31"/>
        <v>41727.208333333336</v>
      </c>
      <c r="P325" t="b">
        <v>0</v>
      </c>
      <c r="Q325" t="b">
        <v>0</v>
      </c>
      <c r="R325" t="s">
        <v>42</v>
      </c>
      <c r="S325" t="str">
        <f t="shared" si="32"/>
        <v>film &amp; video</v>
      </c>
      <c r="T325" t="str">
        <f t="shared" si="33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4"/>
        <v>1.6405633802816901</v>
      </c>
      <c r="G326" t="s">
        <v>20</v>
      </c>
      <c r="H326">
        <v>307</v>
      </c>
      <c r="I326" s="5">
        <f t="shared" si="3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5"/>
        <v>42176.208333333328</v>
      </c>
      <c r="O326" s="8">
        <f t="shared" si="31"/>
        <v>42188.208333333328</v>
      </c>
      <c r="P326" t="b">
        <v>0</v>
      </c>
      <c r="Q326" t="b">
        <v>1</v>
      </c>
      <c r="R326" t="s">
        <v>33</v>
      </c>
      <c r="S326" t="str">
        <f t="shared" si="32"/>
        <v>theater</v>
      </c>
      <c r="T326" t="str">
        <f t="shared" si="33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4"/>
        <v>0.90723076923076929</v>
      </c>
      <c r="G327" t="s">
        <v>14</v>
      </c>
      <c r="H327">
        <v>73</v>
      </c>
      <c r="I327" s="5">
        <f t="shared" si="3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5"/>
        <v>43267.208333333328</v>
      </c>
      <c r="O327" s="8">
        <f t="shared" si="31"/>
        <v>43290.208333333328</v>
      </c>
      <c r="P327" t="b">
        <v>0</v>
      </c>
      <c r="Q327" t="b">
        <v>1</v>
      </c>
      <c r="R327" t="s">
        <v>33</v>
      </c>
      <c r="S327" t="str">
        <f t="shared" si="32"/>
        <v>theater</v>
      </c>
      <c r="T327" t="str">
        <f t="shared" si="33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4"/>
        <v>0.46194444444444444</v>
      </c>
      <c r="G328" t="s">
        <v>14</v>
      </c>
      <c r="H328">
        <v>128</v>
      </c>
      <c r="I328" s="5">
        <f t="shared" si="3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5"/>
        <v>42364.25</v>
      </c>
      <c r="O328" s="8">
        <f t="shared" si="31"/>
        <v>42370.25</v>
      </c>
      <c r="P328" t="b">
        <v>0</v>
      </c>
      <c r="Q328" t="b">
        <v>0</v>
      </c>
      <c r="R328" t="s">
        <v>71</v>
      </c>
      <c r="S328" t="str">
        <f t="shared" si="32"/>
        <v>film &amp; video</v>
      </c>
      <c r="T328" t="str">
        <f t="shared" si="33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4"/>
        <v>0.38538461538461538</v>
      </c>
      <c r="G329" t="s">
        <v>14</v>
      </c>
      <c r="H329">
        <v>33</v>
      </c>
      <c r="I329" s="5">
        <f t="shared" si="3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5"/>
        <v>43705.208333333328</v>
      </c>
      <c r="O329" s="8">
        <f t="shared" si="31"/>
        <v>43709.208333333328</v>
      </c>
      <c r="P329" t="b">
        <v>0</v>
      </c>
      <c r="Q329" t="b">
        <v>1</v>
      </c>
      <c r="R329" t="s">
        <v>33</v>
      </c>
      <c r="S329" t="str">
        <f t="shared" si="32"/>
        <v>theater</v>
      </c>
      <c r="T329" t="str">
        <f t="shared" si="33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4"/>
        <v>1.3356231003039514</v>
      </c>
      <c r="G330" t="s">
        <v>20</v>
      </c>
      <c r="H330">
        <v>2441</v>
      </c>
      <c r="I330" s="5">
        <f t="shared" si="3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5"/>
        <v>43434.25</v>
      </c>
      <c r="O330" s="8">
        <f t="shared" si="31"/>
        <v>43445.25</v>
      </c>
      <c r="P330" t="b">
        <v>0</v>
      </c>
      <c r="Q330" t="b">
        <v>0</v>
      </c>
      <c r="R330" t="s">
        <v>23</v>
      </c>
      <c r="S330" t="str">
        <f t="shared" si="32"/>
        <v>music</v>
      </c>
      <c r="T330" t="str">
        <f t="shared" si="33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4"/>
        <v>0.22896588486140726</v>
      </c>
      <c r="G331" t="s">
        <v>47</v>
      </c>
      <c r="H331">
        <v>211</v>
      </c>
      <c r="I331" s="5">
        <f t="shared" si="3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5"/>
        <v>42716.25</v>
      </c>
      <c r="O331" s="8">
        <f t="shared" si="31"/>
        <v>42727.25</v>
      </c>
      <c r="P331" t="b">
        <v>0</v>
      </c>
      <c r="Q331" t="b">
        <v>0</v>
      </c>
      <c r="R331" t="s">
        <v>89</v>
      </c>
      <c r="S331" t="str">
        <f t="shared" si="32"/>
        <v>games</v>
      </c>
      <c r="T331" t="str">
        <f t="shared" si="33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4"/>
        <v>1.8495548961424333</v>
      </c>
      <c r="G332" t="s">
        <v>20</v>
      </c>
      <c r="H332">
        <v>1385</v>
      </c>
      <c r="I332" s="5">
        <f t="shared" si="3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5"/>
        <v>43077.25</v>
      </c>
      <c r="O332" s="8">
        <f t="shared" si="31"/>
        <v>43078.25</v>
      </c>
      <c r="P332" t="b">
        <v>0</v>
      </c>
      <c r="Q332" t="b">
        <v>0</v>
      </c>
      <c r="R332" t="s">
        <v>42</v>
      </c>
      <c r="S332" t="str">
        <f t="shared" si="32"/>
        <v>film &amp; video</v>
      </c>
      <c r="T332" t="str">
        <f t="shared" si="33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4"/>
        <v>4.4372727272727275</v>
      </c>
      <c r="G333" t="s">
        <v>20</v>
      </c>
      <c r="H333">
        <v>190</v>
      </c>
      <c r="I333" s="5">
        <f t="shared" si="3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5"/>
        <v>40896.25</v>
      </c>
      <c r="O333" s="8">
        <f t="shared" si="31"/>
        <v>40897.25</v>
      </c>
      <c r="P333" t="b">
        <v>0</v>
      </c>
      <c r="Q333" t="b">
        <v>0</v>
      </c>
      <c r="R333" t="s">
        <v>17</v>
      </c>
      <c r="S333" t="str">
        <f t="shared" si="32"/>
        <v>food</v>
      </c>
      <c r="T333" t="str">
        <f t="shared" si="33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4"/>
        <v>1.999806763285024</v>
      </c>
      <c r="G334" t="s">
        <v>20</v>
      </c>
      <c r="H334">
        <v>470</v>
      </c>
      <c r="I334" s="5">
        <f t="shared" si="3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5"/>
        <v>41361.208333333336</v>
      </c>
      <c r="O334" s="8">
        <f t="shared" si="31"/>
        <v>41362.208333333336</v>
      </c>
      <c r="P334" t="b">
        <v>0</v>
      </c>
      <c r="Q334" t="b">
        <v>0</v>
      </c>
      <c r="R334" t="s">
        <v>65</v>
      </c>
      <c r="S334" t="str">
        <f t="shared" si="32"/>
        <v>technology</v>
      </c>
      <c r="T334" t="str">
        <f t="shared" si="33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4"/>
        <v>1.2395833333333333</v>
      </c>
      <c r="G335" t="s">
        <v>20</v>
      </c>
      <c r="H335">
        <v>253</v>
      </c>
      <c r="I335" s="5">
        <f t="shared" si="3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5"/>
        <v>43424.25</v>
      </c>
      <c r="O335" s="8">
        <f t="shared" si="31"/>
        <v>43452.25</v>
      </c>
      <c r="P335" t="b">
        <v>0</v>
      </c>
      <c r="Q335" t="b">
        <v>0</v>
      </c>
      <c r="R335" t="s">
        <v>33</v>
      </c>
      <c r="S335" t="str">
        <f t="shared" si="32"/>
        <v>theater</v>
      </c>
      <c r="T335" t="str">
        <f t="shared" si="33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4"/>
        <v>1.8661329305135952</v>
      </c>
      <c r="G336" t="s">
        <v>20</v>
      </c>
      <c r="H336">
        <v>1113</v>
      </c>
      <c r="I336" s="5">
        <f t="shared" si="3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5"/>
        <v>43110.25</v>
      </c>
      <c r="O336" s="8">
        <f t="shared" si="31"/>
        <v>43117.25</v>
      </c>
      <c r="P336" t="b">
        <v>0</v>
      </c>
      <c r="Q336" t="b">
        <v>0</v>
      </c>
      <c r="R336" t="s">
        <v>23</v>
      </c>
      <c r="S336" t="str">
        <f t="shared" si="32"/>
        <v>music</v>
      </c>
      <c r="T336" t="str">
        <f t="shared" si="33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4"/>
        <v>1.1428538550057536</v>
      </c>
      <c r="G337" t="s">
        <v>20</v>
      </c>
      <c r="H337">
        <v>2283</v>
      </c>
      <c r="I337" s="5">
        <f t="shared" si="3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5"/>
        <v>43784.25</v>
      </c>
      <c r="O337" s="8">
        <f t="shared" si="31"/>
        <v>43797.25</v>
      </c>
      <c r="P337" t="b">
        <v>0</v>
      </c>
      <c r="Q337" t="b">
        <v>0</v>
      </c>
      <c r="R337" t="s">
        <v>23</v>
      </c>
      <c r="S337" t="str">
        <f t="shared" si="32"/>
        <v>music</v>
      </c>
      <c r="T337" t="str">
        <f t="shared" si="33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4"/>
        <v>0.97032531824611035</v>
      </c>
      <c r="G338" t="s">
        <v>14</v>
      </c>
      <c r="H338">
        <v>1072</v>
      </c>
      <c r="I338" s="5">
        <f t="shared" si="3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5"/>
        <v>40527.25</v>
      </c>
      <c r="O338" s="8">
        <f t="shared" si="31"/>
        <v>40528.25</v>
      </c>
      <c r="P338" t="b">
        <v>0</v>
      </c>
      <c r="Q338" t="b">
        <v>1</v>
      </c>
      <c r="R338" t="s">
        <v>23</v>
      </c>
      <c r="S338" t="str">
        <f t="shared" si="32"/>
        <v>music</v>
      </c>
      <c r="T338" t="str">
        <f t="shared" si="33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4"/>
        <v>1.2281904761904763</v>
      </c>
      <c r="G339" t="s">
        <v>20</v>
      </c>
      <c r="H339">
        <v>1095</v>
      </c>
      <c r="I339" s="5">
        <f t="shared" si="3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5"/>
        <v>43780.25</v>
      </c>
      <c r="O339" s="8">
        <f t="shared" si="31"/>
        <v>43781.25</v>
      </c>
      <c r="P339" t="b">
        <v>0</v>
      </c>
      <c r="Q339" t="b">
        <v>0</v>
      </c>
      <c r="R339" t="s">
        <v>33</v>
      </c>
      <c r="S339" t="str">
        <f t="shared" si="32"/>
        <v>theater</v>
      </c>
      <c r="T339" t="str">
        <f t="shared" si="33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4"/>
        <v>1.7914326647564469</v>
      </c>
      <c r="G340" t="s">
        <v>20</v>
      </c>
      <c r="H340">
        <v>1690</v>
      </c>
      <c r="I340" s="5">
        <f t="shared" si="3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5"/>
        <v>40821.208333333336</v>
      </c>
      <c r="O340" s="8">
        <f t="shared" si="31"/>
        <v>40851.208333333336</v>
      </c>
      <c r="P340" t="b">
        <v>0</v>
      </c>
      <c r="Q340" t="b">
        <v>0</v>
      </c>
      <c r="R340" t="s">
        <v>33</v>
      </c>
      <c r="S340" t="str">
        <f t="shared" si="32"/>
        <v>theater</v>
      </c>
      <c r="T340" t="str">
        <f t="shared" si="33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4"/>
        <v>0.79951577402787966</v>
      </c>
      <c r="G341" t="s">
        <v>74</v>
      </c>
      <c r="H341">
        <v>1297</v>
      </c>
      <c r="I341" s="5">
        <f t="shared" si="3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5"/>
        <v>42949.208333333328</v>
      </c>
      <c r="O341" s="8">
        <f t="shared" si="31"/>
        <v>42963.208333333328</v>
      </c>
      <c r="P341" t="b">
        <v>0</v>
      </c>
      <c r="Q341" t="b">
        <v>0</v>
      </c>
      <c r="R341" t="s">
        <v>33</v>
      </c>
      <c r="S341" t="str">
        <f t="shared" si="32"/>
        <v>theater</v>
      </c>
      <c r="T341" t="str">
        <f t="shared" si="33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4"/>
        <v>0.94242587601078165</v>
      </c>
      <c r="G342" t="s">
        <v>14</v>
      </c>
      <c r="H342">
        <v>393</v>
      </c>
      <c r="I342" s="5">
        <f t="shared" si="3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5"/>
        <v>40889.25</v>
      </c>
      <c r="O342" s="8">
        <f t="shared" si="31"/>
        <v>40890.25</v>
      </c>
      <c r="P342" t="b">
        <v>0</v>
      </c>
      <c r="Q342" t="b">
        <v>0</v>
      </c>
      <c r="R342" t="s">
        <v>122</v>
      </c>
      <c r="S342" t="str">
        <f t="shared" si="32"/>
        <v>photography</v>
      </c>
      <c r="T342" t="str">
        <f t="shared" si="33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4"/>
        <v>0.84669291338582675</v>
      </c>
      <c r="G343" t="s">
        <v>14</v>
      </c>
      <c r="H343">
        <v>1257</v>
      </c>
      <c r="I343" s="5">
        <f t="shared" si="3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5"/>
        <v>42244.208333333328</v>
      </c>
      <c r="O343" s="8">
        <f t="shared" si="31"/>
        <v>42251.208333333328</v>
      </c>
      <c r="P343" t="b">
        <v>0</v>
      </c>
      <c r="Q343" t="b">
        <v>0</v>
      </c>
      <c r="R343" t="s">
        <v>60</v>
      </c>
      <c r="S343" t="str">
        <f t="shared" si="32"/>
        <v>music</v>
      </c>
      <c r="T343" t="str">
        <f t="shared" si="33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4"/>
        <v>0.66521920668058454</v>
      </c>
      <c r="G344" t="s">
        <v>14</v>
      </c>
      <c r="H344">
        <v>328</v>
      </c>
      <c r="I344" s="5">
        <f t="shared" si="3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5"/>
        <v>41475.208333333336</v>
      </c>
      <c r="O344" s="8">
        <f t="shared" si="31"/>
        <v>41487.208333333336</v>
      </c>
      <c r="P344" t="b">
        <v>0</v>
      </c>
      <c r="Q344" t="b">
        <v>0</v>
      </c>
      <c r="R344" t="s">
        <v>33</v>
      </c>
      <c r="S344" t="str">
        <f t="shared" si="32"/>
        <v>theater</v>
      </c>
      <c r="T344" t="str">
        <f t="shared" si="33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4"/>
        <v>0.53922222222222227</v>
      </c>
      <c r="G345" t="s">
        <v>14</v>
      </c>
      <c r="H345">
        <v>147</v>
      </c>
      <c r="I345" s="5">
        <f t="shared" si="3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5"/>
        <v>41597.25</v>
      </c>
      <c r="O345" s="8">
        <f t="shared" si="31"/>
        <v>41650.25</v>
      </c>
      <c r="P345" t="b">
        <v>0</v>
      </c>
      <c r="Q345" t="b">
        <v>0</v>
      </c>
      <c r="R345" t="s">
        <v>33</v>
      </c>
      <c r="S345" t="str">
        <f t="shared" si="32"/>
        <v>theater</v>
      </c>
      <c r="T345" t="str">
        <f t="shared" si="33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4"/>
        <v>0.41983299595141699</v>
      </c>
      <c r="G346" t="s">
        <v>14</v>
      </c>
      <c r="H346">
        <v>830</v>
      </c>
      <c r="I346" s="5">
        <f t="shared" si="3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5"/>
        <v>43122.25</v>
      </c>
      <c r="O346" s="8">
        <f t="shared" si="31"/>
        <v>43162.25</v>
      </c>
      <c r="P346" t="b">
        <v>0</v>
      </c>
      <c r="Q346" t="b">
        <v>0</v>
      </c>
      <c r="R346" t="s">
        <v>89</v>
      </c>
      <c r="S346" t="str">
        <f t="shared" si="32"/>
        <v>games</v>
      </c>
      <c r="T346" t="str">
        <f t="shared" si="33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4"/>
        <v>0.14694796954314721</v>
      </c>
      <c r="G347" t="s">
        <v>14</v>
      </c>
      <c r="H347">
        <v>331</v>
      </c>
      <c r="I347" s="5">
        <f t="shared" si="3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5"/>
        <v>42194.208333333328</v>
      </c>
      <c r="O347" s="8">
        <f t="shared" si="31"/>
        <v>42195.208333333328</v>
      </c>
      <c r="P347" t="b">
        <v>0</v>
      </c>
      <c r="Q347" t="b">
        <v>0</v>
      </c>
      <c r="R347" t="s">
        <v>53</v>
      </c>
      <c r="S347" t="str">
        <f t="shared" si="32"/>
        <v>film &amp; video</v>
      </c>
      <c r="T347" t="str">
        <f t="shared" si="33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4"/>
        <v>0.34475</v>
      </c>
      <c r="G348" t="s">
        <v>14</v>
      </c>
      <c r="H348">
        <v>25</v>
      </c>
      <c r="I348" s="5">
        <f t="shared" si="3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5"/>
        <v>42971.208333333328</v>
      </c>
      <c r="O348" s="8">
        <f t="shared" si="31"/>
        <v>43026.208333333328</v>
      </c>
      <c r="P348" t="b">
        <v>0</v>
      </c>
      <c r="Q348" t="b">
        <v>1</v>
      </c>
      <c r="R348" t="s">
        <v>60</v>
      </c>
      <c r="S348" t="str">
        <f t="shared" si="32"/>
        <v>music</v>
      </c>
      <c r="T348" t="str">
        <f t="shared" si="33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4"/>
        <v>14.007777777777777</v>
      </c>
      <c r="G349" t="s">
        <v>20</v>
      </c>
      <c r="H349">
        <v>191</v>
      </c>
      <c r="I349" s="5">
        <f t="shared" si="3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5"/>
        <v>42046.25</v>
      </c>
      <c r="O349" s="8">
        <f t="shared" si="31"/>
        <v>42070.25</v>
      </c>
      <c r="P349" t="b">
        <v>0</v>
      </c>
      <c r="Q349" t="b">
        <v>0</v>
      </c>
      <c r="R349" t="s">
        <v>28</v>
      </c>
      <c r="S349" t="str">
        <f t="shared" si="32"/>
        <v>technology</v>
      </c>
      <c r="T349" t="str">
        <f t="shared" si="33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4"/>
        <v>0.71770351758793971</v>
      </c>
      <c r="G350" t="s">
        <v>14</v>
      </c>
      <c r="H350">
        <v>3483</v>
      </c>
      <c r="I350" s="5">
        <f t="shared" si="3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5"/>
        <v>42782.25</v>
      </c>
      <c r="O350" s="8">
        <f t="shared" si="31"/>
        <v>42795.25</v>
      </c>
      <c r="P350" t="b">
        <v>0</v>
      </c>
      <c r="Q350" t="b">
        <v>0</v>
      </c>
      <c r="R350" t="s">
        <v>17</v>
      </c>
      <c r="S350" t="str">
        <f t="shared" si="32"/>
        <v>food</v>
      </c>
      <c r="T350" t="str">
        <f t="shared" si="33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4"/>
        <v>0.53074115044247783</v>
      </c>
      <c r="G351" t="s">
        <v>14</v>
      </c>
      <c r="H351">
        <v>923</v>
      </c>
      <c r="I351" s="5">
        <f t="shared" si="3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5"/>
        <v>42930.208333333328</v>
      </c>
      <c r="O351" s="8">
        <f t="shared" si="31"/>
        <v>42960.208333333328</v>
      </c>
      <c r="P351" t="b">
        <v>0</v>
      </c>
      <c r="Q351" t="b">
        <v>0</v>
      </c>
      <c r="R351" t="s">
        <v>33</v>
      </c>
      <c r="S351" t="str">
        <f t="shared" si="32"/>
        <v>theater</v>
      </c>
      <c r="T351" t="str">
        <f t="shared" si="33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4"/>
        <v>0.05</v>
      </c>
      <c r="G352" t="s">
        <v>14</v>
      </c>
      <c r="H352">
        <v>1</v>
      </c>
      <c r="I352" s="5">
        <f t="shared" si="30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5"/>
        <v>42144.208333333328</v>
      </c>
      <c r="O352" s="8">
        <f t="shared" si="31"/>
        <v>42162.208333333328</v>
      </c>
      <c r="P352" t="b">
        <v>0</v>
      </c>
      <c r="Q352" t="b">
        <v>1</v>
      </c>
      <c r="R352" t="s">
        <v>159</v>
      </c>
      <c r="S352" t="str">
        <f t="shared" si="32"/>
        <v>music</v>
      </c>
      <c r="T352" t="str">
        <f t="shared" si="33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4"/>
        <v>1.2770715249662619</v>
      </c>
      <c r="G353" t="s">
        <v>20</v>
      </c>
      <c r="H353">
        <v>2013</v>
      </c>
      <c r="I353" s="5">
        <f t="shared" si="3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5"/>
        <v>42240.208333333328</v>
      </c>
      <c r="O353" s="8">
        <f t="shared" si="31"/>
        <v>42254.208333333328</v>
      </c>
      <c r="P353" t="b">
        <v>0</v>
      </c>
      <c r="Q353" t="b">
        <v>0</v>
      </c>
      <c r="R353" t="s">
        <v>23</v>
      </c>
      <c r="S353" t="str">
        <f t="shared" si="32"/>
        <v>music</v>
      </c>
      <c r="T353" t="str">
        <f t="shared" si="33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4"/>
        <v>0.34892857142857142</v>
      </c>
      <c r="G354" t="s">
        <v>14</v>
      </c>
      <c r="H354">
        <v>33</v>
      </c>
      <c r="I354" s="5">
        <f t="shared" si="3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5"/>
        <v>42315.25</v>
      </c>
      <c r="O354" s="8">
        <f t="shared" si="31"/>
        <v>42323.25</v>
      </c>
      <c r="P354" t="b">
        <v>0</v>
      </c>
      <c r="Q354" t="b">
        <v>0</v>
      </c>
      <c r="R354" t="s">
        <v>33</v>
      </c>
      <c r="S354" t="str">
        <f t="shared" si="32"/>
        <v>theater</v>
      </c>
      <c r="T354" t="str">
        <f t="shared" si="33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4"/>
        <v>4.105982142857143</v>
      </c>
      <c r="G355" t="s">
        <v>20</v>
      </c>
      <c r="H355">
        <v>1703</v>
      </c>
      <c r="I355" s="5">
        <f t="shared" si="3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5"/>
        <v>43651.208333333328</v>
      </c>
      <c r="O355" s="8">
        <f t="shared" si="31"/>
        <v>43652.208333333328</v>
      </c>
      <c r="P355" t="b">
        <v>0</v>
      </c>
      <c r="Q355" t="b">
        <v>0</v>
      </c>
      <c r="R355" t="s">
        <v>33</v>
      </c>
      <c r="S355" t="str">
        <f t="shared" si="32"/>
        <v>theater</v>
      </c>
      <c r="T355" t="str">
        <f t="shared" si="33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4"/>
        <v>1.2373770491803278</v>
      </c>
      <c r="G356" t="s">
        <v>20</v>
      </c>
      <c r="H356">
        <v>80</v>
      </c>
      <c r="I356" s="5">
        <f t="shared" si="30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5"/>
        <v>41520.208333333336</v>
      </c>
      <c r="O356" s="8">
        <f t="shared" si="31"/>
        <v>41527.208333333336</v>
      </c>
      <c r="P356" t="b">
        <v>0</v>
      </c>
      <c r="Q356" t="b">
        <v>0</v>
      </c>
      <c r="R356" t="s">
        <v>42</v>
      </c>
      <c r="S356" t="str">
        <f t="shared" si="32"/>
        <v>film &amp; video</v>
      </c>
      <c r="T356" t="str">
        <f t="shared" si="33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4"/>
        <v>0.58973684210526311</v>
      </c>
      <c r="G357" t="s">
        <v>47</v>
      </c>
      <c r="H357">
        <v>86</v>
      </c>
      <c r="I357" s="5">
        <f t="shared" si="3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5"/>
        <v>42757.25</v>
      </c>
      <c r="O357" s="8">
        <f t="shared" si="31"/>
        <v>42797.25</v>
      </c>
      <c r="P357" t="b">
        <v>0</v>
      </c>
      <c r="Q357" t="b">
        <v>0</v>
      </c>
      <c r="R357" t="s">
        <v>65</v>
      </c>
      <c r="S357" t="str">
        <f t="shared" si="32"/>
        <v>technology</v>
      </c>
      <c r="T357" t="str">
        <f t="shared" si="33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4"/>
        <v>0.36892473118279567</v>
      </c>
      <c r="G358" t="s">
        <v>14</v>
      </c>
      <c r="H358">
        <v>40</v>
      </c>
      <c r="I358" s="5">
        <f t="shared" si="3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5"/>
        <v>40922.25</v>
      </c>
      <c r="O358" s="8">
        <f t="shared" si="31"/>
        <v>40931.25</v>
      </c>
      <c r="P358" t="b">
        <v>0</v>
      </c>
      <c r="Q358" t="b">
        <v>0</v>
      </c>
      <c r="R358" t="s">
        <v>33</v>
      </c>
      <c r="S358" t="str">
        <f t="shared" si="32"/>
        <v>theater</v>
      </c>
      <c r="T358" t="str">
        <f t="shared" si="33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4"/>
        <v>1.8491304347826087</v>
      </c>
      <c r="G359" t="s">
        <v>20</v>
      </c>
      <c r="H359">
        <v>41</v>
      </c>
      <c r="I359" s="5">
        <f t="shared" si="3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5"/>
        <v>42250.208333333328</v>
      </c>
      <c r="O359" s="8">
        <f t="shared" si="31"/>
        <v>42275.208333333328</v>
      </c>
      <c r="P359" t="b">
        <v>0</v>
      </c>
      <c r="Q359" t="b">
        <v>0</v>
      </c>
      <c r="R359" t="s">
        <v>89</v>
      </c>
      <c r="S359" t="str">
        <f t="shared" si="32"/>
        <v>games</v>
      </c>
      <c r="T359" t="str">
        <f t="shared" si="33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4"/>
        <v>0.11814432989690722</v>
      </c>
      <c r="G360" t="s">
        <v>14</v>
      </c>
      <c r="H360">
        <v>23</v>
      </c>
      <c r="I360" s="5">
        <f t="shared" si="3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5"/>
        <v>43322.208333333328</v>
      </c>
      <c r="O360" s="8">
        <f t="shared" si="31"/>
        <v>43325.208333333328</v>
      </c>
      <c r="P360" t="b">
        <v>1</v>
      </c>
      <c r="Q360" t="b">
        <v>0</v>
      </c>
      <c r="R360" t="s">
        <v>122</v>
      </c>
      <c r="S360" t="str">
        <f t="shared" si="32"/>
        <v>photography</v>
      </c>
      <c r="T360" t="str">
        <f t="shared" si="33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4"/>
        <v>2.9870000000000001</v>
      </c>
      <c r="G361" t="s">
        <v>20</v>
      </c>
      <c r="H361">
        <v>187</v>
      </c>
      <c r="I361" s="5">
        <f t="shared" si="3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5"/>
        <v>40782.208333333336</v>
      </c>
      <c r="O361" s="8">
        <f t="shared" si="31"/>
        <v>40789.208333333336</v>
      </c>
      <c r="P361" t="b">
        <v>0</v>
      </c>
      <c r="Q361" t="b">
        <v>0</v>
      </c>
      <c r="R361" t="s">
        <v>71</v>
      </c>
      <c r="S361" t="str">
        <f t="shared" si="32"/>
        <v>film &amp; video</v>
      </c>
      <c r="T361" t="str">
        <f t="shared" si="33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4"/>
        <v>2.2635175879396985</v>
      </c>
      <c r="G362" t="s">
        <v>20</v>
      </c>
      <c r="H362">
        <v>2875</v>
      </c>
      <c r="I362" s="5">
        <f t="shared" si="3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5"/>
        <v>40544.25</v>
      </c>
      <c r="O362" s="8">
        <f t="shared" si="31"/>
        <v>40558.25</v>
      </c>
      <c r="P362" t="b">
        <v>0</v>
      </c>
      <c r="Q362" t="b">
        <v>1</v>
      </c>
      <c r="R362" t="s">
        <v>33</v>
      </c>
      <c r="S362" t="str">
        <f t="shared" si="32"/>
        <v>theater</v>
      </c>
      <c r="T362" t="str">
        <f t="shared" si="33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4"/>
        <v>1.7356363636363636</v>
      </c>
      <c r="G363" t="s">
        <v>20</v>
      </c>
      <c r="H363">
        <v>88</v>
      </c>
      <c r="I363" s="5">
        <f t="shared" si="3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5"/>
        <v>43015.208333333328</v>
      </c>
      <c r="O363" s="8">
        <f t="shared" si="31"/>
        <v>43039.208333333328</v>
      </c>
      <c r="P363" t="b">
        <v>0</v>
      </c>
      <c r="Q363" t="b">
        <v>0</v>
      </c>
      <c r="R363" t="s">
        <v>33</v>
      </c>
      <c r="S363" t="str">
        <f t="shared" si="32"/>
        <v>theater</v>
      </c>
      <c r="T363" t="str">
        <f t="shared" si="33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4"/>
        <v>3.7175675675675675</v>
      </c>
      <c r="G364" t="s">
        <v>20</v>
      </c>
      <c r="H364">
        <v>191</v>
      </c>
      <c r="I364" s="5">
        <f t="shared" si="3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5"/>
        <v>40570.25</v>
      </c>
      <c r="O364" s="8">
        <f t="shared" si="31"/>
        <v>40608.25</v>
      </c>
      <c r="P364" t="b">
        <v>0</v>
      </c>
      <c r="Q364" t="b">
        <v>0</v>
      </c>
      <c r="R364" t="s">
        <v>23</v>
      </c>
      <c r="S364" t="str">
        <f t="shared" si="32"/>
        <v>music</v>
      </c>
      <c r="T364" t="str">
        <f t="shared" si="33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4"/>
        <v>1.601923076923077</v>
      </c>
      <c r="G365" t="s">
        <v>20</v>
      </c>
      <c r="H365">
        <v>139</v>
      </c>
      <c r="I365" s="5">
        <f t="shared" si="3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5"/>
        <v>40904.25</v>
      </c>
      <c r="O365" s="8">
        <f t="shared" si="31"/>
        <v>40905.25</v>
      </c>
      <c r="P365" t="b">
        <v>0</v>
      </c>
      <c r="Q365" t="b">
        <v>0</v>
      </c>
      <c r="R365" t="s">
        <v>23</v>
      </c>
      <c r="S365" t="str">
        <f t="shared" si="32"/>
        <v>music</v>
      </c>
      <c r="T365" t="str">
        <f t="shared" si="33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4"/>
        <v>16.163333333333334</v>
      </c>
      <c r="G366" t="s">
        <v>20</v>
      </c>
      <c r="H366">
        <v>186</v>
      </c>
      <c r="I366" s="5">
        <f t="shared" si="3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5"/>
        <v>43164.25</v>
      </c>
      <c r="O366" s="8">
        <f t="shared" si="31"/>
        <v>43194.208333333328</v>
      </c>
      <c r="P366" t="b">
        <v>0</v>
      </c>
      <c r="Q366" t="b">
        <v>0</v>
      </c>
      <c r="R366" t="s">
        <v>60</v>
      </c>
      <c r="S366" t="str">
        <f t="shared" si="32"/>
        <v>music</v>
      </c>
      <c r="T366" t="str">
        <f t="shared" si="33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4"/>
        <v>7.3343749999999996</v>
      </c>
      <c r="G367" t="s">
        <v>20</v>
      </c>
      <c r="H367">
        <v>112</v>
      </c>
      <c r="I367" s="5">
        <f t="shared" si="3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5"/>
        <v>42733.25</v>
      </c>
      <c r="O367" s="8">
        <f t="shared" si="31"/>
        <v>42760.25</v>
      </c>
      <c r="P367" t="b">
        <v>0</v>
      </c>
      <c r="Q367" t="b">
        <v>0</v>
      </c>
      <c r="R367" t="s">
        <v>33</v>
      </c>
      <c r="S367" t="str">
        <f t="shared" si="32"/>
        <v>theater</v>
      </c>
      <c r="T367" t="str">
        <f t="shared" si="33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4"/>
        <v>5.9211111111111112</v>
      </c>
      <c r="G368" t="s">
        <v>20</v>
      </c>
      <c r="H368">
        <v>101</v>
      </c>
      <c r="I368" s="5">
        <f t="shared" si="3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5"/>
        <v>40546.25</v>
      </c>
      <c r="O368" s="8">
        <f t="shared" si="31"/>
        <v>40547.25</v>
      </c>
      <c r="P368" t="b">
        <v>0</v>
      </c>
      <c r="Q368" t="b">
        <v>1</v>
      </c>
      <c r="R368" t="s">
        <v>33</v>
      </c>
      <c r="S368" t="str">
        <f t="shared" si="32"/>
        <v>theater</v>
      </c>
      <c r="T368" t="str">
        <f t="shared" si="33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4"/>
        <v>0.18888888888888888</v>
      </c>
      <c r="G369" t="s">
        <v>14</v>
      </c>
      <c r="H369">
        <v>75</v>
      </c>
      <c r="I369" s="5">
        <f t="shared" si="3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5"/>
        <v>41930.208333333336</v>
      </c>
      <c r="O369" s="8">
        <f t="shared" si="31"/>
        <v>41954.25</v>
      </c>
      <c r="P369" t="b">
        <v>0</v>
      </c>
      <c r="Q369" t="b">
        <v>1</v>
      </c>
      <c r="R369" t="s">
        <v>33</v>
      </c>
      <c r="S369" t="str">
        <f t="shared" si="32"/>
        <v>theater</v>
      </c>
      <c r="T369" t="str">
        <f t="shared" si="33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4"/>
        <v>2.7680769230769231</v>
      </c>
      <c r="G370" t="s">
        <v>20</v>
      </c>
      <c r="H370">
        <v>206</v>
      </c>
      <c r="I370" s="5">
        <f t="shared" si="3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5"/>
        <v>40464.208333333336</v>
      </c>
      <c r="O370" s="8">
        <f t="shared" si="31"/>
        <v>40487.208333333336</v>
      </c>
      <c r="P370" t="b">
        <v>0</v>
      </c>
      <c r="Q370" t="b">
        <v>1</v>
      </c>
      <c r="R370" t="s">
        <v>42</v>
      </c>
      <c r="S370" t="str">
        <f t="shared" si="32"/>
        <v>film &amp; video</v>
      </c>
      <c r="T370" t="str">
        <f t="shared" si="33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4"/>
        <v>2.730185185185185</v>
      </c>
      <c r="G371" t="s">
        <v>20</v>
      </c>
      <c r="H371">
        <v>154</v>
      </c>
      <c r="I371" s="5">
        <f t="shared" si="3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5"/>
        <v>41308.25</v>
      </c>
      <c r="O371" s="8">
        <f t="shared" si="31"/>
        <v>41347.208333333336</v>
      </c>
      <c r="P371" t="b">
        <v>0</v>
      </c>
      <c r="Q371" t="b">
        <v>1</v>
      </c>
      <c r="R371" t="s">
        <v>269</v>
      </c>
      <c r="S371" t="str">
        <f t="shared" si="32"/>
        <v>film &amp; video</v>
      </c>
      <c r="T371" t="str">
        <f t="shared" si="33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4"/>
        <v>1.593633125556545</v>
      </c>
      <c r="G372" t="s">
        <v>20</v>
      </c>
      <c r="H372">
        <v>5966</v>
      </c>
      <c r="I372" s="5">
        <f t="shared" si="3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5"/>
        <v>43570.208333333328</v>
      </c>
      <c r="O372" s="8">
        <f t="shared" si="31"/>
        <v>43576.208333333328</v>
      </c>
      <c r="P372" t="b">
        <v>0</v>
      </c>
      <c r="Q372" t="b">
        <v>0</v>
      </c>
      <c r="R372" t="s">
        <v>33</v>
      </c>
      <c r="S372" t="str">
        <f t="shared" si="32"/>
        <v>theater</v>
      </c>
      <c r="T372" t="str">
        <f t="shared" si="33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4"/>
        <v>0.67869978858350954</v>
      </c>
      <c r="G373" t="s">
        <v>14</v>
      </c>
      <c r="H373">
        <v>2176</v>
      </c>
      <c r="I373" s="5">
        <f t="shared" si="3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5"/>
        <v>42043.25</v>
      </c>
      <c r="O373" s="8">
        <f t="shared" si="31"/>
        <v>42094.208333333328</v>
      </c>
      <c r="P373" t="b">
        <v>0</v>
      </c>
      <c r="Q373" t="b">
        <v>0</v>
      </c>
      <c r="R373" t="s">
        <v>33</v>
      </c>
      <c r="S373" t="str">
        <f t="shared" si="32"/>
        <v>theater</v>
      </c>
      <c r="T373" t="str">
        <f t="shared" si="33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4"/>
        <v>15.915555555555555</v>
      </c>
      <c r="G374" t="s">
        <v>20</v>
      </c>
      <c r="H374">
        <v>169</v>
      </c>
      <c r="I374" s="5">
        <f t="shared" si="3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5"/>
        <v>42012.25</v>
      </c>
      <c r="O374" s="8">
        <f t="shared" si="31"/>
        <v>42032.25</v>
      </c>
      <c r="P374" t="b">
        <v>0</v>
      </c>
      <c r="Q374" t="b">
        <v>1</v>
      </c>
      <c r="R374" t="s">
        <v>42</v>
      </c>
      <c r="S374" t="str">
        <f t="shared" si="32"/>
        <v>film &amp; video</v>
      </c>
      <c r="T374" t="str">
        <f t="shared" si="33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4"/>
        <v>7.3018222222222224</v>
      </c>
      <c r="G375" t="s">
        <v>20</v>
      </c>
      <c r="H375">
        <v>2106</v>
      </c>
      <c r="I375" s="5">
        <f t="shared" si="3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5"/>
        <v>42964.208333333328</v>
      </c>
      <c r="O375" s="8">
        <f t="shared" si="31"/>
        <v>42972.208333333328</v>
      </c>
      <c r="P375" t="b">
        <v>0</v>
      </c>
      <c r="Q375" t="b">
        <v>0</v>
      </c>
      <c r="R375" t="s">
        <v>33</v>
      </c>
      <c r="S375" t="str">
        <f t="shared" si="32"/>
        <v>theater</v>
      </c>
      <c r="T375" t="str">
        <f t="shared" si="33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4"/>
        <v>0.13185782556750297</v>
      </c>
      <c r="G376" t="s">
        <v>14</v>
      </c>
      <c r="H376">
        <v>441</v>
      </c>
      <c r="I376" s="5">
        <f t="shared" si="3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5"/>
        <v>43476.25</v>
      </c>
      <c r="O376" s="8">
        <f t="shared" si="31"/>
        <v>43481.25</v>
      </c>
      <c r="P376" t="b">
        <v>0</v>
      </c>
      <c r="Q376" t="b">
        <v>1</v>
      </c>
      <c r="R376" t="s">
        <v>42</v>
      </c>
      <c r="S376" t="str">
        <f t="shared" si="32"/>
        <v>film &amp; video</v>
      </c>
      <c r="T376" t="str">
        <f t="shared" si="33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4"/>
        <v>0.54777777777777781</v>
      </c>
      <c r="G377" t="s">
        <v>14</v>
      </c>
      <c r="H377">
        <v>25</v>
      </c>
      <c r="I377" s="5">
        <f t="shared" si="30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5"/>
        <v>42293.208333333328</v>
      </c>
      <c r="O377" s="8">
        <f t="shared" si="31"/>
        <v>42350.25</v>
      </c>
      <c r="P377" t="b">
        <v>0</v>
      </c>
      <c r="Q377" t="b">
        <v>0</v>
      </c>
      <c r="R377" t="s">
        <v>60</v>
      </c>
      <c r="S377" t="str">
        <f t="shared" si="32"/>
        <v>music</v>
      </c>
      <c r="T377" t="str">
        <f t="shared" si="33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4"/>
        <v>3.6102941176470589</v>
      </c>
      <c r="G378" t="s">
        <v>20</v>
      </c>
      <c r="H378">
        <v>131</v>
      </c>
      <c r="I378" s="5">
        <f t="shared" si="3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5"/>
        <v>41826.208333333336</v>
      </c>
      <c r="O378" s="8">
        <f t="shared" si="31"/>
        <v>41832.208333333336</v>
      </c>
      <c r="P378" t="b">
        <v>0</v>
      </c>
      <c r="Q378" t="b">
        <v>0</v>
      </c>
      <c r="R378" t="s">
        <v>23</v>
      </c>
      <c r="S378" t="str">
        <f t="shared" si="32"/>
        <v>music</v>
      </c>
      <c r="T378" t="str">
        <f t="shared" si="33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4"/>
        <v>0.10257545271629778</v>
      </c>
      <c r="G379" t="s">
        <v>14</v>
      </c>
      <c r="H379">
        <v>127</v>
      </c>
      <c r="I379" s="5">
        <f t="shared" si="3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5"/>
        <v>43760.208333333328</v>
      </c>
      <c r="O379" s="8">
        <f t="shared" si="31"/>
        <v>43774.25</v>
      </c>
      <c r="P379" t="b">
        <v>0</v>
      </c>
      <c r="Q379" t="b">
        <v>0</v>
      </c>
      <c r="R379" t="s">
        <v>33</v>
      </c>
      <c r="S379" t="str">
        <f t="shared" si="32"/>
        <v>theater</v>
      </c>
      <c r="T379" t="str">
        <f t="shared" si="33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4"/>
        <v>0.13962962962962963</v>
      </c>
      <c r="G380" t="s">
        <v>14</v>
      </c>
      <c r="H380">
        <v>355</v>
      </c>
      <c r="I380" s="5">
        <f t="shared" si="3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5"/>
        <v>43241.208333333328</v>
      </c>
      <c r="O380" s="8">
        <f t="shared" si="31"/>
        <v>43279.208333333328</v>
      </c>
      <c r="P380" t="b">
        <v>0</v>
      </c>
      <c r="Q380" t="b">
        <v>0</v>
      </c>
      <c r="R380" t="s">
        <v>42</v>
      </c>
      <c r="S380" t="str">
        <f t="shared" si="32"/>
        <v>film &amp; video</v>
      </c>
      <c r="T380" t="str">
        <f t="shared" si="33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4"/>
        <v>0.40444444444444444</v>
      </c>
      <c r="G381" t="s">
        <v>14</v>
      </c>
      <c r="H381">
        <v>44</v>
      </c>
      <c r="I381" s="5">
        <f t="shared" si="3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5"/>
        <v>40843.208333333336</v>
      </c>
      <c r="O381" s="8">
        <f t="shared" si="31"/>
        <v>40857.25</v>
      </c>
      <c r="P381" t="b">
        <v>0</v>
      </c>
      <c r="Q381" t="b">
        <v>0</v>
      </c>
      <c r="R381" t="s">
        <v>33</v>
      </c>
      <c r="S381" t="str">
        <f t="shared" si="32"/>
        <v>theater</v>
      </c>
      <c r="T381" t="str">
        <f t="shared" si="33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4"/>
        <v>1.6032</v>
      </c>
      <c r="G382" t="s">
        <v>20</v>
      </c>
      <c r="H382">
        <v>84</v>
      </c>
      <c r="I382" s="5">
        <f t="shared" si="3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5"/>
        <v>41448.208333333336</v>
      </c>
      <c r="O382" s="8">
        <f t="shared" si="31"/>
        <v>41453.208333333336</v>
      </c>
      <c r="P382" t="b">
        <v>0</v>
      </c>
      <c r="Q382" t="b">
        <v>0</v>
      </c>
      <c r="R382" t="s">
        <v>33</v>
      </c>
      <c r="S382" t="str">
        <f t="shared" si="32"/>
        <v>theater</v>
      </c>
      <c r="T382" t="str">
        <f t="shared" si="33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4"/>
        <v>1.8394339622641509</v>
      </c>
      <c r="G383" t="s">
        <v>20</v>
      </c>
      <c r="H383">
        <v>155</v>
      </c>
      <c r="I383" s="5">
        <f t="shared" si="3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5"/>
        <v>42163.208333333328</v>
      </c>
      <c r="O383" s="8">
        <f t="shared" si="31"/>
        <v>42209.208333333328</v>
      </c>
      <c r="P383" t="b">
        <v>0</v>
      </c>
      <c r="Q383" t="b">
        <v>0</v>
      </c>
      <c r="R383" t="s">
        <v>33</v>
      </c>
      <c r="S383" t="str">
        <f t="shared" si="32"/>
        <v>theater</v>
      </c>
      <c r="T383" t="str">
        <f t="shared" si="33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4"/>
        <v>0.63769230769230767</v>
      </c>
      <c r="G384" t="s">
        <v>14</v>
      </c>
      <c r="H384">
        <v>67</v>
      </c>
      <c r="I384" s="5">
        <f t="shared" si="3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5"/>
        <v>43024.208333333328</v>
      </c>
      <c r="O384" s="8">
        <f t="shared" si="31"/>
        <v>43043.208333333328</v>
      </c>
      <c r="P384" t="b">
        <v>0</v>
      </c>
      <c r="Q384" t="b">
        <v>0</v>
      </c>
      <c r="R384" t="s">
        <v>122</v>
      </c>
      <c r="S384" t="str">
        <f t="shared" si="32"/>
        <v>photography</v>
      </c>
      <c r="T384" t="str">
        <f t="shared" si="33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4"/>
        <v>2.2538095238095237</v>
      </c>
      <c r="G385" t="s">
        <v>20</v>
      </c>
      <c r="H385">
        <v>189</v>
      </c>
      <c r="I385" s="5">
        <f t="shared" si="3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5"/>
        <v>43509.25</v>
      </c>
      <c r="O385" s="8">
        <f t="shared" si="31"/>
        <v>43515.25</v>
      </c>
      <c r="P385" t="b">
        <v>0</v>
      </c>
      <c r="Q385" t="b">
        <v>1</v>
      </c>
      <c r="R385" t="s">
        <v>17</v>
      </c>
      <c r="S385" t="str">
        <f t="shared" si="32"/>
        <v>food</v>
      </c>
      <c r="T385" t="str">
        <f t="shared" si="33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4"/>
        <v>1.7200961538461539</v>
      </c>
      <c r="G386" t="s">
        <v>20</v>
      </c>
      <c r="H386">
        <v>4799</v>
      </c>
      <c r="I386" s="5">
        <f t="shared" si="3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5"/>
        <v>42776.25</v>
      </c>
      <c r="O386" s="8">
        <f t="shared" si="31"/>
        <v>42803.25</v>
      </c>
      <c r="P386" t="b">
        <v>1</v>
      </c>
      <c r="Q386" t="b">
        <v>1</v>
      </c>
      <c r="R386" t="s">
        <v>42</v>
      </c>
      <c r="S386" t="str">
        <f t="shared" si="32"/>
        <v>film &amp; video</v>
      </c>
      <c r="T386" t="str">
        <f t="shared" si="33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4"/>
        <v>1.4616709511568124</v>
      </c>
      <c r="G387" t="s">
        <v>20</v>
      </c>
      <c r="H387">
        <v>1137</v>
      </c>
      <c r="I387" s="5">
        <f t="shared" ref="I387:I450" si="36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35"/>
        <v>43553.208333333328</v>
      </c>
      <c r="O387" s="8">
        <f t="shared" ref="O387:O450" si="37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8">_xlfn.TEXTBEFORE(R387,"/")</f>
        <v>publishing</v>
      </c>
      <c r="T387" t="str">
        <f t="shared" ref="T387:T450" si="39">_xlfn.TEXTAFTER(R387,"/")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40">E388/D388</f>
        <v>0.76423616236162362</v>
      </c>
      <c r="G388" t="s">
        <v>14</v>
      </c>
      <c r="H388">
        <v>1068</v>
      </c>
      <c r="I388" s="5">
        <f t="shared" si="3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ref="N388:N451" si="41">(((L388/60)/60)/24)+DATE(1970,1,1)</f>
        <v>40355.208333333336</v>
      </c>
      <c r="O388" s="8">
        <f t="shared" si="37"/>
        <v>40367.208333333336</v>
      </c>
      <c r="P388" t="b">
        <v>0</v>
      </c>
      <c r="Q388" t="b">
        <v>0</v>
      </c>
      <c r="R388" t="s">
        <v>33</v>
      </c>
      <c r="S388" t="str">
        <f t="shared" si="38"/>
        <v>theater</v>
      </c>
      <c r="T388" t="str">
        <f t="shared" si="39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40"/>
        <v>0.39261467889908258</v>
      </c>
      <c r="G389" t="s">
        <v>14</v>
      </c>
      <c r="H389">
        <v>424</v>
      </c>
      <c r="I389" s="5">
        <f t="shared" si="3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41"/>
        <v>41072.208333333336</v>
      </c>
      <c r="O389" s="8">
        <f t="shared" si="37"/>
        <v>41077.208333333336</v>
      </c>
      <c r="P389" t="b">
        <v>0</v>
      </c>
      <c r="Q389" t="b">
        <v>0</v>
      </c>
      <c r="R389" t="s">
        <v>65</v>
      </c>
      <c r="S389" t="str">
        <f t="shared" si="38"/>
        <v>technology</v>
      </c>
      <c r="T389" t="str">
        <f t="shared" si="39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40"/>
        <v>0.11270034843205574</v>
      </c>
      <c r="G390" t="s">
        <v>74</v>
      </c>
      <c r="H390">
        <v>145</v>
      </c>
      <c r="I390" s="5">
        <f t="shared" si="3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41"/>
        <v>40912.25</v>
      </c>
      <c r="O390" s="8">
        <f t="shared" si="37"/>
        <v>40914.25</v>
      </c>
      <c r="P390" t="b">
        <v>0</v>
      </c>
      <c r="Q390" t="b">
        <v>0</v>
      </c>
      <c r="R390" t="s">
        <v>60</v>
      </c>
      <c r="S390" t="str">
        <f t="shared" si="38"/>
        <v>music</v>
      </c>
      <c r="T390" t="str">
        <f t="shared" si="39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40"/>
        <v>1.2211084337349398</v>
      </c>
      <c r="G391" t="s">
        <v>20</v>
      </c>
      <c r="H391">
        <v>1152</v>
      </c>
      <c r="I391" s="5">
        <f t="shared" si="3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41"/>
        <v>40479.208333333336</v>
      </c>
      <c r="O391" s="8">
        <f t="shared" si="37"/>
        <v>40506.25</v>
      </c>
      <c r="P391" t="b">
        <v>0</v>
      </c>
      <c r="Q391" t="b">
        <v>0</v>
      </c>
      <c r="R391" t="s">
        <v>33</v>
      </c>
      <c r="S391" t="str">
        <f t="shared" si="38"/>
        <v>theater</v>
      </c>
      <c r="T391" t="str">
        <f t="shared" si="39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40"/>
        <v>1.8654166666666667</v>
      </c>
      <c r="G392" t="s">
        <v>20</v>
      </c>
      <c r="H392">
        <v>50</v>
      </c>
      <c r="I392" s="5">
        <f t="shared" si="36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41"/>
        <v>41530.208333333336</v>
      </c>
      <c r="O392" s="8">
        <f t="shared" si="37"/>
        <v>41545.208333333336</v>
      </c>
      <c r="P392" t="b">
        <v>0</v>
      </c>
      <c r="Q392" t="b">
        <v>0</v>
      </c>
      <c r="R392" t="s">
        <v>122</v>
      </c>
      <c r="S392" t="str">
        <f t="shared" si="38"/>
        <v>photography</v>
      </c>
      <c r="T392" t="str">
        <f t="shared" si="39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40"/>
        <v>7.27317880794702E-2</v>
      </c>
      <c r="G393" t="s">
        <v>14</v>
      </c>
      <c r="H393">
        <v>151</v>
      </c>
      <c r="I393" s="5">
        <f t="shared" si="3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41"/>
        <v>41653.25</v>
      </c>
      <c r="O393" s="8">
        <f t="shared" si="37"/>
        <v>41655.25</v>
      </c>
      <c r="P393" t="b">
        <v>0</v>
      </c>
      <c r="Q393" t="b">
        <v>0</v>
      </c>
      <c r="R393" t="s">
        <v>68</v>
      </c>
      <c r="S393" t="str">
        <f t="shared" si="38"/>
        <v>publishing</v>
      </c>
      <c r="T393" t="str">
        <f t="shared" si="39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40"/>
        <v>0.65642371234207963</v>
      </c>
      <c r="G394" t="s">
        <v>14</v>
      </c>
      <c r="H394">
        <v>1608</v>
      </c>
      <c r="I394" s="5">
        <f t="shared" si="3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41"/>
        <v>40549.25</v>
      </c>
      <c r="O394" s="8">
        <f t="shared" si="37"/>
        <v>40551.25</v>
      </c>
      <c r="P394" t="b">
        <v>0</v>
      </c>
      <c r="Q394" t="b">
        <v>0</v>
      </c>
      <c r="R394" t="s">
        <v>65</v>
      </c>
      <c r="S394" t="str">
        <f t="shared" si="38"/>
        <v>technology</v>
      </c>
      <c r="T394" t="str">
        <f t="shared" si="39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40"/>
        <v>2.2896178343949045</v>
      </c>
      <c r="G395" t="s">
        <v>20</v>
      </c>
      <c r="H395">
        <v>3059</v>
      </c>
      <c r="I395" s="5">
        <f t="shared" si="3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41"/>
        <v>42933.208333333328</v>
      </c>
      <c r="O395" s="8">
        <f t="shared" si="37"/>
        <v>42934.208333333328</v>
      </c>
      <c r="P395" t="b">
        <v>0</v>
      </c>
      <c r="Q395" t="b">
        <v>0</v>
      </c>
      <c r="R395" t="s">
        <v>159</v>
      </c>
      <c r="S395" t="str">
        <f t="shared" si="38"/>
        <v>music</v>
      </c>
      <c r="T395" t="str">
        <f t="shared" si="39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40"/>
        <v>4.6937499999999996</v>
      </c>
      <c r="G396" t="s">
        <v>20</v>
      </c>
      <c r="H396">
        <v>34</v>
      </c>
      <c r="I396" s="5">
        <f t="shared" si="3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41"/>
        <v>41484.208333333336</v>
      </c>
      <c r="O396" s="8">
        <f t="shared" si="37"/>
        <v>41494.208333333336</v>
      </c>
      <c r="P396" t="b">
        <v>0</v>
      </c>
      <c r="Q396" t="b">
        <v>1</v>
      </c>
      <c r="R396" t="s">
        <v>42</v>
      </c>
      <c r="S396" t="str">
        <f t="shared" si="38"/>
        <v>film &amp; video</v>
      </c>
      <c r="T396" t="str">
        <f t="shared" si="39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40"/>
        <v>1.3011267605633803</v>
      </c>
      <c r="G397" t="s">
        <v>20</v>
      </c>
      <c r="H397">
        <v>220</v>
      </c>
      <c r="I397" s="5">
        <f t="shared" si="3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41"/>
        <v>40885.25</v>
      </c>
      <c r="O397" s="8">
        <f t="shared" si="37"/>
        <v>40886.25</v>
      </c>
      <c r="P397" t="b">
        <v>1</v>
      </c>
      <c r="Q397" t="b">
        <v>0</v>
      </c>
      <c r="R397" t="s">
        <v>33</v>
      </c>
      <c r="S397" t="str">
        <f t="shared" si="38"/>
        <v>theater</v>
      </c>
      <c r="T397" t="str">
        <f t="shared" si="39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40"/>
        <v>1.6705422993492407</v>
      </c>
      <c r="G398" t="s">
        <v>20</v>
      </c>
      <c r="H398">
        <v>1604</v>
      </c>
      <c r="I398" s="5">
        <f t="shared" si="3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41"/>
        <v>43378.208333333328</v>
      </c>
      <c r="O398" s="8">
        <f t="shared" si="37"/>
        <v>43386.208333333328</v>
      </c>
      <c r="P398" t="b">
        <v>0</v>
      </c>
      <c r="Q398" t="b">
        <v>0</v>
      </c>
      <c r="R398" t="s">
        <v>53</v>
      </c>
      <c r="S398" t="str">
        <f t="shared" si="38"/>
        <v>film &amp; video</v>
      </c>
      <c r="T398" t="str">
        <f t="shared" si="39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40"/>
        <v>1.738641975308642</v>
      </c>
      <c r="G399" t="s">
        <v>20</v>
      </c>
      <c r="H399">
        <v>454</v>
      </c>
      <c r="I399" s="5">
        <f t="shared" si="3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41"/>
        <v>41417.208333333336</v>
      </c>
      <c r="O399" s="8">
        <f t="shared" si="37"/>
        <v>41423.208333333336</v>
      </c>
      <c r="P399" t="b">
        <v>0</v>
      </c>
      <c r="Q399" t="b">
        <v>0</v>
      </c>
      <c r="R399" t="s">
        <v>23</v>
      </c>
      <c r="S399" t="str">
        <f t="shared" si="38"/>
        <v>music</v>
      </c>
      <c r="T399" t="str">
        <f t="shared" si="39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40"/>
        <v>7.1776470588235295</v>
      </c>
      <c r="G400" t="s">
        <v>20</v>
      </c>
      <c r="H400">
        <v>123</v>
      </c>
      <c r="I400" s="5">
        <f t="shared" si="3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41"/>
        <v>43228.208333333328</v>
      </c>
      <c r="O400" s="8">
        <f t="shared" si="37"/>
        <v>43230.208333333328</v>
      </c>
      <c r="P400" t="b">
        <v>0</v>
      </c>
      <c r="Q400" t="b">
        <v>1</v>
      </c>
      <c r="R400" t="s">
        <v>71</v>
      </c>
      <c r="S400" t="str">
        <f t="shared" si="38"/>
        <v>film &amp; video</v>
      </c>
      <c r="T400" t="str">
        <f t="shared" si="39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40"/>
        <v>0.63850976361767731</v>
      </c>
      <c r="G401" t="s">
        <v>14</v>
      </c>
      <c r="H401">
        <v>941</v>
      </c>
      <c r="I401" s="5">
        <f t="shared" si="3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41"/>
        <v>40576.25</v>
      </c>
      <c r="O401" s="8">
        <f t="shared" si="37"/>
        <v>40583.25</v>
      </c>
      <c r="P401" t="b">
        <v>0</v>
      </c>
      <c r="Q401" t="b">
        <v>0</v>
      </c>
      <c r="R401" t="s">
        <v>60</v>
      </c>
      <c r="S401" t="str">
        <f t="shared" si="38"/>
        <v>music</v>
      </c>
      <c r="T401" t="str">
        <f t="shared" si="39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40"/>
        <v>0.02</v>
      </c>
      <c r="G402" t="s">
        <v>14</v>
      </c>
      <c r="H402">
        <v>1</v>
      </c>
      <c r="I402" s="5">
        <f t="shared" si="36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41"/>
        <v>41502.208333333336</v>
      </c>
      <c r="O402" s="8">
        <f t="shared" si="37"/>
        <v>41524.208333333336</v>
      </c>
      <c r="P402" t="b">
        <v>0</v>
      </c>
      <c r="Q402" t="b">
        <v>1</v>
      </c>
      <c r="R402" t="s">
        <v>122</v>
      </c>
      <c r="S402" t="str">
        <f t="shared" si="38"/>
        <v>photography</v>
      </c>
      <c r="T402" t="str">
        <f t="shared" si="39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40"/>
        <v>15.302222222222222</v>
      </c>
      <c r="G403" t="s">
        <v>20</v>
      </c>
      <c r="H403">
        <v>299</v>
      </c>
      <c r="I403" s="5">
        <f t="shared" si="3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41"/>
        <v>43765.208333333328</v>
      </c>
      <c r="O403" s="8">
        <f t="shared" si="37"/>
        <v>43765.208333333328</v>
      </c>
      <c r="P403" t="b">
        <v>0</v>
      </c>
      <c r="Q403" t="b">
        <v>0</v>
      </c>
      <c r="R403" t="s">
        <v>33</v>
      </c>
      <c r="S403" t="str">
        <f t="shared" si="38"/>
        <v>theater</v>
      </c>
      <c r="T403" t="str">
        <f t="shared" si="39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40"/>
        <v>0.40356164383561643</v>
      </c>
      <c r="G404" t="s">
        <v>14</v>
      </c>
      <c r="H404">
        <v>40</v>
      </c>
      <c r="I404" s="5">
        <f t="shared" si="3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41"/>
        <v>40914.25</v>
      </c>
      <c r="O404" s="8">
        <f t="shared" si="37"/>
        <v>40961.25</v>
      </c>
      <c r="P404" t="b">
        <v>0</v>
      </c>
      <c r="Q404" t="b">
        <v>1</v>
      </c>
      <c r="R404" t="s">
        <v>100</v>
      </c>
      <c r="S404" t="str">
        <f t="shared" si="38"/>
        <v>film &amp; video</v>
      </c>
      <c r="T404" t="str">
        <f t="shared" si="39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40"/>
        <v>0.86220633299284988</v>
      </c>
      <c r="G405" t="s">
        <v>14</v>
      </c>
      <c r="H405">
        <v>3015</v>
      </c>
      <c r="I405" s="5">
        <f t="shared" si="3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41"/>
        <v>40310.208333333336</v>
      </c>
      <c r="O405" s="8">
        <f t="shared" si="37"/>
        <v>40346.208333333336</v>
      </c>
      <c r="P405" t="b">
        <v>0</v>
      </c>
      <c r="Q405" t="b">
        <v>1</v>
      </c>
      <c r="R405" t="s">
        <v>33</v>
      </c>
      <c r="S405" t="str">
        <f t="shared" si="38"/>
        <v>theater</v>
      </c>
      <c r="T405" t="str">
        <f t="shared" si="39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40"/>
        <v>3.1558486707566464</v>
      </c>
      <c r="G406" t="s">
        <v>20</v>
      </c>
      <c r="H406">
        <v>2237</v>
      </c>
      <c r="I406" s="5">
        <f t="shared" si="3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41"/>
        <v>43053.25</v>
      </c>
      <c r="O406" s="8">
        <f t="shared" si="37"/>
        <v>43056.25</v>
      </c>
      <c r="P406" t="b">
        <v>0</v>
      </c>
      <c r="Q406" t="b">
        <v>0</v>
      </c>
      <c r="R406" t="s">
        <v>33</v>
      </c>
      <c r="S406" t="str">
        <f t="shared" si="38"/>
        <v>theater</v>
      </c>
      <c r="T406" t="str">
        <f t="shared" si="39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40"/>
        <v>0.89618243243243245</v>
      </c>
      <c r="G407" t="s">
        <v>14</v>
      </c>
      <c r="H407">
        <v>435</v>
      </c>
      <c r="I407" s="5">
        <f t="shared" si="3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41"/>
        <v>43255.208333333328</v>
      </c>
      <c r="O407" s="8">
        <f t="shared" si="37"/>
        <v>43305.208333333328</v>
      </c>
      <c r="P407" t="b">
        <v>0</v>
      </c>
      <c r="Q407" t="b">
        <v>0</v>
      </c>
      <c r="R407" t="s">
        <v>33</v>
      </c>
      <c r="S407" t="str">
        <f t="shared" si="38"/>
        <v>theater</v>
      </c>
      <c r="T407" t="str">
        <f t="shared" si="39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40"/>
        <v>1.8214503816793892</v>
      </c>
      <c r="G408" t="s">
        <v>20</v>
      </c>
      <c r="H408">
        <v>645</v>
      </c>
      <c r="I408" s="5">
        <f t="shared" si="3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41"/>
        <v>41304.25</v>
      </c>
      <c r="O408" s="8">
        <f t="shared" si="37"/>
        <v>41316.25</v>
      </c>
      <c r="P408" t="b">
        <v>1</v>
      </c>
      <c r="Q408" t="b">
        <v>0</v>
      </c>
      <c r="R408" t="s">
        <v>42</v>
      </c>
      <c r="S408" t="str">
        <f t="shared" si="38"/>
        <v>film &amp; video</v>
      </c>
      <c r="T408" t="str">
        <f t="shared" si="39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40"/>
        <v>3.5588235294117645</v>
      </c>
      <c r="G409" t="s">
        <v>20</v>
      </c>
      <c r="H409">
        <v>484</v>
      </c>
      <c r="I409" s="5">
        <f t="shared" si="36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41"/>
        <v>43751.208333333328</v>
      </c>
      <c r="O409" s="8">
        <f t="shared" si="37"/>
        <v>43758.208333333328</v>
      </c>
      <c r="P409" t="b">
        <v>0</v>
      </c>
      <c r="Q409" t="b">
        <v>0</v>
      </c>
      <c r="R409" t="s">
        <v>33</v>
      </c>
      <c r="S409" t="str">
        <f t="shared" si="38"/>
        <v>theater</v>
      </c>
      <c r="T409" t="str">
        <f t="shared" si="39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40"/>
        <v>1.3183695652173912</v>
      </c>
      <c r="G410" t="s">
        <v>20</v>
      </c>
      <c r="H410">
        <v>154</v>
      </c>
      <c r="I410" s="5">
        <f t="shared" si="3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41"/>
        <v>42541.208333333328</v>
      </c>
      <c r="O410" s="8">
        <f t="shared" si="37"/>
        <v>42561.208333333328</v>
      </c>
      <c r="P410" t="b">
        <v>0</v>
      </c>
      <c r="Q410" t="b">
        <v>0</v>
      </c>
      <c r="R410" t="s">
        <v>42</v>
      </c>
      <c r="S410" t="str">
        <f t="shared" si="38"/>
        <v>film &amp; video</v>
      </c>
      <c r="T410" t="str">
        <f t="shared" si="39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40"/>
        <v>0.46315634218289087</v>
      </c>
      <c r="G411" t="s">
        <v>14</v>
      </c>
      <c r="H411">
        <v>714</v>
      </c>
      <c r="I411" s="5">
        <f t="shared" si="3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41"/>
        <v>42843.208333333328</v>
      </c>
      <c r="O411" s="8">
        <f t="shared" si="37"/>
        <v>42847.208333333328</v>
      </c>
      <c r="P411" t="b">
        <v>0</v>
      </c>
      <c r="Q411" t="b">
        <v>0</v>
      </c>
      <c r="R411" t="s">
        <v>23</v>
      </c>
      <c r="S411" t="str">
        <f t="shared" si="38"/>
        <v>music</v>
      </c>
      <c r="T411" t="str">
        <f t="shared" si="39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40"/>
        <v>0.36132726089785294</v>
      </c>
      <c r="G412" t="s">
        <v>47</v>
      </c>
      <c r="H412">
        <v>1111</v>
      </c>
      <c r="I412" s="5">
        <f t="shared" si="3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41"/>
        <v>42122.208333333328</v>
      </c>
      <c r="O412" s="8">
        <f t="shared" si="37"/>
        <v>42122.208333333328</v>
      </c>
      <c r="P412" t="b">
        <v>0</v>
      </c>
      <c r="Q412" t="b">
        <v>0</v>
      </c>
      <c r="R412" t="s">
        <v>292</v>
      </c>
      <c r="S412" t="str">
        <f t="shared" si="38"/>
        <v>games</v>
      </c>
      <c r="T412" t="str">
        <f t="shared" si="39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40"/>
        <v>1.0462820512820512</v>
      </c>
      <c r="G413" t="s">
        <v>20</v>
      </c>
      <c r="H413">
        <v>82</v>
      </c>
      <c r="I413" s="5">
        <f t="shared" si="3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41"/>
        <v>42884.208333333328</v>
      </c>
      <c r="O413" s="8">
        <f t="shared" si="37"/>
        <v>42886.208333333328</v>
      </c>
      <c r="P413" t="b">
        <v>0</v>
      </c>
      <c r="Q413" t="b">
        <v>0</v>
      </c>
      <c r="R413" t="s">
        <v>33</v>
      </c>
      <c r="S413" t="str">
        <f t="shared" si="38"/>
        <v>theater</v>
      </c>
      <c r="T413" t="str">
        <f t="shared" si="39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40"/>
        <v>6.6885714285714286</v>
      </c>
      <c r="G414" t="s">
        <v>20</v>
      </c>
      <c r="H414">
        <v>134</v>
      </c>
      <c r="I414" s="5">
        <f t="shared" si="3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41"/>
        <v>41642.25</v>
      </c>
      <c r="O414" s="8">
        <f t="shared" si="37"/>
        <v>41652.25</v>
      </c>
      <c r="P414" t="b">
        <v>0</v>
      </c>
      <c r="Q414" t="b">
        <v>0</v>
      </c>
      <c r="R414" t="s">
        <v>119</v>
      </c>
      <c r="S414" t="str">
        <f t="shared" si="38"/>
        <v>publishing</v>
      </c>
      <c r="T414" t="str">
        <f t="shared" si="39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40"/>
        <v>0.62072823218997364</v>
      </c>
      <c r="G415" t="s">
        <v>47</v>
      </c>
      <c r="H415">
        <v>1089</v>
      </c>
      <c r="I415" s="5">
        <f t="shared" si="3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41"/>
        <v>43431.25</v>
      </c>
      <c r="O415" s="8">
        <f t="shared" si="37"/>
        <v>43458.25</v>
      </c>
      <c r="P415" t="b">
        <v>0</v>
      </c>
      <c r="Q415" t="b">
        <v>0</v>
      </c>
      <c r="R415" t="s">
        <v>71</v>
      </c>
      <c r="S415" t="str">
        <f t="shared" si="38"/>
        <v>film &amp; video</v>
      </c>
      <c r="T415" t="str">
        <f t="shared" si="39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40"/>
        <v>0.84699787460148779</v>
      </c>
      <c r="G416" t="s">
        <v>14</v>
      </c>
      <c r="H416">
        <v>5497</v>
      </c>
      <c r="I416" s="5">
        <f t="shared" si="3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41"/>
        <v>40288.208333333336</v>
      </c>
      <c r="O416" s="8">
        <f t="shared" si="37"/>
        <v>40296.208333333336</v>
      </c>
      <c r="P416" t="b">
        <v>0</v>
      </c>
      <c r="Q416" t="b">
        <v>1</v>
      </c>
      <c r="R416" t="s">
        <v>17</v>
      </c>
      <c r="S416" t="str">
        <f t="shared" si="38"/>
        <v>food</v>
      </c>
      <c r="T416" t="str">
        <f t="shared" si="39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40"/>
        <v>0.11059030837004405</v>
      </c>
      <c r="G417" t="s">
        <v>14</v>
      </c>
      <c r="H417">
        <v>418</v>
      </c>
      <c r="I417" s="5">
        <f t="shared" si="3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41"/>
        <v>40921.25</v>
      </c>
      <c r="O417" s="8">
        <f t="shared" si="37"/>
        <v>40938.25</v>
      </c>
      <c r="P417" t="b">
        <v>0</v>
      </c>
      <c r="Q417" t="b">
        <v>0</v>
      </c>
      <c r="R417" t="s">
        <v>33</v>
      </c>
      <c r="S417" t="str">
        <f t="shared" si="38"/>
        <v>theater</v>
      </c>
      <c r="T417" t="str">
        <f t="shared" si="39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40"/>
        <v>0.43838781575037145</v>
      </c>
      <c r="G418" t="s">
        <v>14</v>
      </c>
      <c r="H418">
        <v>1439</v>
      </c>
      <c r="I418" s="5">
        <f t="shared" si="3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41"/>
        <v>40560.25</v>
      </c>
      <c r="O418" s="8">
        <f t="shared" si="37"/>
        <v>40569.25</v>
      </c>
      <c r="P418" t="b">
        <v>0</v>
      </c>
      <c r="Q418" t="b">
        <v>1</v>
      </c>
      <c r="R418" t="s">
        <v>42</v>
      </c>
      <c r="S418" t="str">
        <f t="shared" si="38"/>
        <v>film &amp; video</v>
      </c>
      <c r="T418" t="str">
        <f t="shared" si="39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40"/>
        <v>0.55470588235294116</v>
      </c>
      <c r="G419" t="s">
        <v>14</v>
      </c>
      <c r="H419">
        <v>15</v>
      </c>
      <c r="I419" s="5">
        <f t="shared" si="3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41"/>
        <v>43407.208333333328</v>
      </c>
      <c r="O419" s="8">
        <f t="shared" si="37"/>
        <v>43431.25</v>
      </c>
      <c r="P419" t="b">
        <v>0</v>
      </c>
      <c r="Q419" t="b">
        <v>0</v>
      </c>
      <c r="R419" t="s">
        <v>33</v>
      </c>
      <c r="S419" t="str">
        <f t="shared" si="38"/>
        <v>theater</v>
      </c>
      <c r="T419" t="str">
        <f t="shared" si="39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40"/>
        <v>0.57399511301160655</v>
      </c>
      <c r="G420" t="s">
        <v>14</v>
      </c>
      <c r="H420">
        <v>1999</v>
      </c>
      <c r="I420" s="5">
        <f t="shared" si="3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41"/>
        <v>41035.208333333336</v>
      </c>
      <c r="O420" s="8">
        <f t="shared" si="37"/>
        <v>41036.208333333336</v>
      </c>
      <c r="P420" t="b">
        <v>0</v>
      </c>
      <c r="Q420" t="b">
        <v>0</v>
      </c>
      <c r="R420" t="s">
        <v>42</v>
      </c>
      <c r="S420" t="str">
        <f t="shared" si="38"/>
        <v>film &amp; video</v>
      </c>
      <c r="T420" t="str">
        <f t="shared" si="39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40"/>
        <v>1.2343497363796134</v>
      </c>
      <c r="G421" t="s">
        <v>20</v>
      </c>
      <c r="H421">
        <v>5203</v>
      </c>
      <c r="I421" s="5">
        <f t="shared" si="3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41"/>
        <v>40899.25</v>
      </c>
      <c r="O421" s="8">
        <f t="shared" si="37"/>
        <v>40905.25</v>
      </c>
      <c r="P421" t="b">
        <v>0</v>
      </c>
      <c r="Q421" t="b">
        <v>0</v>
      </c>
      <c r="R421" t="s">
        <v>28</v>
      </c>
      <c r="S421" t="str">
        <f t="shared" si="38"/>
        <v>technology</v>
      </c>
      <c r="T421" t="str">
        <f t="shared" si="39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40"/>
        <v>1.2846</v>
      </c>
      <c r="G422" t="s">
        <v>20</v>
      </c>
      <c r="H422">
        <v>94</v>
      </c>
      <c r="I422" s="5">
        <f t="shared" si="3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41"/>
        <v>42911.208333333328</v>
      </c>
      <c r="O422" s="8">
        <f t="shared" si="37"/>
        <v>42925.208333333328</v>
      </c>
      <c r="P422" t="b">
        <v>0</v>
      </c>
      <c r="Q422" t="b">
        <v>0</v>
      </c>
      <c r="R422" t="s">
        <v>33</v>
      </c>
      <c r="S422" t="str">
        <f t="shared" si="38"/>
        <v>theater</v>
      </c>
      <c r="T422" t="str">
        <f t="shared" si="39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40"/>
        <v>0.63989361702127656</v>
      </c>
      <c r="G423" t="s">
        <v>14</v>
      </c>
      <c r="H423">
        <v>118</v>
      </c>
      <c r="I423" s="5">
        <f t="shared" si="3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41"/>
        <v>42915.208333333328</v>
      </c>
      <c r="O423" s="8">
        <f t="shared" si="37"/>
        <v>42945.208333333328</v>
      </c>
      <c r="P423" t="b">
        <v>0</v>
      </c>
      <c r="Q423" t="b">
        <v>1</v>
      </c>
      <c r="R423" t="s">
        <v>65</v>
      </c>
      <c r="S423" t="str">
        <f t="shared" si="38"/>
        <v>technology</v>
      </c>
      <c r="T423" t="str">
        <f t="shared" si="39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40"/>
        <v>1.2729885057471264</v>
      </c>
      <c r="G424" t="s">
        <v>20</v>
      </c>
      <c r="H424">
        <v>205</v>
      </c>
      <c r="I424" s="5">
        <f t="shared" si="3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41"/>
        <v>40285.208333333336</v>
      </c>
      <c r="O424" s="8">
        <f t="shared" si="37"/>
        <v>40305.208333333336</v>
      </c>
      <c r="P424" t="b">
        <v>0</v>
      </c>
      <c r="Q424" t="b">
        <v>1</v>
      </c>
      <c r="R424" t="s">
        <v>33</v>
      </c>
      <c r="S424" t="str">
        <f t="shared" si="38"/>
        <v>theater</v>
      </c>
      <c r="T424" t="str">
        <f t="shared" si="39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40"/>
        <v>0.10638024357239513</v>
      </c>
      <c r="G425" t="s">
        <v>14</v>
      </c>
      <c r="H425">
        <v>162</v>
      </c>
      <c r="I425" s="5">
        <f t="shared" si="3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41"/>
        <v>40808.208333333336</v>
      </c>
      <c r="O425" s="8">
        <f t="shared" si="37"/>
        <v>40810.208333333336</v>
      </c>
      <c r="P425" t="b">
        <v>0</v>
      </c>
      <c r="Q425" t="b">
        <v>1</v>
      </c>
      <c r="R425" t="s">
        <v>17</v>
      </c>
      <c r="S425" t="str">
        <f t="shared" si="38"/>
        <v>food</v>
      </c>
      <c r="T425" t="str">
        <f t="shared" si="39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40"/>
        <v>0.40470588235294119</v>
      </c>
      <c r="G426" t="s">
        <v>14</v>
      </c>
      <c r="H426">
        <v>83</v>
      </c>
      <c r="I426" s="5">
        <f t="shared" si="3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41"/>
        <v>43208.208333333328</v>
      </c>
      <c r="O426" s="8">
        <f t="shared" si="37"/>
        <v>43214.208333333328</v>
      </c>
      <c r="P426" t="b">
        <v>0</v>
      </c>
      <c r="Q426" t="b">
        <v>0</v>
      </c>
      <c r="R426" t="s">
        <v>60</v>
      </c>
      <c r="S426" t="str">
        <f t="shared" si="38"/>
        <v>music</v>
      </c>
      <c r="T426" t="str">
        <f t="shared" si="39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40"/>
        <v>2.8766666666666665</v>
      </c>
      <c r="G427" t="s">
        <v>20</v>
      </c>
      <c r="H427">
        <v>92</v>
      </c>
      <c r="I427" s="5">
        <f t="shared" si="3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41"/>
        <v>42213.208333333328</v>
      </c>
      <c r="O427" s="8">
        <f t="shared" si="37"/>
        <v>42219.208333333328</v>
      </c>
      <c r="P427" t="b">
        <v>0</v>
      </c>
      <c r="Q427" t="b">
        <v>0</v>
      </c>
      <c r="R427" t="s">
        <v>122</v>
      </c>
      <c r="S427" t="str">
        <f t="shared" si="38"/>
        <v>photography</v>
      </c>
      <c r="T427" t="str">
        <f t="shared" si="39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40"/>
        <v>5.7294444444444448</v>
      </c>
      <c r="G428" t="s">
        <v>20</v>
      </c>
      <c r="H428">
        <v>219</v>
      </c>
      <c r="I428" s="5">
        <f t="shared" si="3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41"/>
        <v>41332.25</v>
      </c>
      <c r="O428" s="8">
        <f t="shared" si="37"/>
        <v>41339.25</v>
      </c>
      <c r="P428" t="b">
        <v>0</v>
      </c>
      <c r="Q428" t="b">
        <v>0</v>
      </c>
      <c r="R428" t="s">
        <v>33</v>
      </c>
      <c r="S428" t="str">
        <f t="shared" si="38"/>
        <v>theater</v>
      </c>
      <c r="T428" t="str">
        <f t="shared" si="39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40"/>
        <v>1.1290429799426933</v>
      </c>
      <c r="G429" t="s">
        <v>20</v>
      </c>
      <c r="H429">
        <v>2526</v>
      </c>
      <c r="I429" s="5">
        <f t="shared" si="3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41"/>
        <v>41895.208333333336</v>
      </c>
      <c r="O429" s="8">
        <f t="shared" si="37"/>
        <v>41927.208333333336</v>
      </c>
      <c r="P429" t="b">
        <v>0</v>
      </c>
      <c r="Q429" t="b">
        <v>1</v>
      </c>
      <c r="R429" t="s">
        <v>33</v>
      </c>
      <c r="S429" t="str">
        <f t="shared" si="38"/>
        <v>theater</v>
      </c>
      <c r="T429" t="str">
        <f t="shared" si="39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40"/>
        <v>0.46387573964497042</v>
      </c>
      <c r="G430" t="s">
        <v>14</v>
      </c>
      <c r="H430">
        <v>747</v>
      </c>
      <c r="I430" s="5">
        <f t="shared" si="3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41"/>
        <v>40585.25</v>
      </c>
      <c r="O430" s="8">
        <f t="shared" si="37"/>
        <v>40592.25</v>
      </c>
      <c r="P430" t="b">
        <v>0</v>
      </c>
      <c r="Q430" t="b">
        <v>0</v>
      </c>
      <c r="R430" t="s">
        <v>71</v>
      </c>
      <c r="S430" t="str">
        <f t="shared" si="38"/>
        <v>film &amp; video</v>
      </c>
      <c r="T430" t="str">
        <f t="shared" si="39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40"/>
        <v>0.90675916230366493</v>
      </c>
      <c r="G431" t="s">
        <v>74</v>
      </c>
      <c r="H431">
        <v>2138</v>
      </c>
      <c r="I431" s="5">
        <f t="shared" si="3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41"/>
        <v>41680.25</v>
      </c>
      <c r="O431" s="8">
        <f t="shared" si="37"/>
        <v>41708.208333333336</v>
      </c>
      <c r="P431" t="b">
        <v>0</v>
      </c>
      <c r="Q431" t="b">
        <v>1</v>
      </c>
      <c r="R431" t="s">
        <v>122</v>
      </c>
      <c r="S431" t="str">
        <f t="shared" si="38"/>
        <v>photography</v>
      </c>
      <c r="T431" t="str">
        <f t="shared" si="39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40"/>
        <v>0.67740740740740746</v>
      </c>
      <c r="G432" t="s">
        <v>14</v>
      </c>
      <c r="H432">
        <v>84</v>
      </c>
      <c r="I432" s="5">
        <f t="shared" si="3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41"/>
        <v>43737.208333333328</v>
      </c>
      <c r="O432" s="8">
        <f t="shared" si="37"/>
        <v>43771.208333333328</v>
      </c>
      <c r="P432" t="b">
        <v>0</v>
      </c>
      <c r="Q432" t="b">
        <v>0</v>
      </c>
      <c r="R432" t="s">
        <v>33</v>
      </c>
      <c r="S432" t="str">
        <f t="shared" si="38"/>
        <v>theater</v>
      </c>
      <c r="T432" t="str">
        <f t="shared" si="39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40"/>
        <v>1.9249019607843136</v>
      </c>
      <c r="G433" t="s">
        <v>20</v>
      </c>
      <c r="H433">
        <v>94</v>
      </c>
      <c r="I433" s="5">
        <f t="shared" si="3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41"/>
        <v>43273.208333333328</v>
      </c>
      <c r="O433" s="8">
        <f t="shared" si="37"/>
        <v>43290.208333333328</v>
      </c>
      <c r="P433" t="b">
        <v>1</v>
      </c>
      <c r="Q433" t="b">
        <v>0</v>
      </c>
      <c r="R433" t="s">
        <v>33</v>
      </c>
      <c r="S433" t="str">
        <f t="shared" si="38"/>
        <v>theater</v>
      </c>
      <c r="T433" t="str">
        <f t="shared" si="39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40"/>
        <v>0.82714285714285718</v>
      </c>
      <c r="G434" t="s">
        <v>14</v>
      </c>
      <c r="H434">
        <v>91</v>
      </c>
      <c r="I434" s="5">
        <f t="shared" si="3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41"/>
        <v>41761.208333333336</v>
      </c>
      <c r="O434" s="8">
        <f t="shared" si="37"/>
        <v>41781.208333333336</v>
      </c>
      <c r="P434" t="b">
        <v>0</v>
      </c>
      <c r="Q434" t="b">
        <v>0</v>
      </c>
      <c r="R434" t="s">
        <v>33</v>
      </c>
      <c r="S434" t="str">
        <f t="shared" si="38"/>
        <v>theater</v>
      </c>
      <c r="T434" t="str">
        <f t="shared" si="39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40"/>
        <v>0.54163920922570019</v>
      </c>
      <c r="G435" t="s">
        <v>14</v>
      </c>
      <c r="H435">
        <v>792</v>
      </c>
      <c r="I435" s="5">
        <f t="shared" si="3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41"/>
        <v>41603.25</v>
      </c>
      <c r="O435" s="8">
        <f t="shared" si="37"/>
        <v>41619.25</v>
      </c>
      <c r="P435" t="b">
        <v>0</v>
      </c>
      <c r="Q435" t="b">
        <v>1</v>
      </c>
      <c r="R435" t="s">
        <v>42</v>
      </c>
      <c r="S435" t="str">
        <f t="shared" si="38"/>
        <v>film &amp; video</v>
      </c>
      <c r="T435" t="str">
        <f t="shared" si="39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40"/>
        <v>0.16722222222222222</v>
      </c>
      <c r="G436" t="s">
        <v>74</v>
      </c>
      <c r="H436">
        <v>10</v>
      </c>
      <c r="I436" s="5">
        <f t="shared" si="36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41"/>
        <v>42705.25</v>
      </c>
      <c r="O436" s="8">
        <f t="shared" si="37"/>
        <v>42719.25</v>
      </c>
      <c r="P436" t="b">
        <v>1</v>
      </c>
      <c r="Q436" t="b">
        <v>0</v>
      </c>
      <c r="R436" t="s">
        <v>33</v>
      </c>
      <c r="S436" t="str">
        <f t="shared" si="38"/>
        <v>theater</v>
      </c>
      <c r="T436" t="str">
        <f t="shared" si="39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40"/>
        <v>1.168766404199475</v>
      </c>
      <c r="G437" t="s">
        <v>20</v>
      </c>
      <c r="H437">
        <v>1713</v>
      </c>
      <c r="I437" s="5">
        <f t="shared" si="3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41"/>
        <v>41988.25</v>
      </c>
      <c r="O437" s="8">
        <f t="shared" si="37"/>
        <v>42000.25</v>
      </c>
      <c r="P437" t="b">
        <v>0</v>
      </c>
      <c r="Q437" t="b">
        <v>1</v>
      </c>
      <c r="R437" t="s">
        <v>33</v>
      </c>
      <c r="S437" t="str">
        <f t="shared" si="38"/>
        <v>theater</v>
      </c>
      <c r="T437" t="str">
        <f t="shared" si="39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40"/>
        <v>10.521538461538462</v>
      </c>
      <c r="G438" t="s">
        <v>20</v>
      </c>
      <c r="H438">
        <v>249</v>
      </c>
      <c r="I438" s="5">
        <f t="shared" si="3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41"/>
        <v>43575.208333333328</v>
      </c>
      <c r="O438" s="8">
        <f t="shared" si="37"/>
        <v>43576.208333333328</v>
      </c>
      <c r="P438" t="b">
        <v>0</v>
      </c>
      <c r="Q438" t="b">
        <v>0</v>
      </c>
      <c r="R438" t="s">
        <v>159</v>
      </c>
      <c r="S438" t="str">
        <f t="shared" si="38"/>
        <v>music</v>
      </c>
      <c r="T438" t="str">
        <f t="shared" si="39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40"/>
        <v>1.2307407407407407</v>
      </c>
      <c r="G439" t="s">
        <v>20</v>
      </c>
      <c r="H439">
        <v>192</v>
      </c>
      <c r="I439" s="5">
        <f t="shared" si="3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41"/>
        <v>42260.208333333328</v>
      </c>
      <c r="O439" s="8">
        <f t="shared" si="37"/>
        <v>42263.208333333328</v>
      </c>
      <c r="P439" t="b">
        <v>0</v>
      </c>
      <c r="Q439" t="b">
        <v>1</v>
      </c>
      <c r="R439" t="s">
        <v>71</v>
      </c>
      <c r="S439" t="str">
        <f t="shared" si="38"/>
        <v>film &amp; video</v>
      </c>
      <c r="T439" t="str">
        <f t="shared" si="39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40"/>
        <v>1.7863855421686747</v>
      </c>
      <c r="G440" t="s">
        <v>20</v>
      </c>
      <c r="H440">
        <v>247</v>
      </c>
      <c r="I440" s="5">
        <f t="shared" si="3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41"/>
        <v>41337.25</v>
      </c>
      <c r="O440" s="8">
        <f t="shared" si="37"/>
        <v>41367.208333333336</v>
      </c>
      <c r="P440" t="b">
        <v>0</v>
      </c>
      <c r="Q440" t="b">
        <v>0</v>
      </c>
      <c r="R440" t="s">
        <v>33</v>
      </c>
      <c r="S440" t="str">
        <f t="shared" si="38"/>
        <v>theater</v>
      </c>
      <c r="T440" t="str">
        <f t="shared" si="39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40"/>
        <v>3.5528169014084505</v>
      </c>
      <c r="G441" t="s">
        <v>20</v>
      </c>
      <c r="H441">
        <v>2293</v>
      </c>
      <c r="I441" s="5">
        <f t="shared" si="3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41"/>
        <v>42680.208333333328</v>
      </c>
      <c r="O441" s="8">
        <f t="shared" si="37"/>
        <v>42687.25</v>
      </c>
      <c r="P441" t="b">
        <v>0</v>
      </c>
      <c r="Q441" t="b">
        <v>0</v>
      </c>
      <c r="R441" t="s">
        <v>474</v>
      </c>
      <c r="S441" t="str">
        <f t="shared" si="38"/>
        <v>film &amp; video</v>
      </c>
      <c r="T441" t="str">
        <f t="shared" si="39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40"/>
        <v>1.6190634146341463</v>
      </c>
      <c r="G442" t="s">
        <v>20</v>
      </c>
      <c r="H442">
        <v>3131</v>
      </c>
      <c r="I442" s="5">
        <f t="shared" si="3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41"/>
        <v>42916.208333333328</v>
      </c>
      <c r="O442" s="8">
        <f t="shared" si="37"/>
        <v>42926.208333333328</v>
      </c>
      <c r="P442" t="b">
        <v>0</v>
      </c>
      <c r="Q442" t="b">
        <v>0</v>
      </c>
      <c r="R442" t="s">
        <v>269</v>
      </c>
      <c r="S442" t="str">
        <f t="shared" si="38"/>
        <v>film &amp; video</v>
      </c>
      <c r="T442" t="str">
        <f t="shared" si="39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40"/>
        <v>0.24914285714285714</v>
      </c>
      <c r="G443" t="s">
        <v>14</v>
      </c>
      <c r="H443">
        <v>32</v>
      </c>
      <c r="I443" s="5">
        <f t="shared" si="36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41"/>
        <v>41025.208333333336</v>
      </c>
      <c r="O443" s="8">
        <f t="shared" si="37"/>
        <v>41053.208333333336</v>
      </c>
      <c r="P443" t="b">
        <v>0</v>
      </c>
      <c r="Q443" t="b">
        <v>0</v>
      </c>
      <c r="R443" t="s">
        <v>65</v>
      </c>
      <c r="S443" t="str">
        <f t="shared" si="38"/>
        <v>technology</v>
      </c>
      <c r="T443" t="str">
        <f t="shared" si="39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40"/>
        <v>1.9872222222222222</v>
      </c>
      <c r="G444" t="s">
        <v>20</v>
      </c>
      <c r="H444">
        <v>143</v>
      </c>
      <c r="I444" s="5">
        <f t="shared" si="3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41"/>
        <v>42980.208333333328</v>
      </c>
      <c r="O444" s="8">
        <f t="shared" si="37"/>
        <v>42996.208333333328</v>
      </c>
      <c r="P444" t="b">
        <v>0</v>
      </c>
      <c r="Q444" t="b">
        <v>0</v>
      </c>
      <c r="R444" t="s">
        <v>33</v>
      </c>
      <c r="S444" t="str">
        <f t="shared" si="38"/>
        <v>theater</v>
      </c>
      <c r="T444" t="str">
        <f t="shared" si="39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40"/>
        <v>0.34752688172043011</v>
      </c>
      <c r="G445" t="s">
        <v>74</v>
      </c>
      <c r="H445">
        <v>90</v>
      </c>
      <c r="I445" s="5">
        <f t="shared" si="3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41"/>
        <v>40451.208333333336</v>
      </c>
      <c r="O445" s="8">
        <f t="shared" si="37"/>
        <v>40470.208333333336</v>
      </c>
      <c r="P445" t="b">
        <v>0</v>
      </c>
      <c r="Q445" t="b">
        <v>0</v>
      </c>
      <c r="R445" t="s">
        <v>33</v>
      </c>
      <c r="S445" t="str">
        <f t="shared" si="38"/>
        <v>theater</v>
      </c>
      <c r="T445" t="str">
        <f t="shared" si="39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40"/>
        <v>1.7641935483870967</v>
      </c>
      <c r="G446" t="s">
        <v>20</v>
      </c>
      <c r="H446">
        <v>296</v>
      </c>
      <c r="I446" s="5">
        <f t="shared" si="3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41"/>
        <v>40748.208333333336</v>
      </c>
      <c r="O446" s="8">
        <f t="shared" si="37"/>
        <v>40750.208333333336</v>
      </c>
      <c r="P446" t="b">
        <v>0</v>
      </c>
      <c r="Q446" t="b">
        <v>1</v>
      </c>
      <c r="R446" t="s">
        <v>60</v>
      </c>
      <c r="S446" t="str">
        <f t="shared" si="38"/>
        <v>music</v>
      </c>
      <c r="T446" t="str">
        <f t="shared" si="39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40"/>
        <v>5.1138095238095236</v>
      </c>
      <c r="G447" t="s">
        <v>20</v>
      </c>
      <c r="H447">
        <v>170</v>
      </c>
      <c r="I447" s="5">
        <f t="shared" si="3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41"/>
        <v>40515.25</v>
      </c>
      <c r="O447" s="8">
        <f t="shared" si="37"/>
        <v>40536.25</v>
      </c>
      <c r="P447" t="b">
        <v>0</v>
      </c>
      <c r="Q447" t="b">
        <v>1</v>
      </c>
      <c r="R447" t="s">
        <v>33</v>
      </c>
      <c r="S447" t="str">
        <f t="shared" si="38"/>
        <v>theater</v>
      </c>
      <c r="T447" t="str">
        <f t="shared" si="39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40"/>
        <v>0.82044117647058823</v>
      </c>
      <c r="G448" t="s">
        <v>14</v>
      </c>
      <c r="H448">
        <v>186</v>
      </c>
      <c r="I448" s="5">
        <f t="shared" si="3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41"/>
        <v>41261.25</v>
      </c>
      <c r="O448" s="8">
        <f t="shared" si="37"/>
        <v>41263.25</v>
      </c>
      <c r="P448" t="b">
        <v>0</v>
      </c>
      <c r="Q448" t="b">
        <v>0</v>
      </c>
      <c r="R448" t="s">
        <v>65</v>
      </c>
      <c r="S448" t="str">
        <f t="shared" si="38"/>
        <v>technology</v>
      </c>
      <c r="T448" t="str">
        <f t="shared" si="39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40"/>
        <v>0.24326030927835052</v>
      </c>
      <c r="G449" t="s">
        <v>74</v>
      </c>
      <c r="H449">
        <v>439</v>
      </c>
      <c r="I449" s="5">
        <f t="shared" si="36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41"/>
        <v>43088.25</v>
      </c>
      <c r="O449" s="8">
        <f t="shared" si="37"/>
        <v>43104.25</v>
      </c>
      <c r="P449" t="b">
        <v>0</v>
      </c>
      <c r="Q449" t="b">
        <v>0</v>
      </c>
      <c r="R449" t="s">
        <v>269</v>
      </c>
      <c r="S449" t="str">
        <f t="shared" si="38"/>
        <v>film &amp; video</v>
      </c>
      <c r="T449" t="str">
        <f t="shared" si="39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40"/>
        <v>0.50482758620689661</v>
      </c>
      <c r="G450" t="s">
        <v>14</v>
      </c>
      <c r="H450">
        <v>605</v>
      </c>
      <c r="I450" s="5">
        <f t="shared" si="3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41"/>
        <v>41378.208333333336</v>
      </c>
      <c r="O450" s="8">
        <f t="shared" si="37"/>
        <v>41380.208333333336</v>
      </c>
      <c r="P450" t="b">
        <v>0</v>
      </c>
      <c r="Q450" t="b">
        <v>1</v>
      </c>
      <c r="R450" t="s">
        <v>89</v>
      </c>
      <c r="S450" t="str">
        <f t="shared" si="38"/>
        <v>games</v>
      </c>
      <c r="T450" t="str">
        <f t="shared" si="39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0"/>
        <v>9.67</v>
      </c>
      <c r="G451" t="s">
        <v>20</v>
      </c>
      <c r="H451">
        <v>86</v>
      </c>
      <c r="I451" s="5">
        <f t="shared" ref="I451:I514" si="42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41"/>
        <v>43530.25</v>
      </c>
      <c r="O451" s="8">
        <f t="shared" ref="O451:O514" si="43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4">_xlfn.TEXTBEFORE(R451,"/")</f>
        <v>games</v>
      </c>
      <c r="T451" t="str">
        <f t="shared" ref="T451:T514" si="45">_xlfn.TEXTAFTER(R451,"/")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46">E452/D452</f>
        <v>0.04</v>
      </c>
      <c r="G452" t="s">
        <v>14</v>
      </c>
      <c r="H452">
        <v>1</v>
      </c>
      <c r="I452" s="5">
        <f t="shared" si="42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ref="N452:N515" si="47">(((L452/60)/60)/24)+DATE(1970,1,1)</f>
        <v>43394.208333333328</v>
      </c>
      <c r="O452" s="8">
        <f t="shared" si="43"/>
        <v>43417.25</v>
      </c>
      <c r="P452" t="b">
        <v>0</v>
      </c>
      <c r="Q452" t="b">
        <v>0</v>
      </c>
      <c r="R452" t="s">
        <v>71</v>
      </c>
      <c r="S452" t="str">
        <f t="shared" si="44"/>
        <v>film &amp; video</v>
      </c>
      <c r="T452" t="str">
        <f t="shared" si="45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6"/>
        <v>1.2284501347708894</v>
      </c>
      <c r="G453" t="s">
        <v>20</v>
      </c>
      <c r="H453">
        <v>6286</v>
      </c>
      <c r="I453" s="5">
        <f t="shared" si="4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7"/>
        <v>42935.208333333328</v>
      </c>
      <c r="O453" s="8">
        <f t="shared" si="43"/>
        <v>42966.208333333328</v>
      </c>
      <c r="P453" t="b">
        <v>0</v>
      </c>
      <c r="Q453" t="b">
        <v>0</v>
      </c>
      <c r="R453" t="s">
        <v>23</v>
      </c>
      <c r="S453" t="str">
        <f t="shared" si="44"/>
        <v>music</v>
      </c>
      <c r="T453" t="str">
        <f t="shared" si="45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6"/>
        <v>0.63437500000000002</v>
      </c>
      <c r="G454" t="s">
        <v>14</v>
      </c>
      <c r="H454">
        <v>31</v>
      </c>
      <c r="I454" s="5">
        <f t="shared" si="4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7"/>
        <v>40365.208333333336</v>
      </c>
      <c r="O454" s="8">
        <f t="shared" si="43"/>
        <v>40366.208333333336</v>
      </c>
      <c r="P454" t="b">
        <v>0</v>
      </c>
      <c r="Q454" t="b">
        <v>0</v>
      </c>
      <c r="R454" t="s">
        <v>53</v>
      </c>
      <c r="S454" t="str">
        <f t="shared" si="44"/>
        <v>film &amp; video</v>
      </c>
      <c r="T454" t="str">
        <f t="shared" si="45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6"/>
        <v>0.56331688596491225</v>
      </c>
      <c r="G455" t="s">
        <v>14</v>
      </c>
      <c r="H455">
        <v>1181</v>
      </c>
      <c r="I455" s="5">
        <f t="shared" si="4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7"/>
        <v>42705.25</v>
      </c>
      <c r="O455" s="8">
        <f t="shared" si="43"/>
        <v>42746.25</v>
      </c>
      <c r="P455" t="b">
        <v>0</v>
      </c>
      <c r="Q455" t="b">
        <v>0</v>
      </c>
      <c r="R455" t="s">
        <v>474</v>
      </c>
      <c r="S455" t="str">
        <f t="shared" si="44"/>
        <v>film &amp; video</v>
      </c>
      <c r="T455" t="str">
        <f t="shared" si="45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6"/>
        <v>0.44074999999999998</v>
      </c>
      <c r="G456" t="s">
        <v>14</v>
      </c>
      <c r="H456">
        <v>39</v>
      </c>
      <c r="I456" s="5">
        <f t="shared" si="4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7"/>
        <v>41568.208333333336</v>
      </c>
      <c r="O456" s="8">
        <f t="shared" si="43"/>
        <v>41604.25</v>
      </c>
      <c r="P456" t="b">
        <v>0</v>
      </c>
      <c r="Q456" t="b">
        <v>1</v>
      </c>
      <c r="R456" t="s">
        <v>53</v>
      </c>
      <c r="S456" t="str">
        <f t="shared" si="44"/>
        <v>film &amp; video</v>
      </c>
      <c r="T456" t="str">
        <f t="shared" si="45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6"/>
        <v>1.1837253218884121</v>
      </c>
      <c r="G457" t="s">
        <v>20</v>
      </c>
      <c r="H457">
        <v>3727</v>
      </c>
      <c r="I457" s="5">
        <f t="shared" si="4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7"/>
        <v>40809.208333333336</v>
      </c>
      <c r="O457" s="8">
        <f t="shared" si="43"/>
        <v>40832.208333333336</v>
      </c>
      <c r="P457" t="b">
        <v>0</v>
      </c>
      <c r="Q457" t="b">
        <v>0</v>
      </c>
      <c r="R457" t="s">
        <v>33</v>
      </c>
      <c r="S457" t="str">
        <f t="shared" si="44"/>
        <v>theater</v>
      </c>
      <c r="T457" t="str">
        <f t="shared" si="45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6"/>
        <v>1.041243169398907</v>
      </c>
      <c r="G458" t="s">
        <v>20</v>
      </c>
      <c r="H458">
        <v>1605</v>
      </c>
      <c r="I458" s="5">
        <f t="shared" si="4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7"/>
        <v>43141.25</v>
      </c>
      <c r="O458" s="8">
        <f t="shared" si="43"/>
        <v>43141.25</v>
      </c>
      <c r="P458" t="b">
        <v>0</v>
      </c>
      <c r="Q458" t="b">
        <v>1</v>
      </c>
      <c r="R458" t="s">
        <v>60</v>
      </c>
      <c r="S458" t="str">
        <f t="shared" si="44"/>
        <v>music</v>
      </c>
      <c r="T458" t="str">
        <f t="shared" si="45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6"/>
        <v>0.26640000000000003</v>
      </c>
      <c r="G459" t="s">
        <v>14</v>
      </c>
      <c r="H459">
        <v>46</v>
      </c>
      <c r="I459" s="5">
        <f t="shared" si="4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7"/>
        <v>42657.208333333328</v>
      </c>
      <c r="O459" s="8">
        <f t="shared" si="43"/>
        <v>42659.208333333328</v>
      </c>
      <c r="P459" t="b">
        <v>0</v>
      </c>
      <c r="Q459" t="b">
        <v>0</v>
      </c>
      <c r="R459" t="s">
        <v>33</v>
      </c>
      <c r="S459" t="str">
        <f t="shared" si="44"/>
        <v>theater</v>
      </c>
      <c r="T459" t="str">
        <f t="shared" si="45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6"/>
        <v>3.5120118343195266</v>
      </c>
      <c r="G460" t="s">
        <v>20</v>
      </c>
      <c r="H460">
        <v>2120</v>
      </c>
      <c r="I460" s="5">
        <f t="shared" si="4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7"/>
        <v>40265.208333333336</v>
      </c>
      <c r="O460" s="8">
        <f t="shared" si="43"/>
        <v>40309.208333333336</v>
      </c>
      <c r="P460" t="b">
        <v>0</v>
      </c>
      <c r="Q460" t="b">
        <v>0</v>
      </c>
      <c r="R460" t="s">
        <v>33</v>
      </c>
      <c r="S460" t="str">
        <f t="shared" si="44"/>
        <v>theater</v>
      </c>
      <c r="T460" t="str">
        <f t="shared" si="45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6"/>
        <v>0.90063492063492068</v>
      </c>
      <c r="G461" t="s">
        <v>14</v>
      </c>
      <c r="H461">
        <v>105</v>
      </c>
      <c r="I461" s="5">
        <f t="shared" si="4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7"/>
        <v>42001.25</v>
      </c>
      <c r="O461" s="8">
        <f t="shared" si="43"/>
        <v>42026.25</v>
      </c>
      <c r="P461" t="b">
        <v>0</v>
      </c>
      <c r="Q461" t="b">
        <v>0</v>
      </c>
      <c r="R461" t="s">
        <v>42</v>
      </c>
      <c r="S461" t="str">
        <f t="shared" si="44"/>
        <v>film &amp; video</v>
      </c>
      <c r="T461" t="str">
        <f t="shared" si="45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6"/>
        <v>1.7162500000000001</v>
      </c>
      <c r="G462" t="s">
        <v>20</v>
      </c>
      <c r="H462">
        <v>50</v>
      </c>
      <c r="I462" s="5">
        <f t="shared" si="42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7"/>
        <v>40399.208333333336</v>
      </c>
      <c r="O462" s="8">
        <f t="shared" si="43"/>
        <v>40402.208333333336</v>
      </c>
      <c r="P462" t="b">
        <v>0</v>
      </c>
      <c r="Q462" t="b">
        <v>0</v>
      </c>
      <c r="R462" t="s">
        <v>33</v>
      </c>
      <c r="S462" t="str">
        <f t="shared" si="44"/>
        <v>theater</v>
      </c>
      <c r="T462" t="str">
        <f t="shared" si="45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6"/>
        <v>1.4104655870445344</v>
      </c>
      <c r="G463" t="s">
        <v>20</v>
      </c>
      <c r="H463">
        <v>2080</v>
      </c>
      <c r="I463" s="5">
        <f t="shared" si="4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7"/>
        <v>41757.208333333336</v>
      </c>
      <c r="O463" s="8">
        <f t="shared" si="43"/>
        <v>41777.208333333336</v>
      </c>
      <c r="P463" t="b">
        <v>0</v>
      </c>
      <c r="Q463" t="b">
        <v>0</v>
      </c>
      <c r="R463" t="s">
        <v>53</v>
      </c>
      <c r="S463" t="str">
        <f t="shared" si="44"/>
        <v>film &amp; video</v>
      </c>
      <c r="T463" t="str">
        <f t="shared" si="45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6"/>
        <v>0.30579449152542371</v>
      </c>
      <c r="G464" t="s">
        <v>14</v>
      </c>
      <c r="H464">
        <v>535</v>
      </c>
      <c r="I464" s="5">
        <f t="shared" si="4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7"/>
        <v>41304.25</v>
      </c>
      <c r="O464" s="8">
        <f t="shared" si="43"/>
        <v>41342.25</v>
      </c>
      <c r="P464" t="b">
        <v>0</v>
      </c>
      <c r="Q464" t="b">
        <v>0</v>
      </c>
      <c r="R464" t="s">
        <v>292</v>
      </c>
      <c r="S464" t="str">
        <f t="shared" si="44"/>
        <v>games</v>
      </c>
      <c r="T464" t="str">
        <f t="shared" si="45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6"/>
        <v>1.0816455696202532</v>
      </c>
      <c r="G465" t="s">
        <v>20</v>
      </c>
      <c r="H465">
        <v>2105</v>
      </c>
      <c r="I465" s="5">
        <f t="shared" si="4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7"/>
        <v>41639.25</v>
      </c>
      <c r="O465" s="8">
        <f t="shared" si="43"/>
        <v>41643.25</v>
      </c>
      <c r="P465" t="b">
        <v>0</v>
      </c>
      <c r="Q465" t="b">
        <v>0</v>
      </c>
      <c r="R465" t="s">
        <v>71</v>
      </c>
      <c r="S465" t="str">
        <f t="shared" si="44"/>
        <v>film &amp; video</v>
      </c>
      <c r="T465" t="str">
        <f t="shared" si="45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6"/>
        <v>1.3345505617977529</v>
      </c>
      <c r="G466" t="s">
        <v>20</v>
      </c>
      <c r="H466">
        <v>2436</v>
      </c>
      <c r="I466" s="5">
        <f t="shared" si="4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7"/>
        <v>43142.25</v>
      </c>
      <c r="O466" s="8">
        <f t="shared" si="43"/>
        <v>43156.25</v>
      </c>
      <c r="P466" t="b">
        <v>0</v>
      </c>
      <c r="Q466" t="b">
        <v>0</v>
      </c>
      <c r="R466" t="s">
        <v>33</v>
      </c>
      <c r="S466" t="str">
        <f t="shared" si="44"/>
        <v>theater</v>
      </c>
      <c r="T466" t="str">
        <f t="shared" si="45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6"/>
        <v>1.8785106382978722</v>
      </c>
      <c r="G467" t="s">
        <v>20</v>
      </c>
      <c r="H467">
        <v>80</v>
      </c>
      <c r="I467" s="5">
        <f t="shared" si="4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7"/>
        <v>43127.25</v>
      </c>
      <c r="O467" s="8">
        <f t="shared" si="43"/>
        <v>43136.25</v>
      </c>
      <c r="P467" t="b">
        <v>0</v>
      </c>
      <c r="Q467" t="b">
        <v>0</v>
      </c>
      <c r="R467" t="s">
        <v>206</v>
      </c>
      <c r="S467" t="str">
        <f t="shared" si="44"/>
        <v>publishing</v>
      </c>
      <c r="T467" t="str">
        <f t="shared" si="45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6"/>
        <v>3.32</v>
      </c>
      <c r="G468" t="s">
        <v>20</v>
      </c>
      <c r="H468">
        <v>42</v>
      </c>
      <c r="I468" s="5">
        <f t="shared" si="4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7"/>
        <v>41409.208333333336</v>
      </c>
      <c r="O468" s="8">
        <f t="shared" si="43"/>
        <v>41432.208333333336</v>
      </c>
      <c r="P468" t="b">
        <v>0</v>
      </c>
      <c r="Q468" t="b">
        <v>1</v>
      </c>
      <c r="R468" t="s">
        <v>65</v>
      </c>
      <c r="S468" t="str">
        <f t="shared" si="44"/>
        <v>technology</v>
      </c>
      <c r="T468" t="str">
        <f t="shared" si="45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6"/>
        <v>5.7521428571428572</v>
      </c>
      <c r="G469" t="s">
        <v>20</v>
      </c>
      <c r="H469">
        <v>139</v>
      </c>
      <c r="I469" s="5">
        <f t="shared" si="4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7"/>
        <v>42331.25</v>
      </c>
      <c r="O469" s="8">
        <f t="shared" si="43"/>
        <v>42338.25</v>
      </c>
      <c r="P469" t="b">
        <v>0</v>
      </c>
      <c r="Q469" t="b">
        <v>1</v>
      </c>
      <c r="R469" t="s">
        <v>28</v>
      </c>
      <c r="S469" t="str">
        <f t="shared" si="44"/>
        <v>technology</v>
      </c>
      <c r="T469" t="str">
        <f t="shared" si="45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6"/>
        <v>0.40500000000000003</v>
      </c>
      <c r="G470" t="s">
        <v>14</v>
      </c>
      <c r="H470">
        <v>16</v>
      </c>
      <c r="I470" s="5">
        <f t="shared" si="4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7"/>
        <v>43569.208333333328</v>
      </c>
      <c r="O470" s="8">
        <f t="shared" si="43"/>
        <v>43585.208333333328</v>
      </c>
      <c r="P470" t="b">
        <v>0</v>
      </c>
      <c r="Q470" t="b">
        <v>0</v>
      </c>
      <c r="R470" t="s">
        <v>33</v>
      </c>
      <c r="S470" t="str">
        <f t="shared" si="44"/>
        <v>theater</v>
      </c>
      <c r="T470" t="str">
        <f t="shared" si="45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6"/>
        <v>1.8442857142857143</v>
      </c>
      <c r="G471" t="s">
        <v>20</v>
      </c>
      <c r="H471">
        <v>159</v>
      </c>
      <c r="I471" s="5">
        <f t="shared" si="4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7"/>
        <v>42142.208333333328</v>
      </c>
      <c r="O471" s="8">
        <f t="shared" si="43"/>
        <v>42144.208333333328</v>
      </c>
      <c r="P471" t="b">
        <v>0</v>
      </c>
      <c r="Q471" t="b">
        <v>0</v>
      </c>
      <c r="R471" t="s">
        <v>53</v>
      </c>
      <c r="S471" t="str">
        <f t="shared" si="44"/>
        <v>film &amp; video</v>
      </c>
      <c r="T471" t="str">
        <f t="shared" si="45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6"/>
        <v>2.8580555555555556</v>
      </c>
      <c r="G472" t="s">
        <v>20</v>
      </c>
      <c r="H472">
        <v>381</v>
      </c>
      <c r="I472" s="5">
        <f t="shared" si="4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7"/>
        <v>42716.25</v>
      </c>
      <c r="O472" s="8">
        <f t="shared" si="43"/>
        <v>42723.25</v>
      </c>
      <c r="P472" t="b">
        <v>0</v>
      </c>
      <c r="Q472" t="b">
        <v>0</v>
      </c>
      <c r="R472" t="s">
        <v>65</v>
      </c>
      <c r="S472" t="str">
        <f t="shared" si="44"/>
        <v>technology</v>
      </c>
      <c r="T472" t="str">
        <f t="shared" si="45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6"/>
        <v>3.19</v>
      </c>
      <c r="G473" t="s">
        <v>20</v>
      </c>
      <c r="H473">
        <v>194</v>
      </c>
      <c r="I473" s="5">
        <f t="shared" si="4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7"/>
        <v>41031.208333333336</v>
      </c>
      <c r="O473" s="8">
        <f t="shared" si="43"/>
        <v>41031.208333333336</v>
      </c>
      <c r="P473" t="b">
        <v>0</v>
      </c>
      <c r="Q473" t="b">
        <v>1</v>
      </c>
      <c r="R473" t="s">
        <v>17</v>
      </c>
      <c r="S473" t="str">
        <f t="shared" si="44"/>
        <v>food</v>
      </c>
      <c r="T473" t="str">
        <f t="shared" si="45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6"/>
        <v>0.39234070221066319</v>
      </c>
      <c r="G474" t="s">
        <v>14</v>
      </c>
      <c r="H474">
        <v>575</v>
      </c>
      <c r="I474" s="5">
        <f t="shared" si="4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7"/>
        <v>43535.208333333328</v>
      </c>
      <c r="O474" s="8">
        <f t="shared" si="43"/>
        <v>43589.208333333328</v>
      </c>
      <c r="P474" t="b">
        <v>0</v>
      </c>
      <c r="Q474" t="b">
        <v>0</v>
      </c>
      <c r="R474" t="s">
        <v>23</v>
      </c>
      <c r="S474" t="str">
        <f t="shared" si="44"/>
        <v>music</v>
      </c>
      <c r="T474" t="str">
        <f t="shared" si="45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6"/>
        <v>1.7814000000000001</v>
      </c>
      <c r="G475" t="s">
        <v>20</v>
      </c>
      <c r="H475">
        <v>106</v>
      </c>
      <c r="I475" s="5">
        <f t="shared" si="4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7"/>
        <v>43277.208333333328</v>
      </c>
      <c r="O475" s="8">
        <f t="shared" si="43"/>
        <v>43278.208333333328</v>
      </c>
      <c r="P475" t="b">
        <v>0</v>
      </c>
      <c r="Q475" t="b">
        <v>0</v>
      </c>
      <c r="R475" t="s">
        <v>50</v>
      </c>
      <c r="S475" t="str">
        <f t="shared" si="44"/>
        <v>music</v>
      </c>
      <c r="T475" t="str">
        <f t="shared" si="45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6"/>
        <v>3.6515</v>
      </c>
      <c r="G476" t="s">
        <v>20</v>
      </c>
      <c r="H476">
        <v>142</v>
      </c>
      <c r="I476" s="5">
        <f t="shared" si="4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7"/>
        <v>41989.25</v>
      </c>
      <c r="O476" s="8">
        <f t="shared" si="43"/>
        <v>41990.25</v>
      </c>
      <c r="P476" t="b">
        <v>0</v>
      </c>
      <c r="Q476" t="b">
        <v>0</v>
      </c>
      <c r="R476" t="s">
        <v>269</v>
      </c>
      <c r="S476" t="str">
        <f t="shared" si="44"/>
        <v>film &amp; video</v>
      </c>
      <c r="T476" t="str">
        <f t="shared" si="45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6"/>
        <v>1.1394594594594594</v>
      </c>
      <c r="G477" t="s">
        <v>20</v>
      </c>
      <c r="H477">
        <v>211</v>
      </c>
      <c r="I477" s="5">
        <f t="shared" si="4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7"/>
        <v>41450.208333333336</v>
      </c>
      <c r="O477" s="8">
        <f t="shared" si="43"/>
        <v>41454.208333333336</v>
      </c>
      <c r="P477" t="b">
        <v>0</v>
      </c>
      <c r="Q477" t="b">
        <v>1</v>
      </c>
      <c r="R477" t="s">
        <v>206</v>
      </c>
      <c r="S477" t="str">
        <f t="shared" si="44"/>
        <v>publishing</v>
      </c>
      <c r="T477" t="str">
        <f t="shared" si="45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6"/>
        <v>0.29828720626631855</v>
      </c>
      <c r="G478" t="s">
        <v>14</v>
      </c>
      <c r="H478">
        <v>1120</v>
      </c>
      <c r="I478" s="5">
        <f t="shared" si="4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7"/>
        <v>43322.208333333328</v>
      </c>
      <c r="O478" s="8">
        <f t="shared" si="43"/>
        <v>43328.208333333328</v>
      </c>
      <c r="P478" t="b">
        <v>0</v>
      </c>
      <c r="Q478" t="b">
        <v>0</v>
      </c>
      <c r="R478" t="s">
        <v>119</v>
      </c>
      <c r="S478" t="str">
        <f t="shared" si="44"/>
        <v>publishing</v>
      </c>
      <c r="T478" t="str">
        <f t="shared" si="45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6"/>
        <v>0.54270588235294115</v>
      </c>
      <c r="G479" t="s">
        <v>14</v>
      </c>
      <c r="H479">
        <v>113</v>
      </c>
      <c r="I479" s="5">
        <f t="shared" si="4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7"/>
        <v>40720.208333333336</v>
      </c>
      <c r="O479" s="8">
        <f t="shared" si="43"/>
        <v>40747.208333333336</v>
      </c>
      <c r="P479" t="b">
        <v>0</v>
      </c>
      <c r="Q479" t="b">
        <v>0</v>
      </c>
      <c r="R479" t="s">
        <v>474</v>
      </c>
      <c r="S479" t="str">
        <f t="shared" si="44"/>
        <v>film &amp; video</v>
      </c>
      <c r="T479" t="str">
        <f t="shared" si="45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6"/>
        <v>2.3634156976744185</v>
      </c>
      <c r="G480" t="s">
        <v>20</v>
      </c>
      <c r="H480">
        <v>2756</v>
      </c>
      <c r="I480" s="5">
        <f t="shared" si="4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7"/>
        <v>42072.208333333328</v>
      </c>
      <c r="O480" s="8">
        <f t="shared" si="43"/>
        <v>42084.208333333328</v>
      </c>
      <c r="P480" t="b">
        <v>0</v>
      </c>
      <c r="Q480" t="b">
        <v>0</v>
      </c>
      <c r="R480" t="s">
        <v>65</v>
      </c>
      <c r="S480" t="str">
        <f t="shared" si="44"/>
        <v>technology</v>
      </c>
      <c r="T480" t="str">
        <f t="shared" si="45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6"/>
        <v>5.1291666666666664</v>
      </c>
      <c r="G481" t="s">
        <v>20</v>
      </c>
      <c r="H481">
        <v>173</v>
      </c>
      <c r="I481" s="5">
        <f t="shared" si="4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7"/>
        <v>42945.208333333328</v>
      </c>
      <c r="O481" s="8">
        <f t="shared" si="43"/>
        <v>42947.208333333328</v>
      </c>
      <c r="P481" t="b">
        <v>0</v>
      </c>
      <c r="Q481" t="b">
        <v>0</v>
      </c>
      <c r="R481" t="s">
        <v>17</v>
      </c>
      <c r="S481" t="str">
        <f t="shared" si="44"/>
        <v>food</v>
      </c>
      <c r="T481" t="str">
        <f t="shared" si="45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6"/>
        <v>1.0065116279069768</v>
      </c>
      <c r="G482" t="s">
        <v>20</v>
      </c>
      <c r="H482">
        <v>87</v>
      </c>
      <c r="I482" s="5">
        <f t="shared" si="4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7"/>
        <v>40248.25</v>
      </c>
      <c r="O482" s="8">
        <f t="shared" si="43"/>
        <v>40257.208333333336</v>
      </c>
      <c r="P482" t="b">
        <v>0</v>
      </c>
      <c r="Q482" t="b">
        <v>1</v>
      </c>
      <c r="R482" t="s">
        <v>122</v>
      </c>
      <c r="S482" t="str">
        <f t="shared" si="44"/>
        <v>photography</v>
      </c>
      <c r="T482" t="str">
        <f t="shared" si="45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6"/>
        <v>0.81348423194303154</v>
      </c>
      <c r="G483" t="s">
        <v>14</v>
      </c>
      <c r="H483">
        <v>1538</v>
      </c>
      <c r="I483" s="5">
        <f t="shared" si="4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7"/>
        <v>41913.208333333336</v>
      </c>
      <c r="O483" s="8">
        <f t="shared" si="43"/>
        <v>41955.25</v>
      </c>
      <c r="P483" t="b">
        <v>0</v>
      </c>
      <c r="Q483" t="b">
        <v>1</v>
      </c>
      <c r="R483" t="s">
        <v>33</v>
      </c>
      <c r="S483" t="str">
        <f t="shared" si="44"/>
        <v>theater</v>
      </c>
      <c r="T483" t="str">
        <f t="shared" si="45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6"/>
        <v>0.16404761904761905</v>
      </c>
      <c r="G484" t="s">
        <v>14</v>
      </c>
      <c r="H484">
        <v>9</v>
      </c>
      <c r="I484" s="5">
        <f t="shared" si="4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7"/>
        <v>40963.25</v>
      </c>
      <c r="O484" s="8">
        <f t="shared" si="43"/>
        <v>40974.25</v>
      </c>
      <c r="P484" t="b">
        <v>0</v>
      </c>
      <c r="Q484" t="b">
        <v>1</v>
      </c>
      <c r="R484" t="s">
        <v>119</v>
      </c>
      <c r="S484" t="str">
        <f t="shared" si="44"/>
        <v>publishing</v>
      </c>
      <c r="T484" t="str">
        <f t="shared" si="45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6"/>
        <v>0.52774617067833696</v>
      </c>
      <c r="G485" t="s">
        <v>14</v>
      </c>
      <c r="H485">
        <v>554</v>
      </c>
      <c r="I485" s="5">
        <f t="shared" si="4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7"/>
        <v>43811.25</v>
      </c>
      <c r="O485" s="8">
        <f t="shared" si="43"/>
        <v>43818.25</v>
      </c>
      <c r="P485" t="b">
        <v>0</v>
      </c>
      <c r="Q485" t="b">
        <v>0</v>
      </c>
      <c r="R485" t="s">
        <v>33</v>
      </c>
      <c r="S485" t="str">
        <f t="shared" si="44"/>
        <v>theater</v>
      </c>
      <c r="T485" t="str">
        <f t="shared" si="45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6"/>
        <v>2.6020608108108108</v>
      </c>
      <c r="G486" t="s">
        <v>20</v>
      </c>
      <c r="H486">
        <v>1572</v>
      </c>
      <c r="I486" s="5">
        <f t="shared" si="4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7"/>
        <v>41855.208333333336</v>
      </c>
      <c r="O486" s="8">
        <f t="shared" si="43"/>
        <v>41904.208333333336</v>
      </c>
      <c r="P486" t="b">
        <v>0</v>
      </c>
      <c r="Q486" t="b">
        <v>1</v>
      </c>
      <c r="R486" t="s">
        <v>17</v>
      </c>
      <c r="S486" t="str">
        <f t="shared" si="44"/>
        <v>food</v>
      </c>
      <c r="T486" t="str">
        <f t="shared" si="45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6"/>
        <v>0.30732891832229581</v>
      </c>
      <c r="G487" t="s">
        <v>14</v>
      </c>
      <c r="H487">
        <v>648</v>
      </c>
      <c r="I487" s="5">
        <f t="shared" si="4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7"/>
        <v>43626.208333333328</v>
      </c>
      <c r="O487" s="8">
        <f t="shared" si="43"/>
        <v>43667.208333333328</v>
      </c>
      <c r="P487" t="b">
        <v>0</v>
      </c>
      <c r="Q487" t="b">
        <v>0</v>
      </c>
      <c r="R487" t="s">
        <v>33</v>
      </c>
      <c r="S487" t="str">
        <f t="shared" si="44"/>
        <v>theater</v>
      </c>
      <c r="T487" t="str">
        <f t="shared" si="45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6"/>
        <v>0.13500000000000001</v>
      </c>
      <c r="G488" t="s">
        <v>14</v>
      </c>
      <c r="H488">
        <v>21</v>
      </c>
      <c r="I488" s="5">
        <f t="shared" si="4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7"/>
        <v>43168.25</v>
      </c>
      <c r="O488" s="8">
        <f t="shared" si="43"/>
        <v>43183.208333333328</v>
      </c>
      <c r="P488" t="b">
        <v>0</v>
      </c>
      <c r="Q488" t="b">
        <v>1</v>
      </c>
      <c r="R488" t="s">
        <v>206</v>
      </c>
      <c r="S488" t="str">
        <f t="shared" si="44"/>
        <v>publishing</v>
      </c>
      <c r="T488" t="str">
        <f t="shared" si="45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6"/>
        <v>1.7862556663644606</v>
      </c>
      <c r="G489" t="s">
        <v>20</v>
      </c>
      <c r="H489">
        <v>2346</v>
      </c>
      <c r="I489" s="5">
        <f t="shared" si="4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7"/>
        <v>42845.208333333328</v>
      </c>
      <c r="O489" s="8">
        <f t="shared" si="43"/>
        <v>42878.208333333328</v>
      </c>
      <c r="P489" t="b">
        <v>0</v>
      </c>
      <c r="Q489" t="b">
        <v>0</v>
      </c>
      <c r="R489" t="s">
        <v>33</v>
      </c>
      <c r="S489" t="str">
        <f t="shared" si="44"/>
        <v>theater</v>
      </c>
      <c r="T489" t="str">
        <f t="shared" si="45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6"/>
        <v>2.2005660377358489</v>
      </c>
      <c r="G490" t="s">
        <v>20</v>
      </c>
      <c r="H490">
        <v>115</v>
      </c>
      <c r="I490" s="5">
        <f t="shared" si="4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7"/>
        <v>42403.25</v>
      </c>
      <c r="O490" s="8">
        <f t="shared" si="43"/>
        <v>42420.25</v>
      </c>
      <c r="P490" t="b">
        <v>0</v>
      </c>
      <c r="Q490" t="b">
        <v>0</v>
      </c>
      <c r="R490" t="s">
        <v>33</v>
      </c>
      <c r="S490" t="str">
        <f t="shared" si="44"/>
        <v>theater</v>
      </c>
      <c r="T490" t="str">
        <f t="shared" si="45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6"/>
        <v>1.015108695652174</v>
      </c>
      <c r="G491" t="s">
        <v>20</v>
      </c>
      <c r="H491">
        <v>85</v>
      </c>
      <c r="I491" s="5">
        <f t="shared" si="4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7"/>
        <v>40406.208333333336</v>
      </c>
      <c r="O491" s="8">
        <f t="shared" si="43"/>
        <v>40411.208333333336</v>
      </c>
      <c r="P491" t="b">
        <v>0</v>
      </c>
      <c r="Q491" t="b">
        <v>0</v>
      </c>
      <c r="R491" t="s">
        <v>65</v>
      </c>
      <c r="S491" t="str">
        <f t="shared" si="44"/>
        <v>technology</v>
      </c>
      <c r="T491" t="str">
        <f t="shared" si="45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6"/>
        <v>1.915</v>
      </c>
      <c r="G492" t="s">
        <v>20</v>
      </c>
      <c r="H492">
        <v>144</v>
      </c>
      <c r="I492" s="5">
        <f t="shared" si="4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7"/>
        <v>43786.25</v>
      </c>
      <c r="O492" s="8">
        <f t="shared" si="43"/>
        <v>43793.25</v>
      </c>
      <c r="P492" t="b">
        <v>0</v>
      </c>
      <c r="Q492" t="b">
        <v>0</v>
      </c>
      <c r="R492" t="s">
        <v>1029</v>
      </c>
      <c r="S492" t="str">
        <f t="shared" si="44"/>
        <v>journalism</v>
      </c>
      <c r="T492" t="str">
        <f t="shared" si="45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6"/>
        <v>3.0534683098591549</v>
      </c>
      <c r="G493" t="s">
        <v>20</v>
      </c>
      <c r="H493">
        <v>2443</v>
      </c>
      <c r="I493" s="5">
        <f t="shared" si="4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7"/>
        <v>41456.208333333336</v>
      </c>
      <c r="O493" s="8">
        <f t="shared" si="43"/>
        <v>41482.208333333336</v>
      </c>
      <c r="P493" t="b">
        <v>0</v>
      </c>
      <c r="Q493" t="b">
        <v>1</v>
      </c>
      <c r="R493" t="s">
        <v>17</v>
      </c>
      <c r="S493" t="str">
        <f t="shared" si="44"/>
        <v>food</v>
      </c>
      <c r="T493" t="str">
        <f t="shared" si="45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6"/>
        <v>0.23995287958115183</v>
      </c>
      <c r="G494" t="s">
        <v>74</v>
      </c>
      <c r="H494">
        <v>595</v>
      </c>
      <c r="I494" s="5">
        <f t="shared" si="4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7"/>
        <v>40336.208333333336</v>
      </c>
      <c r="O494" s="8">
        <f t="shared" si="43"/>
        <v>40371.208333333336</v>
      </c>
      <c r="P494" t="b">
        <v>1</v>
      </c>
      <c r="Q494" t="b">
        <v>1</v>
      </c>
      <c r="R494" t="s">
        <v>100</v>
      </c>
      <c r="S494" t="str">
        <f t="shared" si="44"/>
        <v>film &amp; video</v>
      </c>
      <c r="T494" t="str">
        <f t="shared" si="45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6"/>
        <v>7.2377777777777776</v>
      </c>
      <c r="G495" t="s">
        <v>20</v>
      </c>
      <c r="H495">
        <v>64</v>
      </c>
      <c r="I495" s="5">
        <f t="shared" si="4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7"/>
        <v>43645.208333333328</v>
      </c>
      <c r="O495" s="8">
        <f t="shared" si="43"/>
        <v>43658.208333333328</v>
      </c>
      <c r="P495" t="b">
        <v>0</v>
      </c>
      <c r="Q495" t="b">
        <v>0</v>
      </c>
      <c r="R495" t="s">
        <v>122</v>
      </c>
      <c r="S495" t="str">
        <f t="shared" si="44"/>
        <v>photography</v>
      </c>
      <c r="T495" t="str">
        <f t="shared" si="45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6"/>
        <v>5.4736000000000002</v>
      </c>
      <c r="G496" t="s">
        <v>20</v>
      </c>
      <c r="H496">
        <v>268</v>
      </c>
      <c r="I496" s="5">
        <f t="shared" si="4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7"/>
        <v>40990.208333333336</v>
      </c>
      <c r="O496" s="8">
        <f t="shared" si="43"/>
        <v>40991.208333333336</v>
      </c>
      <c r="P496" t="b">
        <v>0</v>
      </c>
      <c r="Q496" t="b">
        <v>0</v>
      </c>
      <c r="R496" t="s">
        <v>65</v>
      </c>
      <c r="S496" t="str">
        <f t="shared" si="44"/>
        <v>technology</v>
      </c>
      <c r="T496" t="str">
        <f t="shared" si="45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6"/>
        <v>4.1449999999999996</v>
      </c>
      <c r="G497" t="s">
        <v>20</v>
      </c>
      <c r="H497">
        <v>195</v>
      </c>
      <c r="I497" s="5">
        <f t="shared" si="4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7"/>
        <v>41800.208333333336</v>
      </c>
      <c r="O497" s="8">
        <f t="shared" si="43"/>
        <v>41804.208333333336</v>
      </c>
      <c r="P497" t="b">
        <v>0</v>
      </c>
      <c r="Q497" t="b">
        <v>0</v>
      </c>
      <c r="R497" t="s">
        <v>33</v>
      </c>
      <c r="S497" t="str">
        <f t="shared" si="44"/>
        <v>theater</v>
      </c>
      <c r="T497" t="str">
        <f t="shared" si="45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6"/>
        <v>9.0696409140369975E-3</v>
      </c>
      <c r="G498" t="s">
        <v>14</v>
      </c>
      <c r="H498">
        <v>54</v>
      </c>
      <c r="I498" s="5">
        <f t="shared" si="4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7"/>
        <v>42876.208333333328</v>
      </c>
      <c r="O498" s="8">
        <f t="shared" si="43"/>
        <v>42893.208333333328</v>
      </c>
      <c r="P498" t="b">
        <v>0</v>
      </c>
      <c r="Q498" t="b">
        <v>0</v>
      </c>
      <c r="R498" t="s">
        <v>71</v>
      </c>
      <c r="S498" t="str">
        <f t="shared" si="44"/>
        <v>film &amp; video</v>
      </c>
      <c r="T498" t="str">
        <f t="shared" si="45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6"/>
        <v>0.34173469387755101</v>
      </c>
      <c r="G499" t="s">
        <v>14</v>
      </c>
      <c r="H499">
        <v>120</v>
      </c>
      <c r="I499" s="5">
        <f t="shared" si="4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7"/>
        <v>42724.25</v>
      </c>
      <c r="O499" s="8">
        <f t="shared" si="43"/>
        <v>42724.25</v>
      </c>
      <c r="P499" t="b">
        <v>0</v>
      </c>
      <c r="Q499" t="b">
        <v>1</v>
      </c>
      <c r="R499" t="s">
        <v>65</v>
      </c>
      <c r="S499" t="str">
        <f t="shared" si="44"/>
        <v>technology</v>
      </c>
      <c r="T499" t="str">
        <f t="shared" si="45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6"/>
        <v>0.239488107549121</v>
      </c>
      <c r="G500" t="s">
        <v>14</v>
      </c>
      <c r="H500">
        <v>579</v>
      </c>
      <c r="I500" s="5">
        <f t="shared" si="4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7"/>
        <v>42005.25</v>
      </c>
      <c r="O500" s="8">
        <f t="shared" si="43"/>
        <v>42007.25</v>
      </c>
      <c r="P500" t="b">
        <v>0</v>
      </c>
      <c r="Q500" t="b">
        <v>0</v>
      </c>
      <c r="R500" t="s">
        <v>28</v>
      </c>
      <c r="S500" t="str">
        <f t="shared" si="44"/>
        <v>technology</v>
      </c>
      <c r="T500" t="str">
        <f t="shared" si="45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6"/>
        <v>0.48072649572649573</v>
      </c>
      <c r="G501" t="s">
        <v>14</v>
      </c>
      <c r="H501">
        <v>2072</v>
      </c>
      <c r="I501" s="5">
        <f t="shared" si="4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7"/>
        <v>42444.208333333328</v>
      </c>
      <c r="O501" s="8">
        <f t="shared" si="43"/>
        <v>42449.208333333328</v>
      </c>
      <c r="P501" t="b">
        <v>0</v>
      </c>
      <c r="Q501" t="b">
        <v>1</v>
      </c>
      <c r="R501" t="s">
        <v>42</v>
      </c>
      <c r="S501" t="str">
        <f t="shared" si="44"/>
        <v>film &amp; video</v>
      </c>
      <c r="T501" t="str">
        <f t="shared" si="45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6"/>
        <v>0</v>
      </c>
      <c r="G502" t="s">
        <v>14</v>
      </c>
      <c r="H502">
        <v>0</v>
      </c>
      <c r="I502" s="5">
        <f t="shared" si="42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7"/>
        <v>41395.208333333336</v>
      </c>
      <c r="O502" s="8">
        <f t="shared" si="43"/>
        <v>41423.208333333336</v>
      </c>
      <c r="P502" t="b">
        <v>0</v>
      </c>
      <c r="Q502" t="b">
        <v>1</v>
      </c>
      <c r="R502" t="s">
        <v>33</v>
      </c>
      <c r="S502" t="str">
        <f t="shared" si="44"/>
        <v>theater</v>
      </c>
      <c r="T502" t="str">
        <f t="shared" si="45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6"/>
        <v>0.70145182291666663</v>
      </c>
      <c r="G503" t="s">
        <v>14</v>
      </c>
      <c r="H503">
        <v>1796</v>
      </c>
      <c r="I503" s="5">
        <f t="shared" si="4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7"/>
        <v>41345.208333333336</v>
      </c>
      <c r="O503" s="8">
        <f t="shared" si="43"/>
        <v>41347.208333333336</v>
      </c>
      <c r="P503" t="b">
        <v>0</v>
      </c>
      <c r="Q503" t="b">
        <v>0</v>
      </c>
      <c r="R503" t="s">
        <v>42</v>
      </c>
      <c r="S503" t="str">
        <f t="shared" si="44"/>
        <v>film &amp; video</v>
      </c>
      <c r="T503" t="str">
        <f t="shared" si="45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6"/>
        <v>5.2992307692307694</v>
      </c>
      <c r="G504" t="s">
        <v>20</v>
      </c>
      <c r="H504">
        <v>186</v>
      </c>
      <c r="I504" s="5">
        <f t="shared" si="4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7"/>
        <v>41117.208333333336</v>
      </c>
      <c r="O504" s="8">
        <f t="shared" si="43"/>
        <v>41146.208333333336</v>
      </c>
      <c r="P504" t="b">
        <v>0</v>
      </c>
      <c r="Q504" t="b">
        <v>1</v>
      </c>
      <c r="R504" t="s">
        <v>89</v>
      </c>
      <c r="S504" t="str">
        <f t="shared" si="44"/>
        <v>games</v>
      </c>
      <c r="T504" t="str">
        <f t="shared" si="45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6"/>
        <v>1.8032549019607844</v>
      </c>
      <c r="G505" t="s">
        <v>20</v>
      </c>
      <c r="H505">
        <v>460</v>
      </c>
      <c r="I505" s="5">
        <f t="shared" si="4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7"/>
        <v>42186.208333333328</v>
      </c>
      <c r="O505" s="8">
        <f t="shared" si="43"/>
        <v>42206.208333333328</v>
      </c>
      <c r="P505" t="b">
        <v>0</v>
      </c>
      <c r="Q505" t="b">
        <v>0</v>
      </c>
      <c r="R505" t="s">
        <v>53</v>
      </c>
      <c r="S505" t="str">
        <f t="shared" si="44"/>
        <v>film &amp; video</v>
      </c>
      <c r="T505" t="str">
        <f t="shared" si="45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6"/>
        <v>0.92320000000000002</v>
      </c>
      <c r="G506" t="s">
        <v>14</v>
      </c>
      <c r="H506">
        <v>62</v>
      </c>
      <c r="I506" s="5">
        <f t="shared" si="4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7"/>
        <v>42142.208333333328</v>
      </c>
      <c r="O506" s="8">
        <f t="shared" si="43"/>
        <v>42143.208333333328</v>
      </c>
      <c r="P506" t="b">
        <v>0</v>
      </c>
      <c r="Q506" t="b">
        <v>0</v>
      </c>
      <c r="R506" t="s">
        <v>23</v>
      </c>
      <c r="S506" t="str">
        <f t="shared" si="44"/>
        <v>music</v>
      </c>
      <c r="T506" t="str">
        <f t="shared" si="45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6"/>
        <v>0.13901001112347053</v>
      </c>
      <c r="G507" t="s">
        <v>14</v>
      </c>
      <c r="H507">
        <v>347</v>
      </c>
      <c r="I507" s="5">
        <f t="shared" si="4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7"/>
        <v>41341.25</v>
      </c>
      <c r="O507" s="8">
        <f t="shared" si="43"/>
        <v>41383.208333333336</v>
      </c>
      <c r="P507" t="b">
        <v>0</v>
      </c>
      <c r="Q507" t="b">
        <v>1</v>
      </c>
      <c r="R507" t="s">
        <v>133</v>
      </c>
      <c r="S507" t="str">
        <f t="shared" si="44"/>
        <v>publishing</v>
      </c>
      <c r="T507" t="str">
        <f t="shared" si="45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6"/>
        <v>9.2707777777777771</v>
      </c>
      <c r="G508" t="s">
        <v>20</v>
      </c>
      <c r="H508">
        <v>2528</v>
      </c>
      <c r="I508" s="5">
        <f t="shared" si="4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7"/>
        <v>43062.25</v>
      </c>
      <c r="O508" s="8">
        <f t="shared" si="43"/>
        <v>43079.25</v>
      </c>
      <c r="P508" t="b">
        <v>0</v>
      </c>
      <c r="Q508" t="b">
        <v>1</v>
      </c>
      <c r="R508" t="s">
        <v>33</v>
      </c>
      <c r="S508" t="str">
        <f t="shared" si="44"/>
        <v>theater</v>
      </c>
      <c r="T508" t="str">
        <f t="shared" si="45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6"/>
        <v>0.39857142857142858</v>
      </c>
      <c r="G509" t="s">
        <v>14</v>
      </c>
      <c r="H509">
        <v>19</v>
      </c>
      <c r="I509" s="5">
        <f t="shared" si="4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7"/>
        <v>41373.208333333336</v>
      </c>
      <c r="O509" s="8">
        <f t="shared" si="43"/>
        <v>41422.208333333336</v>
      </c>
      <c r="P509" t="b">
        <v>0</v>
      </c>
      <c r="Q509" t="b">
        <v>1</v>
      </c>
      <c r="R509" t="s">
        <v>28</v>
      </c>
      <c r="S509" t="str">
        <f t="shared" si="44"/>
        <v>technology</v>
      </c>
      <c r="T509" t="str">
        <f t="shared" si="45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6"/>
        <v>1.1222929936305732</v>
      </c>
      <c r="G510" t="s">
        <v>20</v>
      </c>
      <c r="H510">
        <v>3657</v>
      </c>
      <c r="I510" s="5">
        <f t="shared" si="4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7"/>
        <v>43310.208333333328</v>
      </c>
      <c r="O510" s="8">
        <f t="shared" si="43"/>
        <v>43331.208333333328</v>
      </c>
      <c r="P510" t="b">
        <v>0</v>
      </c>
      <c r="Q510" t="b">
        <v>0</v>
      </c>
      <c r="R510" t="s">
        <v>33</v>
      </c>
      <c r="S510" t="str">
        <f t="shared" si="44"/>
        <v>theater</v>
      </c>
      <c r="T510" t="str">
        <f t="shared" si="45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6"/>
        <v>0.70925816023738875</v>
      </c>
      <c r="G511" t="s">
        <v>14</v>
      </c>
      <c r="H511">
        <v>1258</v>
      </c>
      <c r="I511" s="5">
        <f t="shared" si="42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7"/>
        <v>41034.208333333336</v>
      </c>
      <c r="O511" s="8">
        <f t="shared" si="43"/>
        <v>41044.208333333336</v>
      </c>
      <c r="P511" t="b">
        <v>0</v>
      </c>
      <c r="Q511" t="b">
        <v>0</v>
      </c>
      <c r="R511" t="s">
        <v>33</v>
      </c>
      <c r="S511" t="str">
        <f t="shared" si="44"/>
        <v>theater</v>
      </c>
      <c r="T511" t="str">
        <f t="shared" si="45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6"/>
        <v>1.1908974358974358</v>
      </c>
      <c r="G512" t="s">
        <v>20</v>
      </c>
      <c r="H512">
        <v>131</v>
      </c>
      <c r="I512" s="5">
        <f t="shared" si="4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7"/>
        <v>43251.208333333328</v>
      </c>
      <c r="O512" s="8">
        <f t="shared" si="43"/>
        <v>43275.208333333328</v>
      </c>
      <c r="P512" t="b">
        <v>0</v>
      </c>
      <c r="Q512" t="b">
        <v>0</v>
      </c>
      <c r="R512" t="s">
        <v>53</v>
      </c>
      <c r="S512" t="str">
        <f t="shared" si="44"/>
        <v>film &amp; video</v>
      </c>
      <c r="T512" t="str">
        <f t="shared" si="45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6"/>
        <v>0.24017591339648173</v>
      </c>
      <c r="G513" t="s">
        <v>14</v>
      </c>
      <c r="H513">
        <v>362</v>
      </c>
      <c r="I513" s="5">
        <f t="shared" si="4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7"/>
        <v>43671.208333333328</v>
      </c>
      <c r="O513" s="8">
        <f t="shared" si="43"/>
        <v>43681.208333333328</v>
      </c>
      <c r="P513" t="b">
        <v>0</v>
      </c>
      <c r="Q513" t="b">
        <v>0</v>
      </c>
      <c r="R513" t="s">
        <v>33</v>
      </c>
      <c r="S513" t="str">
        <f t="shared" si="44"/>
        <v>theater</v>
      </c>
      <c r="T513" t="str">
        <f t="shared" si="45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6"/>
        <v>1.3931868131868133</v>
      </c>
      <c r="G514" t="s">
        <v>20</v>
      </c>
      <c r="H514">
        <v>239</v>
      </c>
      <c r="I514" s="5">
        <f t="shared" si="4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7"/>
        <v>41825.208333333336</v>
      </c>
      <c r="O514" s="8">
        <f t="shared" si="43"/>
        <v>41826.208333333336</v>
      </c>
      <c r="P514" t="b">
        <v>0</v>
      </c>
      <c r="Q514" t="b">
        <v>1</v>
      </c>
      <c r="R514" t="s">
        <v>89</v>
      </c>
      <c r="S514" t="str">
        <f t="shared" si="44"/>
        <v>games</v>
      </c>
      <c r="T514" t="str">
        <f t="shared" si="45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6"/>
        <v>0.39277108433734942</v>
      </c>
      <c r="G515" t="s">
        <v>74</v>
      </c>
      <c r="H515">
        <v>35</v>
      </c>
      <c r="I515" s="5">
        <f t="shared" ref="I515:I578" si="48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47"/>
        <v>40430.208333333336</v>
      </c>
      <c r="O515" s="8">
        <f t="shared" ref="O515:O578" si="4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0">_xlfn.TEXTBEFORE(R515,"/")</f>
        <v>film &amp; video</v>
      </c>
      <c r="T515" t="str">
        <f t="shared" ref="T515:T578" si="51">_xlfn.TEXTAFTER(R515,"/")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52">E516/D516</f>
        <v>0.22439077144917088</v>
      </c>
      <c r="G516" t="s">
        <v>74</v>
      </c>
      <c r="H516">
        <v>528</v>
      </c>
      <c r="I516" s="5">
        <f t="shared" si="48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ref="N516:N579" si="53">(((L516/60)/60)/24)+DATE(1970,1,1)</f>
        <v>41614.25</v>
      </c>
      <c r="O516" s="8">
        <f t="shared" si="49"/>
        <v>41619.25</v>
      </c>
      <c r="P516" t="b">
        <v>0</v>
      </c>
      <c r="Q516" t="b">
        <v>1</v>
      </c>
      <c r="R516" t="s">
        <v>23</v>
      </c>
      <c r="S516" t="str">
        <f t="shared" si="50"/>
        <v>music</v>
      </c>
      <c r="T516" t="str">
        <f t="shared" si="51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52"/>
        <v>0.55779069767441858</v>
      </c>
      <c r="G517" t="s">
        <v>14</v>
      </c>
      <c r="H517">
        <v>133</v>
      </c>
      <c r="I517" s="5">
        <f t="shared" si="4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3"/>
        <v>40900.25</v>
      </c>
      <c r="O517" s="8">
        <f t="shared" si="49"/>
        <v>40902.25</v>
      </c>
      <c r="P517" t="b">
        <v>0</v>
      </c>
      <c r="Q517" t="b">
        <v>1</v>
      </c>
      <c r="R517" t="s">
        <v>33</v>
      </c>
      <c r="S517" t="str">
        <f t="shared" si="50"/>
        <v>theater</v>
      </c>
      <c r="T517" t="str">
        <f t="shared" si="51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52"/>
        <v>0.42523125996810207</v>
      </c>
      <c r="G518" t="s">
        <v>14</v>
      </c>
      <c r="H518">
        <v>846</v>
      </c>
      <c r="I518" s="5">
        <f t="shared" si="4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3"/>
        <v>40396.208333333336</v>
      </c>
      <c r="O518" s="8">
        <f t="shared" si="49"/>
        <v>40434.208333333336</v>
      </c>
      <c r="P518" t="b">
        <v>0</v>
      </c>
      <c r="Q518" t="b">
        <v>0</v>
      </c>
      <c r="R518" t="s">
        <v>68</v>
      </c>
      <c r="S518" t="str">
        <f t="shared" si="50"/>
        <v>publishing</v>
      </c>
      <c r="T518" t="str">
        <f t="shared" si="51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52"/>
        <v>1.1200000000000001</v>
      </c>
      <c r="G519" t="s">
        <v>20</v>
      </c>
      <c r="H519">
        <v>78</v>
      </c>
      <c r="I519" s="5">
        <f t="shared" si="4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3"/>
        <v>42860.208333333328</v>
      </c>
      <c r="O519" s="8">
        <f t="shared" si="49"/>
        <v>42865.208333333328</v>
      </c>
      <c r="P519" t="b">
        <v>0</v>
      </c>
      <c r="Q519" t="b">
        <v>0</v>
      </c>
      <c r="R519" t="s">
        <v>17</v>
      </c>
      <c r="S519" t="str">
        <f t="shared" si="50"/>
        <v>food</v>
      </c>
      <c r="T519" t="str">
        <f t="shared" si="51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52"/>
        <v>7.0681818181818179E-2</v>
      </c>
      <c r="G520" t="s">
        <v>14</v>
      </c>
      <c r="H520">
        <v>10</v>
      </c>
      <c r="I520" s="5">
        <f t="shared" si="48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3"/>
        <v>43154.25</v>
      </c>
      <c r="O520" s="8">
        <f t="shared" si="49"/>
        <v>43156.25</v>
      </c>
      <c r="P520" t="b">
        <v>0</v>
      </c>
      <c r="Q520" t="b">
        <v>1</v>
      </c>
      <c r="R520" t="s">
        <v>71</v>
      </c>
      <c r="S520" t="str">
        <f t="shared" si="50"/>
        <v>film &amp; video</v>
      </c>
      <c r="T520" t="str">
        <f t="shared" si="51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52"/>
        <v>1.0174563871693867</v>
      </c>
      <c r="G521" t="s">
        <v>20</v>
      </c>
      <c r="H521">
        <v>1773</v>
      </c>
      <c r="I521" s="5">
        <f t="shared" si="4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3"/>
        <v>42012.25</v>
      </c>
      <c r="O521" s="8">
        <f t="shared" si="49"/>
        <v>42026.25</v>
      </c>
      <c r="P521" t="b">
        <v>0</v>
      </c>
      <c r="Q521" t="b">
        <v>1</v>
      </c>
      <c r="R521" t="s">
        <v>23</v>
      </c>
      <c r="S521" t="str">
        <f t="shared" si="50"/>
        <v>music</v>
      </c>
      <c r="T521" t="str">
        <f t="shared" si="51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52"/>
        <v>4.2575000000000003</v>
      </c>
      <c r="G522" t="s">
        <v>20</v>
      </c>
      <c r="H522">
        <v>32</v>
      </c>
      <c r="I522" s="5">
        <f t="shared" si="48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3"/>
        <v>43574.208333333328</v>
      </c>
      <c r="O522" s="8">
        <f t="shared" si="49"/>
        <v>43577.208333333328</v>
      </c>
      <c r="P522" t="b">
        <v>0</v>
      </c>
      <c r="Q522" t="b">
        <v>0</v>
      </c>
      <c r="R522" t="s">
        <v>33</v>
      </c>
      <c r="S522" t="str">
        <f t="shared" si="50"/>
        <v>theater</v>
      </c>
      <c r="T522" t="str">
        <f t="shared" si="51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52"/>
        <v>1.4553947368421052</v>
      </c>
      <c r="G523" t="s">
        <v>20</v>
      </c>
      <c r="H523">
        <v>369</v>
      </c>
      <c r="I523" s="5">
        <f t="shared" si="4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3"/>
        <v>42605.208333333328</v>
      </c>
      <c r="O523" s="8">
        <f t="shared" si="49"/>
        <v>42611.208333333328</v>
      </c>
      <c r="P523" t="b">
        <v>0</v>
      </c>
      <c r="Q523" t="b">
        <v>1</v>
      </c>
      <c r="R523" t="s">
        <v>53</v>
      </c>
      <c r="S523" t="str">
        <f t="shared" si="50"/>
        <v>film &amp; video</v>
      </c>
      <c r="T523" t="str">
        <f t="shared" si="51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52"/>
        <v>0.32453465346534655</v>
      </c>
      <c r="G524" t="s">
        <v>14</v>
      </c>
      <c r="H524">
        <v>191</v>
      </c>
      <c r="I524" s="5">
        <f t="shared" si="4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3"/>
        <v>41093.208333333336</v>
      </c>
      <c r="O524" s="8">
        <f t="shared" si="49"/>
        <v>41105.208333333336</v>
      </c>
      <c r="P524" t="b">
        <v>0</v>
      </c>
      <c r="Q524" t="b">
        <v>0</v>
      </c>
      <c r="R524" t="s">
        <v>100</v>
      </c>
      <c r="S524" t="str">
        <f t="shared" si="50"/>
        <v>film &amp; video</v>
      </c>
      <c r="T524" t="str">
        <f t="shared" si="51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52"/>
        <v>7.003333333333333</v>
      </c>
      <c r="G525" t="s">
        <v>20</v>
      </c>
      <c r="H525">
        <v>89</v>
      </c>
      <c r="I525" s="5">
        <f t="shared" si="4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3"/>
        <v>40241.25</v>
      </c>
      <c r="O525" s="8">
        <f t="shared" si="49"/>
        <v>40246.25</v>
      </c>
      <c r="P525" t="b">
        <v>0</v>
      </c>
      <c r="Q525" t="b">
        <v>0</v>
      </c>
      <c r="R525" t="s">
        <v>100</v>
      </c>
      <c r="S525" t="str">
        <f t="shared" si="50"/>
        <v>film &amp; video</v>
      </c>
      <c r="T525" t="str">
        <f t="shared" si="51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52"/>
        <v>0.83904860392967939</v>
      </c>
      <c r="G526" t="s">
        <v>14</v>
      </c>
      <c r="H526">
        <v>1979</v>
      </c>
      <c r="I526" s="5">
        <f t="shared" si="4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3"/>
        <v>40294.208333333336</v>
      </c>
      <c r="O526" s="8">
        <f t="shared" si="49"/>
        <v>40307.208333333336</v>
      </c>
      <c r="P526" t="b">
        <v>0</v>
      </c>
      <c r="Q526" t="b">
        <v>0</v>
      </c>
      <c r="R526" t="s">
        <v>33</v>
      </c>
      <c r="S526" t="str">
        <f t="shared" si="50"/>
        <v>theater</v>
      </c>
      <c r="T526" t="str">
        <f t="shared" si="51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52"/>
        <v>0.84190476190476193</v>
      </c>
      <c r="G527" t="s">
        <v>14</v>
      </c>
      <c r="H527">
        <v>63</v>
      </c>
      <c r="I527" s="5">
        <f t="shared" si="4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3"/>
        <v>40505.25</v>
      </c>
      <c r="O527" s="8">
        <f t="shared" si="49"/>
        <v>40509.25</v>
      </c>
      <c r="P527" t="b">
        <v>0</v>
      </c>
      <c r="Q527" t="b">
        <v>0</v>
      </c>
      <c r="R527" t="s">
        <v>65</v>
      </c>
      <c r="S527" t="str">
        <f t="shared" si="50"/>
        <v>technology</v>
      </c>
      <c r="T527" t="str">
        <f t="shared" si="51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52"/>
        <v>1.5595180722891566</v>
      </c>
      <c r="G528" t="s">
        <v>20</v>
      </c>
      <c r="H528">
        <v>147</v>
      </c>
      <c r="I528" s="5">
        <f t="shared" si="4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3"/>
        <v>42364.25</v>
      </c>
      <c r="O528" s="8">
        <f t="shared" si="49"/>
        <v>42401.25</v>
      </c>
      <c r="P528" t="b">
        <v>0</v>
      </c>
      <c r="Q528" t="b">
        <v>1</v>
      </c>
      <c r="R528" t="s">
        <v>33</v>
      </c>
      <c r="S528" t="str">
        <f t="shared" si="50"/>
        <v>theater</v>
      </c>
      <c r="T528" t="str">
        <f t="shared" si="51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52"/>
        <v>0.99619450317124736</v>
      </c>
      <c r="G529" t="s">
        <v>14</v>
      </c>
      <c r="H529">
        <v>6080</v>
      </c>
      <c r="I529" s="5">
        <f t="shared" si="48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3"/>
        <v>42405.25</v>
      </c>
      <c r="O529" s="8">
        <f t="shared" si="49"/>
        <v>42441.25</v>
      </c>
      <c r="P529" t="b">
        <v>0</v>
      </c>
      <c r="Q529" t="b">
        <v>0</v>
      </c>
      <c r="R529" t="s">
        <v>71</v>
      </c>
      <c r="S529" t="str">
        <f t="shared" si="50"/>
        <v>film &amp; video</v>
      </c>
      <c r="T529" t="str">
        <f t="shared" si="51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52"/>
        <v>0.80300000000000005</v>
      </c>
      <c r="G530" t="s">
        <v>14</v>
      </c>
      <c r="H530">
        <v>80</v>
      </c>
      <c r="I530" s="5">
        <f t="shared" si="4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3"/>
        <v>41601.25</v>
      </c>
      <c r="O530" s="8">
        <f t="shared" si="49"/>
        <v>41646.25</v>
      </c>
      <c r="P530" t="b">
        <v>0</v>
      </c>
      <c r="Q530" t="b">
        <v>0</v>
      </c>
      <c r="R530" t="s">
        <v>60</v>
      </c>
      <c r="S530" t="str">
        <f t="shared" si="50"/>
        <v>music</v>
      </c>
      <c r="T530" t="str">
        <f t="shared" si="51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52"/>
        <v>0.11254901960784314</v>
      </c>
      <c r="G531" t="s">
        <v>14</v>
      </c>
      <c r="H531">
        <v>9</v>
      </c>
      <c r="I531" s="5">
        <f t="shared" si="4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3"/>
        <v>41769.208333333336</v>
      </c>
      <c r="O531" s="8">
        <f t="shared" si="49"/>
        <v>41797.208333333336</v>
      </c>
      <c r="P531" t="b">
        <v>0</v>
      </c>
      <c r="Q531" t="b">
        <v>0</v>
      </c>
      <c r="R531" t="s">
        <v>89</v>
      </c>
      <c r="S531" t="str">
        <f t="shared" si="50"/>
        <v>games</v>
      </c>
      <c r="T531" t="str">
        <f t="shared" si="51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52"/>
        <v>0.91740952380952379</v>
      </c>
      <c r="G532" t="s">
        <v>14</v>
      </c>
      <c r="H532">
        <v>1784</v>
      </c>
      <c r="I532" s="5">
        <f t="shared" si="4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3"/>
        <v>40421.208333333336</v>
      </c>
      <c r="O532" s="8">
        <f t="shared" si="49"/>
        <v>40435.208333333336</v>
      </c>
      <c r="P532" t="b">
        <v>0</v>
      </c>
      <c r="Q532" t="b">
        <v>1</v>
      </c>
      <c r="R532" t="s">
        <v>119</v>
      </c>
      <c r="S532" t="str">
        <f t="shared" si="50"/>
        <v>publishing</v>
      </c>
      <c r="T532" t="str">
        <f t="shared" si="51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52"/>
        <v>0.95521156936261387</v>
      </c>
      <c r="G533" t="s">
        <v>47</v>
      </c>
      <c r="H533">
        <v>3640</v>
      </c>
      <c r="I533" s="5">
        <f t="shared" si="4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3"/>
        <v>41589.25</v>
      </c>
      <c r="O533" s="8">
        <f t="shared" si="49"/>
        <v>41645.25</v>
      </c>
      <c r="P533" t="b">
        <v>0</v>
      </c>
      <c r="Q533" t="b">
        <v>0</v>
      </c>
      <c r="R533" t="s">
        <v>89</v>
      </c>
      <c r="S533" t="str">
        <f t="shared" si="50"/>
        <v>games</v>
      </c>
      <c r="T533" t="str">
        <f t="shared" si="51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52"/>
        <v>5.0287499999999996</v>
      </c>
      <c r="G534" t="s">
        <v>20</v>
      </c>
      <c r="H534">
        <v>126</v>
      </c>
      <c r="I534" s="5">
        <f t="shared" si="4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3"/>
        <v>43125.25</v>
      </c>
      <c r="O534" s="8">
        <f t="shared" si="49"/>
        <v>43126.25</v>
      </c>
      <c r="P534" t="b">
        <v>0</v>
      </c>
      <c r="Q534" t="b">
        <v>0</v>
      </c>
      <c r="R534" t="s">
        <v>33</v>
      </c>
      <c r="S534" t="str">
        <f t="shared" si="50"/>
        <v>theater</v>
      </c>
      <c r="T534" t="str">
        <f t="shared" si="51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52"/>
        <v>1.5924394463667819</v>
      </c>
      <c r="G535" t="s">
        <v>20</v>
      </c>
      <c r="H535">
        <v>2218</v>
      </c>
      <c r="I535" s="5">
        <f t="shared" si="4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3"/>
        <v>41479.208333333336</v>
      </c>
      <c r="O535" s="8">
        <f t="shared" si="49"/>
        <v>41515.208333333336</v>
      </c>
      <c r="P535" t="b">
        <v>0</v>
      </c>
      <c r="Q535" t="b">
        <v>0</v>
      </c>
      <c r="R535" t="s">
        <v>60</v>
      </c>
      <c r="S535" t="str">
        <f t="shared" si="50"/>
        <v>music</v>
      </c>
      <c r="T535" t="str">
        <f t="shared" si="51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52"/>
        <v>0.15022446689113356</v>
      </c>
      <c r="G536" t="s">
        <v>14</v>
      </c>
      <c r="H536">
        <v>243</v>
      </c>
      <c r="I536" s="5">
        <f t="shared" si="4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3"/>
        <v>43329.208333333328</v>
      </c>
      <c r="O536" s="8">
        <f t="shared" si="49"/>
        <v>43330.208333333328</v>
      </c>
      <c r="P536" t="b">
        <v>0</v>
      </c>
      <c r="Q536" t="b">
        <v>1</v>
      </c>
      <c r="R536" t="s">
        <v>53</v>
      </c>
      <c r="S536" t="str">
        <f t="shared" si="50"/>
        <v>film &amp; video</v>
      </c>
      <c r="T536" t="str">
        <f t="shared" si="51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52"/>
        <v>4.820384615384615</v>
      </c>
      <c r="G537" t="s">
        <v>20</v>
      </c>
      <c r="H537">
        <v>202</v>
      </c>
      <c r="I537" s="5">
        <f t="shared" si="4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3"/>
        <v>43259.208333333328</v>
      </c>
      <c r="O537" s="8">
        <f t="shared" si="49"/>
        <v>43261.208333333328</v>
      </c>
      <c r="P537" t="b">
        <v>0</v>
      </c>
      <c r="Q537" t="b">
        <v>1</v>
      </c>
      <c r="R537" t="s">
        <v>33</v>
      </c>
      <c r="S537" t="str">
        <f t="shared" si="50"/>
        <v>theater</v>
      </c>
      <c r="T537" t="str">
        <f t="shared" si="51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52"/>
        <v>1.4996938775510205</v>
      </c>
      <c r="G538" t="s">
        <v>20</v>
      </c>
      <c r="H538">
        <v>140</v>
      </c>
      <c r="I538" s="5">
        <f t="shared" si="4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3"/>
        <v>40414.208333333336</v>
      </c>
      <c r="O538" s="8">
        <f t="shared" si="49"/>
        <v>40440.208333333336</v>
      </c>
      <c r="P538" t="b">
        <v>0</v>
      </c>
      <c r="Q538" t="b">
        <v>0</v>
      </c>
      <c r="R538" t="s">
        <v>119</v>
      </c>
      <c r="S538" t="str">
        <f t="shared" si="50"/>
        <v>publishing</v>
      </c>
      <c r="T538" t="str">
        <f t="shared" si="51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52"/>
        <v>1.1722156398104266</v>
      </c>
      <c r="G539" t="s">
        <v>20</v>
      </c>
      <c r="H539">
        <v>1052</v>
      </c>
      <c r="I539" s="5">
        <f t="shared" si="4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3"/>
        <v>43342.208333333328</v>
      </c>
      <c r="O539" s="8">
        <f t="shared" si="49"/>
        <v>43365.208333333328</v>
      </c>
      <c r="P539" t="b">
        <v>1</v>
      </c>
      <c r="Q539" t="b">
        <v>1</v>
      </c>
      <c r="R539" t="s">
        <v>42</v>
      </c>
      <c r="S539" t="str">
        <f t="shared" si="50"/>
        <v>film &amp; video</v>
      </c>
      <c r="T539" t="str">
        <f t="shared" si="51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52"/>
        <v>0.37695968274950431</v>
      </c>
      <c r="G540" t="s">
        <v>14</v>
      </c>
      <c r="H540">
        <v>1296</v>
      </c>
      <c r="I540" s="5">
        <f t="shared" si="4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3"/>
        <v>41539.208333333336</v>
      </c>
      <c r="O540" s="8">
        <f t="shared" si="49"/>
        <v>41555.208333333336</v>
      </c>
      <c r="P540" t="b">
        <v>0</v>
      </c>
      <c r="Q540" t="b">
        <v>0</v>
      </c>
      <c r="R540" t="s">
        <v>292</v>
      </c>
      <c r="S540" t="str">
        <f t="shared" si="50"/>
        <v>games</v>
      </c>
      <c r="T540" t="str">
        <f t="shared" si="51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52"/>
        <v>0.72653061224489801</v>
      </c>
      <c r="G541" t="s">
        <v>14</v>
      </c>
      <c r="H541">
        <v>77</v>
      </c>
      <c r="I541" s="5">
        <f t="shared" si="4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3"/>
        <v>43647.208333333328</v>
      </c>
      <c r="O541" s="8">
        <f t="shared" si="49"/>
        <v>43653.208333333328</v>
      </c>
      <c r="P541" t="b">
        <v>0</v>
      </c>
      <c r="Q541" t="b">
        <v>1</v>
      </c>
      <c r="R541" t="s">
        <v>17</v>
      </c>
      <c r="S541" t="str">
        <f t="shared" si="50"/>
        <v>food</v>
      </c>
      <c r="T541" t="str">
        <f t="shared" si="51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52"/>
        <v>2.6598113207547169</v>
      </c>
      <c r="G542" t="s">
        <v>20</v>
      </c>
      <c r="H542">
        <v>247</v>
      </c>
      <c r="I542" s="5">
        <f t="shared" si="4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3"/>
        <v>43225.208333333328</v>
      </c>
      <c r="O542" s="8">
        <f t="shared" si="49"/>
        <v>43247.208333333328</v>
      </c>
      <c r="P542" t="b">
        <v>0</v>
      </c>
      <c r="Q542" t="b">
        <v>0</v>
      </c>
      <c r="R542" t="s">
        <v>122</v>
      </c>
      <c r="S542" t="str">
        <f t="shared" si="50"/>
        <v>photography</v>
      </c>
      <c r="T542" t="str">
        <f t="shared" si="51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52"/>
        <v>0.24205617977528091</v>
      </c>
      <c r="G543" t="s">
        <v>14</v>
      </c>
      <c r="H543">
        <v>395</v>
      </c>
      <c r="I543" s="5">
        <f t="shared" si="4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3"/>
        <v>42165.208333333328</v>
      </c>
      <c r="O543" s="8">
        <f t="shared" si="49"/>
        <v>42191.208333333328</v>
      </c>
      <c r="P543" t="b">
        <v>0</v>
      </c>
      <c r="Q543" t="b">
        <v>0</v>
      </c>
      <c r="R543" t="s">
        <v>292</v>
      </c>
      <c r="S543" t="str">
        <f t="shared" si="50"/>
        <v>games</v>
      </c>
      <c r="T543" t="str">
        <f t="shared" si="51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52"/>
        <v>2.5064935064935064E-2</v>
      </c>
      <c r="G544" t="s">
        <v>14</v>
      </c>
      <c r="H544">
        <v>49</v>
      </c>
      <c r="I544" s="5">
        <f t="shared" si="4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3"/>
        <v>42391.25</v>
      </c>
      <c r="O544" s="8">
        <f t="shared" si="49"/>
        <v>42421.25</v>
      </c>
      <c r="P544" t="b">
        <v>0</v>
      </c>
      <c r="Q544" t="b">
        <v>0</v>
      </c>
      <c r="R544" t="s">
        <v>60</v>
      </c>
      <c r="S544" t="str">
        <f t="shared" si="50"/>
        <v>music</v>
      </c>
      <c r="T544" t="str">
        <f t="shared" si="51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52"/>
        <v>0.1632979976442874</v>
      </c>
      <c r="G545" t="s">
        <v>14</v>
      </c>
      <c r="H545">
        <v>180</v>
      </c>
      <c r="I545" s="5">
        <f t="shared" si="4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3"/>
        <v>41528.208333333336</v>
      </c>
      <c r="O545" s="8">
        <f t="shared" si="49"/>
        <v>41543.208333333336</v>
      </c>
      <c r="P545" t="b">
        <v>0</v>
      </c>
      <c r="Q545" t="b">
        <v>0</v>
      </c>
      <c r="R545" t="s">
        <v>89</v>
      </c>
      <c r="S545" t="str">
        <f t="shared" si="50"/>
        <v>games</v>
      </c>
      <c r="T545" t="str">
        <f t="shared" si="51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52"/>
        <v>2.7650000000000001</v>
      </c>
      <c r="G546" t="s">
        <v>20</v>
      </c>
      <c r="H546">
        <v>84</v>
      </c>
      <c r="I546" s="5">
        <f t="shared" si="4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3"/>
        <v>42377.25</v>
      </c>
      <c r="O546" s="8">
        <f t="shared" si="49"/>
        <v>42390.25</v>
      </c>
      <c r="P546" t="b">
        <v>0</v>
      </c>
      <c r="Q546" t="b">
        <v>0</v>
      </c>
      <c r="R546" t="s">
        <v>23</v>
      </c>
      <c r="S546" t="str">
        <f t="shared" si="50"/>
        <v>music</v>
      </c>
      <c r="T546" t="str">
        <f t="shared" si="51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52"/>
        <v>0.88803571428571426</v>
      </c>
      <c r="G547" t="s">
        <v>14</v>
      </c>
      <c r="H547">
        <v>2690</v>
      </c>
      <c r="I547" s="5">
        <f t="shared" si="4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3"/>
        <v>43824.25</v>
      </c>
      <c r="O547" s="8">
        <f t="shared" si="49"/>
        <v>43844.25</v>
      </c>
      <c r="P547" t="b">
        <v>0</v>
      </c>
      <c r="Q547" t="b">
        <v>0</v>
      </c>
      <c r="R547" t="s">
        <v>33</v>
      </c>
      <c r="S547" t="str">
        <f t="shared" si="50"/>
        <v>theater</v>
      </c>
      <c r="T547" t="str">
        <f t="shared" si="51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52"/>
        <v>1.6357142857142857</v>
      </c>
      <c r="G548" t="s">
        <v>20</v>
      </c>
      <c r="H548">
        <v>88</v>
      </c>
      <c r="I548" s="5">
        <f t="shared" si="4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3"/>
        <v>43360.208333333328</v>
      </c>
      <c r="O548" s="8">
        <f t="shared" si="49"/>
        <v>43363.208333333328</v>
      </c>
      <c r="P548" t="b">
        <v>0</v>
      </c>
      <c r="Q548" t="b">
        <v>1</v>
      </c>
      <c r="R548" t="s">
        <v>33</v>
      </c>
      <c r="S548" t="str">
        <f t="shared" si="50"/>
        <v>theater</v>
      </c>
      <c r="T548" t="str">
        <f t="shared" si="51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52"/>
        <v>9.69</v>
      </c>
      <c r="G549" t="s">
        <v>20</v>
      </c>
      <c r="H549">
        <v>156</v>
      </c>
      <c r="I549" s="5">
        <f t="shared" si="48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3"/>
        <v>42029.25</v>
      </c>
      <c r="O549" s="8">
        <f t="shared" si="49"/>
        <v>42041.25</v>
      </c>
      <c r="P549" t="b">
        <v>0</v>
      </c>
      <c r="Q549" t="b">
        <v>0</v>
      </c>
      <c r="R549" t="s">
        <v>53</v>
      </c>
      <c r="S549" t="str">
        <f t="shared" si="50"/>
        <v>film &amp; video</v>
      </c>
      <c r="T549" t="str">
        <f t="shared" si="51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52"/>
        <v>2.7091376701966716</v>
      </c>
      <c r="G550" t="s">
        <v>20</v>
      </c>
      <c r="H550">
        <v>2985</v>
      </c>
      <c r="I550" s="5">
        <f t="shared" si="4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3"/>
        <v>42461.208333333328</v>
      </c>
      <c r="O550" s="8">
        <f t="shared" si="49"/>
        <v>42474.208333333328</v>
      </c>
      <c r="P550" t="b">
        <v>0</v>
      </c>
      <c r="Q550" t="b">
        <v>0</v>
      </c>
      <c r="R550" t="s">
        <v>33</v>
      </c>
      <c r="S550" t="str">
        <f t="shared" si="50"/>
        <v>theater</v>
      </c>
      <c r="T550" t="str">
        <f t="shared" si="51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52"/>
        <v>2.8421355932203389</v>
      </c>
      <c r="G551" t="s">
        <v>20</v>
      </c>
      <c r="H551">
        <v>762</v>
      </c>
      <c r="I551" s="5">
        <f t="shared" si="4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3"/>
        <v>41422.208333333336</v>
      </c>
      <c r="O551" s="8">
        <f t="shared" si="49"/>
        <v>41431.208333333336</v>
      </c>
      <c r="P551" t="b">
        <v>0</v>
      </c>
      <c r="Q551" t="b">
        <v>0</v>
      </c>
      <c r="R551" t="s">
        <v>65</v>
      </c>
      <c r="S551" t="str">
        <f t="shared" si="50"/>
        <v>technology</v>
      </c>
      <c r="T551" t="str">
        <f t="shared" si="51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52"/>
        <v>0.04</v>
      </c>
      <c r="G552" t="s">
        <v>74</v>
      </c>
      <c r="H552">
        <v>1</v>
      </c>
      <c r="I552" s="5">
        <f t="shared" si="48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3"/>
        <v>40968.25</v>
      </c>
      <c r="O552" s="8">
        <f t="shared" si="49"/>
        <v>40989.208333333336</v>
      </c>
      <c r="P552" t="b">
        <v>0</v>
      </c>
      <c r="Q552" t="b">
        <v>0</v>
      </c>
      <c r="R552" t="s">
        <v>60</v>
      </c>
      <c r="S552" t="str">
        <f t="shared" si="50"/>
        <v>music</v>
      </c>
      <c r="T552" t="str">
        <f t="shared" si="51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52"/>
        <v>0.58632981676846196</v>
      </c>
      <c r="G553" t="s">
        <v>14</v>
      </c>
      <c r="H553">
        <v>2779</v>
      </c>
      <c r="I553" s="5">
        <f t="shared" si="4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3"/>
        <v>41993.25</v>
      </c>
      <c r="O553" s="8">
        <f t="shared" si="49"/>
        <v>42033.25</v>
      </c>
      <c r="P553" t="b">
        <v>0</v>
      </c>
      <c r="Q553" t="b">
        <v>1</v>
      </c>
      <c r="R553" t="s">
        <v>28</v>
      </c>
      <c r="S553" t="str">
        <f t="shared" si="50"/>
        <v>technology</v>
      </c>
      <c r="T553" t="str">
        <f t="shared" si="51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52"/>
        <v>0.98511111111111116</v>
      </c>
      <c r="G554" t="s">
        <v>14</v>
      </c>
      <c r="H554">
        <v>92</v>
      </c>
      <c r="I554" s="5">
        <f t="shared" si="4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3"/>
        <v>42700.25</v>
      </c>
      <c r="O554" s="8">
        <f t="shared" si="49"/>
        <v>42702.25</v>
      </c>
      <c r="P554" t="b">
        <v>0</v>
      </c>
      <c r="Q554" t="b">
        <v>0</v>
      </c>
      <c r="R554" t="s">
        <v>33</v>
      </c>
      <c r="S554" t="str">
        <f t="shared" si="50"/>
        <v>theater</v>
      </c>
      <c r="T554" t="str">
        <f t="shared" si="51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52"/>
        <v>0.43975381008206332</v>
      </c>
      <c r="G555" t="s">
        <v>14</v>
      </c>
      <c r="H555">
        <v>1028</v>
      </c>
      <c r="I555" s="5">
        <f t="shared" si="4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3"/>
        <v>40545.25</v>
      </c>
      <c r="O555" s="8">
        <f t="shared" si="49"/>
        <v>40546.25</v>
      </c>
      <c r="P555" t="b">
        <v>0</v>
      </c>
      <c r="Q555" t="b">
        <v>0</v>
      </c>
      <c r="R555" t="s">
        <v>23</v>
      </c>
      <c r="S555" t="str">
        <f t="shared" si="50"/>
        <v>music</v>
      </c>
      <c r="T555" t="str">
        <f t="shared" si="51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52"/>
        <v>1.5166315789473683</v>
      </c>
      <c r="G556" t="s">
        <v>20</v>
      </c>
      <c r="H556">
        <v>554</v>
      </c>
      <c r="I556" s="5">
        <f t="shared" si="4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3"/>
        <v>42723.25</v>
      </c>
      <c r="O556" s="8">
        <f t="shared" si="49"/>
        <v>42729.25</v>
      </c>
      <c r="P556" t="b">
        <v>0</v>
      </c>
      <c r="Q556" t="b">
        <v>0</v>
      </c>
      <c r="R556" t="s">
        <v>60</v>
      </c>
      <c r="S556" t="str">
        <f t="shared" si="50"/>
        <v>music</v>
      </c>
      <c r="T556" t="str">
        <f t="shared" si="51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52"/>
        <v>2.2363492063492063</v>
      </c>
      <c r="G557" t="s">
        <v>20</v>
      </c>
      <c r="H557">
        <v>135</v>
      </c>
      <c r="I557" s="5">
        <f t="shared" si="4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3"/>
        <v>41731.208333333336</v>
      </c>
      <c r="O557" s="8">
        <f t="shared" si="49"/>
        <v>41762.208333333336</v>
      </c>
      <c r="P557" t="b">
        <v>0</v>
      </c>
      <c r="Q557" t="b">
        <v>0</v>
      </c>
      <c r="R557" t="s">
        <v>23</v>
      </c>
      <c r="S557" t="str">
        <f t="shared" si="50"/>
        <v>music</v>
      </c>
      <c r="T557" t="str">
        <f t="shared" si="51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52"/>
        <v>2.3975</v>
      </c>
      <c r="G558" t="s">
        <v>20</v>
      </c>
      <c r="H558">
        <v>122</v>
      </c>
      <c r="I558" s="5">
        <f t="shared" si="4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3"/>
        <v>40792.208333333336</v>
      </c>
      <c r="O558" s="8">
        <f t="shared" si="49"/>
        <v>40799.208333333336</v>
      </c>
      <c r="P558" t="b">
        <v>0</v>
      </c>
      <c r="Q558" t="b">
        <v>1</v>
      </c>
      <c r="R558" t="s">
        <v>206</v>
      </c>
      <c r="S558" t="str">
        <f t="shared" si="50"/>
        <v>publishing</v>
      </c>
      <c r="T558" t="str">
        <f t="shared" si="51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52"/>
        <v>1.9933333333333334</v>
      </c>
      <c r="G559" t="s">
        <v>20</v>
      </c>
      <c r="H559">
        <v>221</v>
      </c>
      <c r="I559" s="5">
        <f t="shared" si="4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3"/>
        <v>42279.208333333328</v>
      </c>
      <c r="O559" s="8">
        <f t="shared" si="49"/>
        <v>42282.208333333328</v>
      </c>
      <c r="P559" t="b">
        <v>0</v>
      </c>
      <c r="Q559" t="b">
        <v>1</v>
      </c>
      <c r="R559" t="s">
        <v>474</v>
      </c>
      <c r="S559" t="str">
        <f t="shared" si="50"/>
        <v>film &amp; video</v>
      </c>
      <c r="T559" t="str">
        <f t="shared" si="51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52"/>
        <v>1.373448275862069</v>
      </c>
      <c r="G560" t="s">
        <v>20</v>
      </c>
      <c r="H560">
        <v>126</v>
      </c>
      <c r="I560" s="5">
        <f t="shared" si="4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3"/>
        <v>42424.25</v>
      </c>
      <c r="O560" s="8">
        <f t="shared" si="49"/>
        <v>42467.208333333328</v>
      </c>
      <c r="P560" t="b">
        <v>0</v>
      </c>
      <c r="Q560" t="b">
        <v>0</v>
      </c>
      <c r="R560" t="s">
        <v>33</v>
      </c>
      <c r="S560" t="str">
        <f t="shared" si="50"/>
        <v>theater</v>
      </c>
      <c r="T560" t="str">
        <f t="shared" si="51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52"/>
        <v>1.009696106362773</v>
      </c>
      <c r="G561" t="s">
        <v>20</v>
      </c>
      <c r="H561">
        <v>1022</v>
      </c>
      <c r="I561" s="5">
        <f t="shared" si="4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3"/>
        <v>42584.208333333328</v>
      </c>
      <c r="O561" s="8">
        <f t="shared" si="49"/>
        <v>42591.208333333328</v>
      </c>
      <c r="P561" t="b">
        <v>0</v>
      </c>
      <c r="Q561" t="b">
        <v>0</v>
      </c>
      <c r="R561" t="s">
        <v>33</v>
      </c>
      <c r="S561" t="str">
        <f t="shared" si="50"/>
        <v>theater</v>
      </c>
      <c r="T561" t="str">
        <f t="shared" si="51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52"/>
        <v>7.9416000000000002</v>
      </c>
      <c r="G562" t="s">
        <v>20</v>
      </c>
      <c r="H562">
        <v>3177</v>
      </c>
      <c r="I562" s="5">
        <f t="shared" si="4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3"/>
        <v>40865.25</v>
      </c>
      <c r="O562" s="8">
        <f t="shared" si="49"/>
        <v>40905.25</v>
      </c>
      <c r="P562" t="b">
        <v>0</v>
      </c>
      <c r="Q562" t="b">
        <v>0</v>
      </c>
      <c r="R562" t="s">
        <v>71</v>
      </c>
      <c r="S562" t="str">
        <f t="shared" si="50"/>
        <v>film &amp; video</v>
      </c>
      <c r="T562" t="str">
        <f t="shared" si="51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52"/>
        <v>3.6970000000000001</v>
      </c>
      <c r="G563" t="s">
        <v>20</v>
      </c>
      <c r="H563">
        <v>198</v>
      </c>
      <c r="I563" s="5">
        <f t="shared" si="4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3"/>
        <v>40833.208333333336</v>
      </c>
      <c r="O563" s="8">
        <f t="shared" si="49"/>
        <v>40835.208333333336</v>
      </c>
      <c r="P563" t="b">
        <v>0</v>
      </c>
      <c r="Q563" t="b">
        <v>0</v>
      </c>
      <c r="R563" t="s">
        <v>33</v>
      </c>
      <c r="S563" t="str">
        <f t="shared" si="50"/>
        <v>theater</v>
      </c>
      <c r="T563" t="str">
        <f t="shared" si="51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52"/>
        <v>0.12818181818181817</v>
      </c>
      <c r="G564" t="s">
        <v>14</v>
      </c>
      <c r="H564">
        <v>26</v>
      </c>
      <c r="I564" s="5">
        <f t="shared" si="4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3"/>
        <v>43536.208333333328</v>
      </c>
      <c r="O564" s="8">
        <f t="shared" si="49"/>
        <v>43538.208333333328</v>
      </c>
      <c r="P564" t="b">
        <v>0</v>
      </c>
      <c r="Q564" t="b">
        <v>0</v>
      </c>
      <c r="R564" t="s">
        <v>23</v>
      </c>
      <c r="S564" t="str">
        <f t="shared" si="50"/>
        <v>music</v>
      </c>
      <c r="T564" t="str">
        <f t="shared" si="51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52"/>
        <v>1.3802702702702703</v>
      </c>
      <c r="G565" t="s">
        <v>20</v>
      </c>
      <c r="H565">
        <v>85</v>
      </c>
      <c r="I565" s="5">
        <f t="shared" si="4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3"/>
        <v>43417.25</v>
      </c>
      <c r="O565" s="8">
        <f t="shared" si="49"/>
        <v>43437.25</v>
      </c>
      <c r="P565" t="b">
        <v>0</v>
      </c>
      <c r="Q565" t="b">
        <v>0</v>
      </c>
      <c r="R565" t="s">
        <v>42</v>
      </c>
      <c r="S565" t="str">
        <f t="shared" si="50"/>
        <v>film &amp; video</v>
      </c>
      <c r="T565" t="str">
        <f t="shared" si="51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52"/>
        <v>0.83813278008298753</v>
      </c>
      <c r="G566" t="s">
        <v>14</v>
      </c>
      <c r="H566">
        <v>1790</v>
      </c>
      <c r="I566" s="5">
        <f t="shared" si="4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3"/>
        <v>42078.208333333328</v>
      </c>
      <c r="O566" s="8">
        <f t="shared" si="49"/>
        <v>42086.208333333328</v>
      </c>
      <c r="P566" t="b">
        <v>0</v>
      </c>
      <c r="Q566" t="b">
        <v>0</v>
      </c>
      <c r="R566" t="s">
        <v>33</v>
      </c>
      <c r="S566" t="str">
        <f t="shared" si="50"/>
        <v>theater</v>
      </c>
      <c r="T566" t="str">
        <f t="shared" si="51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52"/>
        <v>2.0460063224446787</v>
      </c>
      <c r="G567" t="s">
        <v>20</v>
      </c>
      <c r="H567">
        <v>3596</v>
      </c>
      <c r="I567" s="5">
        <f t="shared" si="4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3"/>
        <v>40862.25</v>
      </c>
      <c r="O567" s="8">
        <f t="shared" si="49"/>
        <v>40882.25</v>
      </c>
      <c r="P567" t="b">
        <v>0</v>
      </c>
      <c r="Q567" t="b">
        <v>0</v>
      </c>
      <c r="R567" t="s">
        <v>33</v>
      </c>
      <c r="S567" t="str">
        <f t="shared" si="50"/>
        <v>theater</v>
      </c>
      <c r="T567" t="str">
        <f t="shared" si="51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52"/>
        <v>0.44344086021505374</v>
      </c>
      <c r="G568" t="s">
        <v>14</v>
      </c>
      <c r="H568">
        <v>37</v>
      </c>
      <c r="I568" s="5">
        <f t="shared" si="4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3"/>
        <v>42424.25</v>
      </c>
      <c r="O568" s="8">
        <f t="shared" si="49"/>
        <v>42447.208333333328</v>
      </c>
      <c r="P568" t="b">
        <v>0</v>
      </c>
      <c r="Q568" t="b">
        <v>1</v>
      </c>
      <c r="R568" t="s">
        <v>50</v>
      </c>
      <c r="S568" t="str">
        <f t="shared" si="50"/>
        <v>music</v>
      </c>
      <c r="T568" t="str">
        <f t="shared" si="51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52"/>
        <v>2.1860294117647059</v>
      </c>
      <c r="G569" t="s">
        <v>20</v>
      </c>
      <c r="H569">
        <v>244</v>
      </c>
      <c r="I569" s="5">
        <f t="shared" si="4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3"/>
        <v>41830.208333333336</v>
      </c>
      <c r="O569" s="8">
        <f t="shared" si="49"/>
        <v>41832.208333333336</v>
      </c>
      <c r="P569" t="b">
        <v>0</v>
      </c>
      <c r="Q569" t="b">
        <v>0</v>
      </c>
      <c r="R569" t="s">
        <v>23</v>
      </c>
      <c r="S569" t="str">
        <f t="shared" si="50"/>
        <v>music</v>
      </c>
      <c r="T569" t="str">
        <f t="shared" si="51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52"/>
        <v>1.8603314917127072</v>
      </c>
      <c r="G570" t="s">
        <v>20</v>
      </c>
      <c r="H570">
        <v>5180</v>
      </c>
      <c r="I570" s="5">
        <f t="shared" si="4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3"/>
        <v>40374.208333333336</v>
      </c>
      <c r="O570" s="8">
        <f t="shared" si="49"/>
        <v>40419.208333333336</v>
      </c>
      <c r="P570" t="b">
        <v>0</v>
      </c>
      <c r="Q570" t="b">
        <v>0</v>
      </c>
      <c r="R570" t="s">
        <v>33</v>
      </c>
      <c r="S570" t="str">
        <f t="shared" si="50"/>
        <v>theater</v>
      </c>
      <c r="T570" t="str">
        <f t="shared" si="51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52"/>
        <v>2.3733830845771142</v>
      </c>
      <c r="G571" t="s">
        <v>20</v>
      </c>
      <c r="H571">
        <v>589</v>
      </c>
      <c r="I571" s="5">
        <f t="shared" si="4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3"/>
        <v>40554.25</v>
      </c>
      <c r="O571" s="8">
        <f t="shared" si="49"/>
        <v>40566.25</v>
      </c>
      <c r="P571" t="b">
        <v>0</v>
      </c>
      <c r="Q571" t="b">
        <v>0</v>
      </c>
      <c r="R571" t="s">
        <v>71</v>
      </c>
      <c r="S571" t="str">
        <f t="shared" si="50"/>
        <v>film &amp; video</v>
      </c>
      <c r="T571" t="str">
        <f t="shared" si="51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52"/>
        <v>3.0565384615384614</v>
      </c>
      <c r="G572" t="s">
        <v>20</v>
      </c>
      <c r="H572">
        <v>2725</v>
      </c>
      <c r="I572" s="5">
        <f t="shared" si="4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3"/>
        <v>41993.25</v>
      </c>
      <c r="O572" s="8">
        <f t="shared" si="49"/>
        <v>41999.25</v>
      </c>
      <c r="P572" t="b">
        <v>0</v>
      </c>
      <c r="Q572" t="b">
        <v>1</v>
      </c>
      <c r="R572" t="s">
        <v>23</v>
      </c>
      <c r="S572" t="str">
        <f t="shared" si="50"/>
        <v>music</v>
      </c>
      <c r="T572" t="str">
        <f t="shared" si="51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52"/>
        <v>0.94142857142857139</v>
      </c>
      <c r="G573" t="s">
        <v>14</v>
      </c>
      <c r="H573">
        <v>35</v>
      </c>
      <c r="I573" s="5">
        <f t="shared" si="4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3"/>
        <v>42174.208333333328</v>
      </c>
      <c r="O573" s="8">
        <f t="shared" si="49"/>
        <v>42221.208333333328</v>
      </c>
      <c r="P573" t="b">
        <v>0</v>
      </c>
      <c r="Q573" t="b">
        <v>0</v>
      </c>
      <c r="R573" t="s">
        <v>100</v>
      </c>
      <c r="S573" t="str">
        <f t="shared" si="50"/>
        <v>film &amp; video</v>
      </c>
      <c r="T573" t="str">
        <f t="shared" si="51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52"/>
        <v>0.54400000000000004</v>
      </c>
      <c r="G574" t="s">
        <v>74</v>
      </c>
      <c r="H574">
        <v>94</v>
      </c>
      <c r="I574" s="5">
        <f t="shared" si="4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3"/>
        <v>42275.208333333328</v>
      </c>
      <c r="O574" s="8">
        <f t="shared" si="49"/>
        <v>42291.208333333328</v>
      </c>
      <c r="P574" t="b">
        <v>0</v>
      </c>
      <c r="Q574" t="b">
        <v>1</v>
      </c>
      <c r="R574" t="s">
        <v>23</v>
      </c>
      <c r="S574" t="str">
        <f t="shared" si="50"/>
        <v>music</v>
      </c>
      <c r="T574" t="str">
        <f t="shared" si="51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52"/>
        <v>1.1188059701492536</v>
      </c>
      <c r="G575" t="s">
        <v>20</v>
      </c>
      <c r="H575">
        <v>300</v>
      </c>
      <c r="I575" s="5">
        <f t="shared" si="4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3"/>
        <v>41761.208333333336</v>
      </c>
      <c r="O575" s="8">
        <f t="shared" si="49"/>
        <v>41763.208333333336</v>
      </c>
      <c r="P575" t="b">
        <v>0</v>
      </c>
      <c r="Q575" t="b">
        <v>0</v>
      </c>
      <c r="R575" t="s">
        <v>1029</v>
      </c>
      <c r="S575" t="str">
        <f t="shared" si="50"/>
        <v>journalism</v>
      </c>
      <c r="T575" t="str">
        <f t="shared" si="51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52"/>
        <v>3.6914814814814814</v>
      </c>
      <c r="G576" t="s">
        <v>20</v>
      </c>
      <c r="H576">
        <v>144</v>
      </c>
      <c r="I576" s="5">
        <f t="shared" si="4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3"/>
        <v>43806.25</v>
      </c>
      <c r="O576" s="8">
        <f t="shared" si="49"/>
        <v>43816.25</v>
      </c>
      <c r="P576" t="b">
        <v>0</v>
      </c>
      <c r="Q576" t="b">
        <v>1</v>
      </c>
      <c r="R576" t="s">
        <v>17</v>
      </c>
      <c r="S576" t="str">
        <f t="shared" si="50"/>
        <v>food</v>
      </c>
      <c r="T576" t="str">
        <f t="shared" si="51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52"/>
        <v>0.62930372148859548</v>
      </c>
      <c r="G577" t="s">
        <v>14</v>
      </c>
      <c r="H577">
        <v>558</v>
      </c>
      <c r="I577" s="5">
        <f t="shared" si="4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3"/>
        <v>41779.208333333336</v>
      </c>
      <c r="O577" s="8">
        <f t="shared" si="49"/>
        <v>41782.208333333336</v>
      </c>
      <c r="P577" t="b">
        <v>0</v>
      </c>
      <c r="Q577" t="b">
        <v>1</v>
      </c>
      <c r="R577" t="s">
        <v>33</v>
      </c>
      <c r="S577" t="str">
        <f t="shared" si="50"/>
        <v>theater</v>
      </c>
      <c r="T577" t="str">
        <f t="shared" si="51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52"/>
        <v>0.6492783505154639</v>
      </c>
      <c r="G578" t="s">
        <v>14</v>
      </c>
      <c r="H578">
        <v>64</v>
      </c>
      <c r="I578" s="5">
        <f t="shared" si="48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53"/>
        <v>43040.208333333328</v>
      </c>
      <c r="O578" s="8">
        <f t="shared" si="49"/>
        <v>43057.25</v>
      </c>
      <c r="P578" t="b">
        <v>0</v>
      </c>
      <c r="Q578" t="b">
        <v>0</v>
      </c>
      <c r="R578" t="s">
        <v>33</v>
      </c>
      <c r="S578" t="str">
        <f t="shared" si="50"/>
        <v>theater</v>
      </c>
      <c r="T578" t="str">
        <f t="shared" si="51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2"/>
        <v>0.18853658536585366</v>
      </c>
      <c r="G579" t="s">
        <v>74</v>
      </c>
      <c r="H579">
        <v>37</v>
      </c>
      <c r="I579" s="5">
        <f t="shared" ref="I579:I642" si="54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53"/>
        <v>40613.25</v>
      </c>
      <c r="O579" s="8">
        <f t="shared" ref="O579:O642" si="55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6">_xlfn.TEXTBEFORE(R579,"/")</f>
        <v>music</v>
      </c>
      <c r="T579" t="str">
        <f t="shared" ref="T579:T642" si="57">_xlfn.TEXTAFTER(R579,"/")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58">E580/D580</f>
        <v>0.1675440414507772</v>
      </c>
      <c r="G580" t="s">
        <v>14</v>
      </c>
      <c r="H580">
        <v>245</v>
      </c>
      <c r="I580" s="5">
        <f t="shared" si="5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ref="N580:N643" si="59">(((L580/60)/60)/24)+DATE(1970,1,1)</f>
        <v>40878.25</v>
      </c>
      <c r="O580" s="8">
        <f t="shared" si="55"/>
        <v>40881.25</v>
      </c>
      <c r="P580" t="b">
        <v>0</v>
      </c>
      <c r="Q580" t="b">
        <v>0</v>
      </c>
      <c r="R580" t="s">
        <v>474</v>
      </c>
      <c r="S580" t="str">
        <f t="shared" si="56"/>
        <v>film &amp; video</v>
      </c>
      <c r="T580" t="str">
        <f t="shared" si="57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8"/>
        <v>1.0111290322580646</v>
      </c>
      <c r="G581" t="s">
        <v>20</v>
      </c>
      <c r="H581">
        <v>87</v>
      </c>
      <c r="I581" s="5">
        <f t="shared" si="5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9"/>
        <v>40762.208333333336</v>
      </c>
      <c r="O581" s="8">
        <f t="shared" si="55"/>
        <v>40774.208333333336</v>
      </c>
      <c r="P581" t="b">
        <v>0</v>
      </c>
      <c r="Q581" t="b">
        <v>0</v>
      </c>
      <c r="R581" t="s">
        <v>159</v>
      </c>
      <c r="S581" t="str">
        <f t="shared" si="56"/>
        <v>music</v>
      </c>
      <c r="T581" t="str">
        <f t="shared" si="57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8"/>
        <v>3.4150228310502282</v>
      </c>
      <c r="G582" t="s">
        <v>20</v>
      </c>
      <c r="H582">
        <v>3116</v>
      </c>
      <c r="I582" s="5">
        <f t="shared" si="5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9"/>
        <v>41696.25</v>
      </c>
      <c r="O582" s="8">
        <f t="shared" si="55"/>
        <v>41704.25</v>
      </c>
      <c r="P582" t="b">
        <v>0</v>
      </c>
      <c r="Q582" t="b">
        <v>0</v>
      </c>
      <c r="R582" t="s">
        <v>33</v>
      </c>
      <c r="S582" t="str">
        <f t="shared" si="56"/>
        <v>theater</v>
      </c>
      <c r="T582" t="str">
        <f t="shared" si="57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8"/>
        <v>0.64016666666666666</v>
      </c>
      <c r="G583" t="s">
        <v>14</v>
      </c>
      <c r="H583">
        <v>71</v>
      </c>
      <c r="I583" s="5">
        <f t="shared" si="5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9"/>
        <v>40662.208333333336</v>
      </c>
      <c r="O583" s="8">
        <f t="shared" si="55"/>
        <v>40677.208333333336</v>
      </c>
      <c r="P583" t="b">
        <v>0</v>
      </c>
      <c r="Q583" t="b">
        <v>0</v>
      </c>
      <c r="R583" t="s">
        <v>28</v>
      </c>
      <c r="S583" t="str">
        <f t="shared" si="56"/>
        <v>technology</v>
      </c>
      <c r="T583" t="str">
        <f t="shared" si="57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8"/>
        <v>0.5208045977011494</v>
      </c>
      <c r="G584" t="s">
        <v>14</v>
      </c>
      <c r="H584">
        <v>42</v>
      </c>
      <c r="I584" s="5">
        <f t="shared" si="5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9"/>
        <v>42165.208333333328</v>
      </c>
      <c r="O584" s="8">
        <f t="shared" si="55"/>
        <v>42170.208333333328</v>
      </c>
      <c r="P584" t="b">
        <v>0</v>
      </c>
      <c r="Q584" t="b">
        <v>1</v>
      </c>
      <c r="R584" t="s">
        <v>89</v>
      </c>
      <c r="S584" t="str">
        <f t="shared" si="56"/>
        <v>games</v>
      </c>
      <c r="T584" t="str">
        <f t="shared" si="57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8"/>
        <v>3.2240211640211642</v>
      </c>
      <c r="G585" t="s">
        <v>20</v>
      </c>
      <c r="H585">
        <v>909</v>
      </c>
      <c r="I585" s="5">
        <f t="shared" si="5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9"/>
        <v>40959.25</v>
      </c>
      <c r="O585" s="8">
        <f t="shared" si="55"/>
        <v>40976.25</v>
      </c>
      <c r="P585" t="b">
        <v>0</v>
      </c>
      <c r="Q585" t="b">
        <v>0</v>
      </c>
      <c r="R585" t="s">
        <v>42</v>
      </c>
      <c r="S585" t="str">
        <f t="shared" si="56"/>
        <v>film &amp; video</v>
      </c>
      <c r="T585" t="str">
        <f t="shared" si="57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8"/>
        <v>1.1950810185185186</v>
      </c>
      <c r="G586" t="s">
        <v>20</v>
      </c>
      <c r="H586">
        <v>1613</v>
      </c>
      <c r="I586" s="5">
        <f t="shared" si="5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9"/>
        <v>41024.208333333336</v>
      </c>
      <c r="O586" s="8">
        <f t="shared" si="55"/>
        <v>41038.208333333336</v>
      </c>
      <c r="P586" t="b">
        <v>0</v>
      </c>
      <c r="Q586" t="b">
        <v>0</v>
      </c>
      <c r="R586" t="s">
        <v>28</v>
      </c>
      <c r="S586" t="str">
        <f t="shared" si="56"/>
        <v>technology</v>
      </c>
      <c r="T586" t="str">
        <f t="shared" si="57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8"/>
        <v>1.4679775280898877</v>
      </c>
      <c r="G587" t="s">
        <v>20</v>
      </c>
      <c r="H587">
        <v>136</v>
      </c>
      <c r="I587" s="5">
        <f t="shared" si="5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9"/>
        <v>40255.208333333336</v>
      </c>
      <c r="O587" s="8">
        <f t="shared" si="55"/>
        <v>40265.208333333336</v>
      </c>
      <c r="P587" t="b">
        <v>0</v>
      </c>
      <c r="Q587" t="b">
        <v>0</v>
      </c>
      <c r="R587" t="s">
        <v>206</v>
      </c>
      <c r="S587" t="str">
        <f t="shared" si="56"/>
        <v>publishing</v>
      </c>
      <c r="T587" t="str">
        <f t="shared" si="57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8"/>
        <v>9.5057142857142853</v>
      </c>
      <c r="G588" t="s">
        <v>20</v>
      </c>
      <c r="H588">
        <v>130</v>
      </c>
      <c r="I588" s="5">
        <f t="shared" si="5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9"/>
        <v>40499.25</v>
      </c>
      <c r="O588" s="8">
        <f t="shared" si="55"/>
        <v>40518.25</v>
      </c>
      <c r="P588" t="b">
        <v>0</v>
      </c>
      <c r="Q588" t="b">
        <v>0</v>
      </c>
      <c r="R588" t="s">
        <v>23</v>
      </c>
      <c r="S588" t="str">
        <f t="shared" si="56"/>
        <v>music</v>
      </c>
      <c r="T588" t="str">
        <f t="shared" si="57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8"/>
        <v>0.72893617021276591</v>
      </c>
      <c r="G589" t="s">
        <v>14</v>
      </c>
      <c r="H589">
        <v>156</v>
      </c>
      <c r="I589" s="5">
        <f t="shared" si="5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9"/>
        <v>43484.25</v>
      </c>
      <c r="O589" s="8">
        <f t="shared" si="55"/>
        <v>43536.208333333328</v>
      </c>
      <c r="P589" t="b">
        <v>0</v>
      </c>
      <c r="Q589" t="b">
        <v>1</v>
      </c>
      <c r="R589" t="s">
        <v>17</v>
      </c>
      <c r="S589" t="str">
        <f t="shared" si="56"/>
        <v>food</v>
      </c>
      <c r="T589" t="str">
        <f t="shared" si="57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8"/>
        <v>0.7900824873096447</v>
      </c>
      <c r="G590" t="s">
        <v>14</v>
      </c>
      <c r="H590">
        <v>1368</v>
      </c>
      <c r="I590" s="5">
        <f t="shared" si="5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9"/>
        <v>40262.208333333336</v>
      </c>
      <c r="O590" s="8">
        <f t="shared" si="55"/>
        <v>40293.208333333336</v>
      </c>
      <c r="P590" t="b">
        <v>0</v>
      </c>
      <c r="Q590" t="b">
        <v>0</v>
      </c>
      <c r="R590" t="s">
        <v>33</v>
      </c>
      <c r="S590" t="str">
        <f t="shared" si="56"/>
        <v>theater</v>
      </c>
      <c r="T590" t="str">
        <f t="shared" si="57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8"/>
        <v>0.64721518987341775</v>
      </c>
      <c r="G591" t="s">
        <v>14</v>
      </c>
      <c r="H591">
        <v>102</v>
      </c>
      <c r="I591" s="5">
        <f t="shared" si="5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9"/>
        <v>42190.208333333328</v>
      </c>
      <c r="O591" s="8">
        <f t="shared" si="55"/>
        <v>42197.208333333328</v>
      </c>
      <c r="P591" t="b">
        <v>0</v>
      </c>
      <c r="Q591" t="b">
        <v>0</v>
      </c>
      <c r="R591" t="s">
        <v>42</v>
      </c>
      <c r="S591" t="str">
        <f t="shared" si="56"/>
        <v>film &amp; video</v>
      </c>
      <c r="T591" t="str">
        <f t="shared" si="57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8"/>
        <v>0.82028169014084507</v>
      </c>
      <c r="G592" t="s">
        <v>14</v>
      </c>
      <c r="H592">
        <v>86</v>
      </c>
      <c r="I592" s="5">
        <f t="shared" si="5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9"/>
        <v>41994.25</v>
      </c>
      <c r="O592" s="8">
        <f t="shared" si="55"/>
        <v>42005.25</v>
      </c>
      <c r="P592" t="b">
        <v>0</v>
      </c>
      <c r="Q592" t="b">
        <v>0</v>
      </c>
      <c r="R592" t="s">
        <v>133</v>
      </c>
      <c r="S592" t="str">
        <f t="shared" si="56"/>
        <v>publishing</v>
      </c>
      <c r="T592" t="str">
        <f t="shared" si="57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8"/>
        <v>10.376666666666667</v>
      </c>
      <c r="G593" t="s">
        <v>20</v>
      </c>
      <c r="H593">
        <v>102</v>
      </c>
      <c r="I593" s="5">
        <f t="shared" si="5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9"/>
        <v>40373.208333333336</v>
      </c>
      <c r="O593" s="8">
        <f t="shared" si="55"/>
        <v>40383.208333333336</v>
      </c>
      <c r="P593" t="b">
        <v>0</v>
      </c>
      <c r="Q593" t="b">
        <v>0</v>
      </c>
      <c r="R593" t="s">
        <v>89</v>
      </c>
      <c r="S593" t="str">
        <f t="shared" si="56"/>
        <v>games</v>
      </c>
      <c r="T593" t="str">
        <f t="shared" si="57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8"/>
        <v>0.12910076530612244</v>
      </c>
      <c r="G594" t="s">
        <v>14</v>
      </c>
      <c r="H594">
        <v>253</v>
      </c>
      <c r="I594" s="5">
        <f t="shared" si="5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9"/>
        <v>41789.208333333336</v>
      </c>
      <c r="O594" s="8">
        <f t="shared" si="55"/>
        <v>41798.208333333336</v>
      </c>
      <c r="P594" t="b">
        <v>0</v>
      </c>
      <c r="Q594" t="b">
        <v>0</v>
      </c>
      <c r="R594" t="s">
        <v>33</v>
      </c>
      <c r="S594" t="str">
        <f t="shared" si="56"/>
        <v>theater</v>
      </c>
      <c r="T594" t="str">
        <f t="shared" si="57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8"/>
        <v>1.5484210526315789</v>
      </c>
      <c r="G595" t="s">
        <v>20</v>
      </c>
      <c r="H595">
        <v>4006</v>
      </c>
      <c r="I595" s="5">
        <f t="shared" si="5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9"/>
        <v>41724.208333333336</v>
      </c>
      <c r="O595" s="8">
        <f t="shared" si="55"/>
        <v>41737.208333333336</v>
      </c>
      <c r="P595" t="b">
        <v>0</v>
      </c>
      <c r="Q595" t="b">
        <v>0</v>
      </c>
      <c r="R595" t="s">
        <v>71</v>
      </c>
      <c r="S595" t="str">
        <f t="shared" si="56"/>
        <v>film &amp; video</v>
      </c>
      <c r="T595" t="str">
        <f t="shared" si="57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8"/>
        <v>7.0991735537190084E-2</v>
      </c>
      <c r="G596" t="s">
        <v>14</v>
      </c>
      <c r="H596">
        <v>157</v>
      </c>
      <c r="I596" s="5">
        <f t="shared" si="5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9"/>
        <v>42548.208333333328</v>
      </c>
      <c r="O596" s="8">
        <f t="shared" si="55"/>
        <v>42551.208333333328</v>
      </c>
      <c r="P596" t="b">
        <v>0</v>
      </c>
      <c r="Q596" t="b">
        <v>1</v>
      </c>
      <c r="R596" t="s">
        <v>33</v>
      </c>
      <c r="S596" t="str">
        <f t="shared" si="56"/>
        <v>theater</v>
      </c>
      <c r="T596" t="str">
        <f t="shared" si="57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8"/>
        <v>2.0852773826458035</v>
      </c>
      <c r="G597" t="s">
        <v>20</v>
      </c>
      <c r="H597">
        <v>1629</v>
      </c>
      <c r="I597" s="5">
        <f t="shared" si="5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9"/>
        <v>40253.208333333336</v>
      </c>
      <c r="O597" s="8">
        <f t="shared" si="55"/>
        <v>40274.208333333336</v>
      </c>
      <c r="P597" t="b">
        <v>0</v>
      </c>
      <c r="Q597" t="b">
        <v>1</v>
      </c>
      <c r="R597" t="s">
        <v>33</v>
      </c>
      <c r="S597" t="str">
        <f t="shared" si="56"/>
        <v>theater</v>
      </c>
      <c r="T597" t="str">
        <f t="shared" si="57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8"/>
        <v>0.99683544303797467</v>
      </c>
      <c r="G598" t="s">
        <v>14</v>
      </c>
      <c r="H598">
        <v>183</v>
      </c>
      <c r="I598" s="5">
        <f t="shared" si="5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9"/>
        <v>42434.25</v>
      </c>
      <c r="O598" s="8">
        <f t="shared" si="55"/>
        <v>42441.25</v>
      </c>
      <c r="P598" t="b">
        <v>0</v>
      </c>
      <c r="Q598" t="b">
        <v>1</v>
      </c>
      <c r="R598" t="s">
        <v>53</v>
      </c>
      <c r="S598" t="str">
        <f t="shared" si="56"/>
        <v>film &amp; video</v>
      </c>
      <c r="T598" t="str">
        <f t="shared" si="57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8"/>
        <v>2.0159756097560977</v>
      </c>
      <c r="G599" t="s">
        <v>20</v>
      </c>
      <c r="H599">
        <v>2188</v>
      </c>
      <c r="I599" s="5">
        <f t="shared" si="5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9"/>
        <v>43786.25</v>
      </c>
      <c r="O599" s="8">
        <f t="shared" si="55"/>
        <v>43804.25</v>
      </c>
      <c r="P599" t="b">
        <v>0</v>
      </c>
      <c r="Q599" t="b">
        <v>0</v>
      </c>
      <c r="R599" t="s">
        <v>33</v>
      </c>
      <c r="S599" t="str">
        <f t="shared" si="56"/>
        <v>theater</v>
      </c>
      <c r="T599" t="str">
        <f t="shared" si="57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8"/>
        <v>1.6209032258064515</v>
      </c>
      <c r="G600" t="s">
        <v>20</v>
      </c>
      <c r="H600">
        <v>2409</v>
      </c>
      <c r="I600" s="5">
        <f t="shared" si="5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9"/>
        <v>40344.208333333336</v>
      </c>
      <c r="O600" s="8">
        <f t="shared" si="55"/>
        <v>40373.208333333336</v>
      </c>
      <c r="P600" t="b">
        <v>0</v>
      </c>
      <c r="Q600" t="b">
        <v>0</v>
      </c>
      <c r="R600" t="s">
        <v>23</v>
      </c>
      <c r="S600" t="str">
        <f t="shared" si="56"/>
        <v>music</v>
      </c>
      <c r="T600" t="str">
        <f t="shared" si="57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8"/>
        <v>3.6436208125445471E-2</v>
      </c>
      <c r="G601" t="s">
        <v>14</v>
      </c>
      <c r="H601">
        <v>82</v>
      </c>
      <c r="I601" s="5">
        <f t="shared" si="5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9"/>
        <v>42047.25</v>
      </c>
      <c r="O601" s="8">
        <f t="shared" si="55"/>
        <v>42055.25</v>
      </c>
      <c r="P601" t="b">
        <v>0</v>
      </c>
      <c r="Q601" t="b">
        <v>0</v>
      </c>
      <c r="R601" t="s">
        <v>42</v>
      </c>
      <c r="S601" t="str">
        <f t="shared" si="56"/>
        <v>film &amp; video</v>
      </c>
      <c r="T601" t="str">
        <f t="shared" si="57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8"/>
        <v>0.05</v>
      </c>
      <c r="G602" t="s">
        <v>14</v>
      </c>
      <c r="H602">
        <v>1</v>
      </c>
      <c r="I602" s="5">
        <f t="shared" si="54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9"/>
        <v>41485.208333333336</v>
      </c>
      <c r="O602" s="8">
        <f t="shared" si="55"/>
        <v>41497.208333333336</v>
      </c>
      <c r="P602" t="b">
        <v>0</v>
      </c>
      <c r="Q602" t="b">
        <v>0</v>
      </c>
      <c r="R602" t="s">
        <v>17</v>
      </c>
      <c r="S602" t="str">
        <f t="shared" si="56"/>
        <v>food</v>
      </c>
      <c r="T602" t="str">
        <f t="shared" si="57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8"/>
        <v>2.0663492063492064</v>
      </c>
      <c r="G603" t="s">
        <v>20</v>
      </c>
      <c r="H603">
        <v>194</v>
      </c>
      <c r="I603" s="5">
        <f t="shared" si="5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9"/>
        <v>41789.208333333336</v>
      </c>
      <c r="O603" s="8">
        <f t="shared" si="55"/>
        <v>41806.208333333336</v>
      </c>
      <c r="P603" t="b">
        <v>1</v>
      </c>
      <c r="Q603" t="b">
        <v>0</v>
      </c>
      <c r="R603" t="s">
        <v>65</v>
      </c>
      <c r="S603" t="str">
        <f t="shared" si="56"/>
        <v>technology</v>
      </c>
      <c r="T603" t="str">
        <f t="shared" si="57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8"/>
        <v>1.2823628691983122</v>
      </c>
      <c r="G604" t="s">
        <v>20</v>
      </c>
      <c r="H604">
        <v>1140</v>
      </c>
      <c r="I604" s="5">
        <f t="shared" si="5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9"/>
        <v>42160.208333333328</v>
      </c>
      <c r="O604" s="8">
        <f t="shared" si="55"/>
        <v>42171.208333333328</v>
      </c>
      <c r="P604" t="b">
        <v>0</v>
      </c>
      <c r="Q604" t="b">
        <v>0</v>
      </c>
      <c r="R604" t="s">
        <v>33</v>
      </c>
      <c r="S604" t="str">
        <f t="shared" si="56"/>
        <v>theater</v>
      </c>
      <c r="T604" t="str">
        <f t="shared" si="57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8"/>
        <v>1.1966037735849056</v>
      </c>
      <c r="G605" t="s">
        <v>20</v>
      </c>
      <c r="H605">
        <v>102</v>
      </c>
      <c r="I605" s="5">
        <f t="shared" si="5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9"/>
        <v>43573.208333333328</v>
      </c>
      <c r="O605" s="8">
        <f t="shared" si="55"/>
        <v>43600.208333333328</v>
      </c>
      <c r="P605" t="b">
        <v>0</v>
      </c>
      <c r="Q605" t="b">
        <v>0</v>
      </c>
      <c r="R605" t="s">
        <v>33</v>
      </c>
      <c r="S605" t="str">
        <f t="shared" si="56"/>
        <v>theater</v>
      </c>
      <c r="T605" t="str">
        <f t="shared" si="57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8"/>
        <v>1.7073055242390078</v>
      </c>
      <c r="G606" t="s">
        <v>20</v>
      </c>
      <c r="H606">
        <v>2857</v>
      </c>
      <c r="I606" s="5">
        <f t="shared" si="5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9"/>
        <v>40565.25</v>
      </c>
      <c r="O606" s="8">
        <f t="shared" si="55"/>
        <v>40586.25</v>
      </c>
      <c r="P606" t="b">
        <v>0</v>
      </c>
      <c r="Q606" t="b">
        <v>0</v>
      </c>
      <c r="R606" t="s">
        <v>33</v>
      </c>
      <c r="S606" t="str">
        <f t="shared" si="56"/>
        <v>theater</v>
      </c>
      <c r="T606" t="str">
        <f t="shared" si="57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8"/>
        <v>1.8721212121212121</v>
      </c>
      <c r="G607" t="s">
        <v>20</v>
      </c>
      <c r="H607">
        <v>107</v>
      </c>
      <c r="I607" s="5">
        <f t="shared" si="5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9"/>
        <v>42280.208333333328</v>
      </c>
      <c r="O607" s="8">
        <f t="shared" si="55"/>
        <v>42321.25</v>
      </c>
      <c r="P607" t="b">
        <v>0</v>
      </c>
      <c r="Q607" t="b">
        <v>0</v>
      </c>
      <c r="R607" t="s">
        <v>68</v>
      </c>
      <c r="S607" t="str">
        <f t="shared" si="56"/>
        <v>publishing</v>
      </c>
      <c r="T607" t="str">
        <f t="shared" si="57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8"/>
        <v>1.8838235294117647</v>
      </c>
      <c r="G608" t="s">
        <v>20</v>
      </c>
      <c r="H608">
        <v>160</v>
      </c>
      <c r="I608" s="5">
        <f t="shared" si="5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9"/>
        <v>42436.25</v>
      </c>
      <c r="O608" s="8">
        <f t="shared" si="55"/>
        <v>42447.208333333328</v>
      </c>
      <c r="P608" t="b">
        <v>0</v>
      </c>
      <c r="Q608" t="b">
        <v>0</v>
      </c>
      <c r="R608" t="s">
        <v>23</v>
      </c>
      <c r="S608" t="str">
        <f t="shared" si="56"/>
        <v>music</v>
      </c>
      <c r="T608" t="str">
        <f t="shared" si="57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8"/>
        <v>1.3129869186046512</v>
      </c>
      <c r="G609" t="s">
        <v>20</v>
      </c>
      <c r="H609">
        <v>2230</v>
      </c>
      <c r="I609" s="5">
        <f t="shared" si="5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9"/>
        <v>41721.208333333336</v>
      </c>
      <c r="O609" s="8">
        <f t="shared" si="55"/>
        <v>41723.208333333336</v>
      </c>
      <c r="P609" t="b">
        <v>0</v>
      </c>
      <c r="Q609" t="b">
        <v>0</v>
      </c>
      <c r="R609" t="s">
        <v>17</v>
      </c>
      <c r="S609" t="str">
        <f t="shared" si="56"/>
        <v>food</v>
      </c>
      <c r="T609" t="str">
        <f t="shared" si="57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8"/>
        <v>2.8397435897435899</v>
      </c>
      <c r="G610" t="s">
        <v>20</v>
      </c>
      <c r="H610">
        <v>316</v>
      </c>
      <c r="I610" s="5">
        <f t="shared" si="5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9"/>
        <v>43530.25</v>
      </c>
      <c r="O610" s="8">
        <f t="shared" si="55"/>
        <v>43534.25</v>
      </c>
      <c r="P610" t="b">
        <v>0</v>
      </c>
      <c r="Q610" t="b">
        <v>1</v>
      </c>
      <c r="R610" t="s">
        <v>159</v>
      </c>
      <c r="S610" t="str">
        <f t="shared" si="56"/>
        <v>music</v>
      </c>
      <c r="T610" t="str">
        <f t="shared" si="57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8"/>
        <v>1.2041999999999999</v>
      </c>
      <c r="G611" t="s">
        <v>20</v>
      </c>
      <c r="H611">
        <v>117</v>
      </c>
      <c r="I611" s="5">
        <f t="shared" si="5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9"/>
        <v>43481.25</v>
      </c>
      <c r="O611" s="8">
        <f t="shared" si="55"/>
        <v>43498.25</v>
      </c>
      <c r="P611" t="b">
        <v>0</v>
      </c>
      <c r="Q611" t="b">
        <v>0</v>
      </c>
      <c r="R611" t="s">
        <v>474</v>
      </c>
      <c r="S611" t="str">
        <f t="shared" si="56"/>
        <v>film &amp; video</v>
      </c>
      <c r="T611" t="str">
        <f t="shared" si="57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8"/>
        <v>4.1905607476635511</v>
      </c>
      <c r="G612" t="s">
        <v>20</v>
      </c>
      <c r="H612">
        <v>6406</v>
      </c>
      <c r="I612" s="5">
        <f t="shared" si="5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9"/>
        <v>41259.25</v>
      </c>
      <c r="O612" s="8">
        <f t="shared" si="55"/>
        <v>41273.25</v>
      </c>
      <c r="P612" t="b">
        <v>0</v>
      </c>
      <c r="Q612" t="b">
        <v>0</v>
      </c>
      <c r="R612" t="s">
        <v>33</v>
      </c>
      <c r="S612" t="str">
        <f t="shared" si="56"/>
        <v>theater</v>
      </c>
      <c r="T612" t="str">
        <f t="shared" si="57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8"/>
        <v>0.13853658536585367</v>
      </c>
      <c r="G613" t="s">
        <v>74</v>
      </c>
      <c r="H613">
        <v>15</v>
      </c>
      <c r="I613" s="5">
        <f t="shared" si="5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9"/>
        <v>41480.208333333336</v>
      </c>
      <c r="O613" s="8">
        <f t="shared" si="55"/>
        <v>41492.208333333336</v>
      </c>
      <c r="P613" t="b">
        <v>0</v>
      </c>
      <c r="Q613" t="b">
        <v>0</v>
      </c>
      <c r="R613" t="s">
        <v>33</v>
      </c>
      <c r="S613" t="str">
        <f t="shared" si="56"/>
        <v>theater</v>
      </c>
      <c r="T613" t="str">
        <f t="shared" si="57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8"/>
        <v>1.3943548387096774</v>
      </c>
      <c r="G614" t="s">
        <v>20</v>
      </c>
      <c r="H614">
        <v>192</v>
      </c>
      <c r="I614" s="5">
        <f t="shared" si="5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9"/>
        <v>40474.208333333336</v>
      </c>
      <c r="O614" s="8">
        <f t="shared" si="55"/>
        <v>40497.25</v>
      </c>
      <c r="P614" t="b">
        <v>0</v>
      </c>
      <c r="Q614" t="b">
        <v>0</v>
      </c>
      <c r="R614" t="s">
        <v>50</v>
      </c>
      <c r="S614" t="str">
        <f t="shared" si="56"/>
        <v>music</v>
      </c>
      <c r="T614" t="str">
        <f t="shared" si="57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8"/>
        <v>1.74</v>
      </c>
      <c r="G615" t="s">
        <v>20</v>
      </c>
      <c r="H615">
        <v>26</v>
      </c>
      <c r="I615" s="5">
        <f t="shared" si="5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9"/>
        <v>42973.208333333328</v>
      </c>
      <c r="O615" s="8">
        <f t="shared" si="55"/>
        <v>42982.208333333328</v>
      </c>
      <c r="P615" t="b">
        <v>0</v>
      </c>
      <c r="Q615" t="b">
        <v>0</v>
      </c>
      <c r="R615" t="s">
        <v>33</v>
      </c>
      <c r="S615" t="str">
        <f t="shared" si="56"/>
        <v>theater</v>
      </c>
      <c r="T615" t="str">
        <f t="shared" si="57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8"/>
        <v>1.5549056603773586</v>
      </c>
      <c r="G616" t="s">
        <v>20</v>
      </c>
      <c r="H616">
        <v>723</v>
      </c>
      <c r="I616" s="5">
        <f t="shared" si="5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9"/>
        <v>42746.25</v>
      </c>
      <c r="O616" s="8">
        <f t="shared" si="55"/>
        <v>42764.25</v>
      </c>
      <c r="P616" t="b">
        <v>0</v>
      </c>
      <c r="Q616" t="b">
        <v>0</v>
      </c>
      <c r="R616" t="s">
        <v>33</v>
      </c>
      <c r="S616" t="str">
        <f t="shared" si="56"/>
        <v>theater</v>
      </c>
      <c r="T616" t="str">
        <f t="shared" si="57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8"/>
        <v>1.7044705882352942</v>
      </c>
      <c r="G617" t="s">
        <v>20</v>
      </c>
      <c r="H617">
        <v>170</v>
      </c>
      <c r="I617" s="5">
        <f t="shared" si="5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9"/>
        <v>42489.208333333328</v>
      </c>
      <c r="O617" s="8">
        <f t="shared" si="55"/>
        <v>42499.208333333328</v>
      </c>
      <c r="P617" t="b">
        <v>0</v>
      </c>
      <c r="Q617" t="b">
        <v>0</v>
      </c>
      <c r="R617" t="s">
        <v>33</v>
      </c>
      <c r="S617" t="str">
        <f t="shared" si="56"/>
        <v>theater</v>
      </c>
      <c r="T617" t="str">
        <f t="shared" si="57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8"/>
        <v>1.8951562500000001</v>
      </c>
      <c r="G618" t="s">
        <v>20</v>
      </c>
      <c r="H618">
        <v>238</v>
      </c>
      <c r="I618" s="5">
        <f t="shared" si="5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9"/>
        <v>41537.208333333336</v>
      </c>
      <c r="O618" s="8">
        <f t="shared" si="55"/>
        <v>41538.208333333336</v>
      </c>
      <c r="P618" t="b">
        <v>0</v>
      </c>
      <c r="Q618" t="b">
        <v>1</v>
      </c>
      <c r="R618" t="s">
        <v>60</v>
      </c>
      <c r="S618" t="str">
        <f t="shared" si="56"/>
        <v>music</v>
      </c>
      <c r="T618" t="str">
        <f t="shared" si="57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8"/>
        <v>2.4971428571428573</v>
      </c>
      <c r="G619" t="s">
        <v>20</v>
      </c>
      <c r="H619">
        <v>55</v>
      </c>
      <c r="I619" s="5">
        <f t="shared" si="5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9"/>
        <v>41794.208333333336</v>
      </c>
      <c r="O619" s="8">
        <f t="shared" si="55"/>
        <v>41804.208333333336</v>
      </c>
      <c r="P619" t="b">
        <v>0</v>
      </c>
      <c r="Q619" t="b">
        <v>0</v>
      </c>
      <c r="R619" t="s">
        <v>33</v>
      </c>
      <c r="S619" t="str">
        <f t="shared" si="56"/>
        <v>theater</v>
      </c>
      <c r="T619" t="str">
        <f t="shared" si="57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8"/>
        <v>0.48860523665659616</v>
      </c>
      <c r="G620" t="s">
        <v>14</v>
      </c>
      <c r="H620">
        <v>1198</v>
      </c>
      <c r="I620" s="5">
        <f t="shared" si="5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9"/>
        <v>41396.208333333336</v>
      </c>
      <c r="O620" s="8">
        <f t="shared" si="55"/>
        <v>41417.208333333336</v>
      </c>
      <c r="P620" t="b">
        <v>0</v>
      </c>
      <c r="Q620" t="b">
        <v>0</v>
      </c>
      <c r="R620" t="s">
        <v>68</v>
      </c>
      <c r="S620" t="str">
        <f t="shared" si="56"/>
        <v>publishing</v>
      </c>
      <c r="T620" t="str">
        <f t="shared" si="57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8"/>
        <v>0.28461970393057684</v>
      </c>
      <c r="G621" t="s">
        <v>14</v>
      </c>
      <c r="H621">
        <v>648</v>
      </c>
      <c r="I621" s="5">
        <f t="shared" si="5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9"/>
        <v>40669.208333333336</v>
      </c>
      <c r="O621" s="8">
        <f t="shared" si="55"/>
        <v>40670.208333333336</v>
      </c>
      <c r="P621" t="b">
        <v>1</v>
      </c>
      <c r="Q621" t="b">
        <v>1</v>
      </c>
      <c r="R621" t="s">
        <v>33</v>
      </c>
      <c r="S621" t="str">
        <f t="shared" si="56"/>
        <v>theater</v>
      </c>
      <c r="T621" t="str">
        <f t="shared" si="57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8"/>
        <v>2.6802325581395348</v>
      </c>
      <c r="G622" t="s">
        <v>20</v>
      </c>
      <c r="H622">
        <v>128</v>
      </c>
      <c r="I622" s="5">
        <f t="shared" si="5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9"/>
        <v>42559.208333333328</v>
      </c>
      <c r="O622" s="8">
        <f t="shared" si="55"/>
        <v>42563.208333333328</v>
      </c>
      <c r="P622" t="b">
        <v>0</v>
      </c>
      <c r="Q622" t="b">
        <v>0</v>
      </c>
      <c r="R622" t="s">
        <v>122</v>
      </c>
      <c r="S622" t="str">
        <f t="shared" si="56"/>
        <v>photography</v>
      </c>
      <c r="T622" t="str">
        <f t="shared" si="57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8"/>
        <v>6.1980078125000002</v>
      </c>
      <c r="G623" t="s">
        <v>20</v>
      </c>
      <c r="H623">
        <v>2144</v>
      </c>
      <c r="I623" s="5">
        <f t="shared" si="5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9"/>
        <v>42626.208333333328</v>
      </c>
      <c r="O623" s="8">
        <f t="shared" si="55"/>
        <v>42631.208333333328</v>
      </c>
      <c r="P623" t="b">
        <v>0</v>
      </c>
      <c r="Q623" t="b">
        <v>0</v>
      </c>
      <c r="R623" t="s">
        <v>33</v>
      </c>
      <c r="S623" t="str">
        <f t="shared" si="56"/>
        <v>theater</v>
      </c>
      <c r="T623" t="str">
        <f t="shared" si="57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8"/>
        <v>3.1301587301587303E-2</v>
      </c>
      <c r="G624" t="s">
        <v>14</v>
      </c>
      <c r="H624">
        <v>64</v>
      </c>
      <c r="I624" s="5">
        <f t="shared" si="5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9"/>
        <v>43205.208333333328</v>
      </c>
      <c r="O624" s="8">
        <f t="shared" si="55"/>
        <v>43231.208333333328</v>
      </c>
      <c r="P624" t="b">
        <v>0</v>
      </c>
      <c r="Q624" t="b">
        <v>0</v>
      </c>
      <c r="R624" t="s">
        <v>60</v>
      </c>
      <c r="S624" t="str">
        <f t="shared" si="56"/>
        <v>music</v>
      </c>
      <c r="T624" t="str">
        <f t="shared" si="57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8"/>
        <v>1.5992152704135738</v>
      </c>
      <c r="G625" t="s">
        <v>20</v>
      </c>
      <c r="H625">
        <v>2693</v>
      </c>
      <c r="I625" s="5">
        <f t="shared" si="5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9"/>
        <v>42201.208333333328</v>
      </c>
      <c r="O625" s="8">
        <f t="shared" si="55"/>
        <v>42206.208333333328</v>
      </c>
      <c r="P625" t="b">
        <v>0</v>
      </c>
      <c r="Q625" t="b">
        <v>0</v>
      </c>
      <c r="R625" t="s">
        <v>33</v>
      </c>
      <c r="S625" t="str">
        <f t="shared" si="56"/>
        <v>theater</v>
      </c>
      <c r="T625" t="str">
        <f t="shared" si="57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8"/>
        <v>2.793921568627451</v>
      </c>
      <c r="G626" t="s">
        <v>20</v>
      </c>
      <c r="H626">
        <v>432</v>
      </c>
      <c r="I626" s="5">
        <f t="shared" si="5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9"/>
        <v>42029.25</v>
      </c>
      <c r="O626" s="8">
        <f t="shared" si="55"/>
        <v>42035.25</v>
      </c>
      <c r="P626" t="b">
        <v>0</v>
      </c>
      <c r="Q626" t="b">
        <v>0</v>
      </c>
      <c r="R626" t="s">
        <v>122</v>
      </c>
      <c r="S626" t="str">
        <f t="shared" si="56"/>
        <v>photography</v>
      </c>
      <c r="T626" t="str">
        <f t="shared" si="57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8"/>
        <v>0.77373333333333338</v>
      </c>
      <c r="G627" t="s">
        <v>14</v>
      </c>
      <c r="H627">
        <v>62</v>
      </c>
      <c r="I627" s="5">
        <f t="shared" si="5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9"/>
        <v>43857.25</v>
      </c>
      <c r="O627" s="8">
        <f t="shared" si="55"/>
        <v>43871.25</v>
      </c>
      <c r="P627" t="b">
        <v>0</v>
      </c>
      <c r="Q627" t="b">
        <v>0</v>
      </c>
      <c r="R627" t="s">
        <v>33</v>
      </c>
      <c r="S627" t="str">
        <f t="shared" si="56"/>
        <v>theater</v>
      </c>
      <c r="T627" t="str">
        <f t="shared" si="57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8"/>
        <v>2.0632812500000002</v>
      </c>
      <c r="G628" t="s">
        <v>20</v>
      </c>
      <c r="H628">
        <v>189</v>
      </c>
      <c r="I628" s="5">
        <f t="shared" si="5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9"/>
        <v>40449.208333333336</v>
      </c>
      <c r="O628" s="8">
        <f t="shared" si="55"/>
        <v>40458.208333333336</v>
      </c>
      <c r="P628" t="b">
        <v>0</v>
      </c>
      <c r="Q628" t="b">
        <v>1</v>
      </c>
      <c r="R628" t="s">
        <v>33</v>
      </c>
      <c r="S628" t="str">
        <f t="shared" si="56"/>
        <v>theater</v>
      </c>
      <c r="T628" t="str">
        <f t="shared" si="57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8"/>
        <v>6.9424999999999999</v>
      </c>
      <c r="G629" t="s">
        <v>20</v>
      </c>
      <c r="H629">
        <v>154</v>
      </c>
      <c r="I629" s="5">
        <f t="shared" si="5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9"/>
        <v>40345.208333333336</v>
      </c>
      <c r="O629" s="8">
        <f t="shared" si="55"/>
        <v>40369.208333333336</v>
      </c>
      <c r="P629" t="b">
        <v>1</v>
      </c>
      <c r="Q629" t="b">
        <v>0</v>
      </c>
      <c r="R629" t="s">
        <v>17</v>
      </c>
      <c r="S629" t="str">
        <f t="shared" si="56"/>
        <v>food</v>
      </c>
      <c r="T629" t="str">
        <f t="shared" si="57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8"/>
        <v>1.5178947368421052</v>
      </c>
      <c r="G630" t="s">
        <v>20</v>
      </c>
      <c r="H630">
        <v>96</v>
      </c>
      <c r="I630" s="5">
        <f t="shared" si="5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9"/>
        <v>40455.208333333336</v>
      </c>
      <c r="O630" s="8">
        <f t="shared" si="55"/>
        <v>40458.208333333336</v>
      </c>
      <c r="P630" t="b">
        <v>0</v>
      </c>
      <c r="Q630" t="b">
        <v>0</v>
      </c>
      <c r="R630" t="s">
        <v>60</v>
      </c>
      <c r="S630" t="str">
        <f t="shared" si="56"/>
        <v>music</v>
      </c>
      <c r="T630" t="str">
        <f t="shared" si="57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8"/>
        <v>0.64582072176949945</v>
      </c>
      <c r="G631" t="s">
        <v>14</v>
      </c>
      <c r="H631">
        <v>750</v>
      </c>
      <c r="I631" s="5">
        <f t="shared" si="5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9"/>
        <v>42557.208333333328</v>
      </c>
      <c r="O631" s="8">
        <f t="shared" si="55"/>
        <v>42559.208333333328</v>
      </c>
      <c r="P631" t="b">
        <v>0</v>
      </c>
      <c r="Q631" t="b">
        <v>1</v>
      </c>
      <c r="R631" t="s">
        <v>33</v>
      </c>
      <c r="S631" t="str">
        <f t="shared" si="56"/>
        <v>theater</v>
      </c>
      <c r="T631" t="str">
        <f t="shared" si="57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8"/>
        <v>0.62873684210526315</v>
      </c>
      <c r="G632" t="s">
        <v>74</v>
      </c>
      <c r="H632">
        <v>87</v>
      </c>
      <c r="I632" s="5">
        <f t="shared" si="5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9"/>
        <v>43586.208333333328</v>
      </c>
      <c r="O632" s="8">
        <f t="shared" si="55"/>
        <v>43597.208333333328</v>
      </c>
      <c r="P632" t="b">
        <v>0</v>
      </c>
      <c r="Q632" t="b">
        <v>1</v>
      </c>
      <c r="R632" t="s">
        <v>33</v>
      </c>
      <c r="S632" t="str">
        <f t="shared" si="56"/>
        <v>theater</v>
      </c>
      <c r="T632" t="str">
        <f t="shared" si="57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8"/>
        <v>3.1039864864864866</v>
      </c>
      <c r="G633" t="s">
        <v>20</v>
      </c>
      <c r="H633">
        <v>3063</v>
      </c>
      <c r="I633" s="5">
        <f t="shared" si="5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9"/>
        <v>43550.208333333328</v>
      </c>
      <c r="O633" s="8">
        <f t="shared" si="55"/>
        <v>43554.208333333328</v>
      </c>
      <c r="P633" t="b">
        <v>0</v>
      </c>
      <c r="Q633" t="b">
        <v>0</v>
      </c>
      <c r="R633" t="s">
        <v>33</v>
      </c>
      <c r="S633" t="str">
        <f t="shared" si="56"/>
        <v>theater</v>
      </c>
      <c r="T633" t="str">
        <f t="shared" si="57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8"/>
        <v>0.42859916782246882</v>
      </c>
      <c r="G634" t="s">
        <v>47</v>
      </c>
      <c r="H634">
        <v>278</v>
      </c>
      <c r="I634" s="5">
        <f t="shared" si="5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9"/>
        <v>41945.208333333336</v>
      </c>
      <c r="O634" s="8">
        <f t="shared" si="55"/>
        <v>41963.25</v>
      </c>
      <c r="P634" t="b">
        <v>0</v>
      </c>
      <c r="Q634" t="b">
        <v>0</v>
      </c>
      <c r="R634" t="s">
        <v>33</v>
      </c>
      <c r="S634" t="str">
        <f t="shared" si="56"/>
        <v>theater</v>
      </c>
      <c r="T634" t="str">
        <f t="shared" si="57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8"/>
        <v>0.83119402985074631</v>
      </c>
      <c r="G635" t="s">
        <v>14</v>
      </c>
      <c r="H635">
        <v>105</v>
      </c>
      <c r="I635" s="5">
        <f t="shared" si="5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9"/>
        <v>42315.25</v>
      </c>
      <c r="O635" s="8">
        <f t="shared" si="55"/>
        <v>42319.25</v>
      </c>
      <c r="P635" t="b">
        <v>0</v>
      </c>
      <c r="Q635" t="b">
        <v>0</v>
      </c>
      <c r="R635" t="s">
        <v>71</v>
      </c>
      <c r="S635" t="str">
        <f t="shared" si="56"/>
        <v>film &amp; video</v>
      </c>
      <c r="T635" t="str">
        <f t="shared" si="57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8"/>
        <v>0.78531302876480547</v>
      </c>
      <c r="G636" t="s">
        <v>74</v>
      </c>
      <c r="H636">
        <v>1658</v>
      </c>
      <c r="I636" s="5">
        <f t="shared" si="5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9"/>
        <v>42819.208333333328</v>
      </c>
      <c r="O636" s="8">
        <f t="shared" si="55"/>
        <v>42833.208333333328</v>
      </c>
      <c r="P636" t="b">
        <v>0</v>
      </c>
      <c r="Q636" t="b">
        <v>0</v>
      </c>
      <c r="R636" t="s">
        <v>269</v>
      </c>
      <c r="S636" t="str">
        <f t="shared" si="56"/>
        <v>film &amp; video</v>
      </c>
      <c r="T636" t="str">
        <f t="shared" si="57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8"/>
        <v>1.1409352517985611</v>
      </c>
      <c r="G637" t="s">
        <v>20</v>
      </c>
      <c r="H637">
        <v>2266</v>
      </c>
      <c r="I637" s="5">
        <f t="shared" si="5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9"/>
        <v>41314.25</v>
      </c>
      <c r="O637" s="8">
        <f t="shared" si="55"/>
        <v>41346.208333333336</v>
      </c>
      <c r="P637" t="b">
        <v>0</v>
      </c>
      <c r="Q637" t="b">
        <v>0</v>
      </c>
      <c r="R637" t="s">
        <v>269</v>
      </c>
      <c r="S637" t="str">
        <f t="shared" si="56"/>
        <v>film &amp; video</v>
      </c>
      <c r="T637" t="str">
        <f t="shared" si="57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8"/>
        <v>0.64537683358624176</v>
      </c>
      <c r="G638" t="s">
        <v>14</v>
      </c>
      <c r="H638">
        <v>2604</v>
      </c>
      <c r="I638" s="5">
        <f t="shared" si="5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9"/>
        <v>40926.25</v>
      </c>
      <c r="O638" s="8">
        <f t="shared" si="55"/>
        <v>40971.25</v>
      </c>
      <c r="P638" t="b">
        <v>0</v>
      </c>
      <c r="Q638" t="b">
        <v>1</v>
      </c>
      <c r="R638" t="s">
        <v>71</v>
      </c>
      <c r="S638" t="str">
        <f t="shared" si="56"/>
        <v>film &amp; video</v>
      </c>
      <c r="T638" t="str">
        <f t="shared" si="57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8"/>
        <v>0.79411764705882348</v>
      </c>
      <c r="G639" t="s">
        <v>14</v>
      </c>
      <c r="H639">
        <v>65</v>
      </c>
      <c r="I639" s="5">
        <f t="shared" si="5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9"/>
        <v>42688.25</v>
      </c>
      <c r="O639" s="8">
        <f t="shared" si="55"/>
        <v>42696.25</v>
      </c>
      <c r="P639" t="b">
        <v>0</v>
      </c>
      <c r="Q639" t="b">
        <v>0</v>
      </c>
      <c r="R639" t="s">
        <v>33</v>
      </c>
      <c r="S639" t="str">
        <f t="shared" si="56"/>
        <v>theater</v>
      </c>
      <c r="T639" t="str">
        <f t="shared" si="57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8"/>
        <v>0.11419117647058824</v>
      </c>
      <c r="G640" t="s">
        <v>14</v>
      </c>
      <c r="H640">
        <v>94</v>
      </c>
      <c r="I640" s="5">
        <f t="shared" si="5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9"/>
        <v>40386.208333333336</v>
      </c>
      <c r="O640" s="8">
        <f t="shared" si="55"/>
        <v>40398.208333333336</v>
      </c>
      <c r="P640" t="b">
        <v>0</v>
      </c>
      <c r="Q640" t="b">
        <v>1</v>
      </c>
      <c r="R640" t="s">
        <v>33</v>
      </c>
      <c r="S640" t="str">
        <f t="shared" si="56"/>
        <v>theater</v>
      </c>
      <c r="T640" t="str">
        <f t="shared" si="57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8"/>
        <v>0.56186046511627907</v>
      </c>
      <c r="G641" t="s">
        <v>47</v>
      </c>
      <c r="H641">
        <v>45</v>
      </c>
      <c r="I641" s="5">
        <f t="shared" si="5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9"/>
        <v>43309.208333333328</v>
      </c>
      <c r="O641" s="8">
        <f t="shared" si="55"/>
        <v>43309.208333333328</v>
      </c>
      <c r="P641" t="b">
        <v>0</v>
      </c>
      <c r="Q641" t="b">
        <v>1</v>
      </c>
      <c r="R641" t="s">
        <v>53</v>
      </c>
      <c r="S641" t="str">
        <f t="shared" si="56"/>
        <v>film &amp; video</v>
      </c>
      <c r="T641" t="str">
        <f t="shared" si="57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8"/>
        <v>0.16501669449081802</v>
      </c>
      <c r="G642" t="s">
        <v>14</v>
      </c>
      <c r="H642">
        <v>257</v>
      </c>
      <c r="I642" s="5">
        <f t="shared" si="54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9"/>
        <v>42387.25</v>
      </c>
      <c r="O642" s="8">
        <f t="shared" si="55"/>
        <v>42390.25</v>
      </c>
      <c r="P642" t="b">
        <v>0</v>
      </c>
      <c r="Q642" t="b">
        <v>0</v>
      </c>
      <c r="R642" t="s">
        <v>33</v>
      </c>
      <c r="S642" t="str">
        <f t="shared" si="56"/>
        <v>theater</v>
      </c>
      <c r="T642" t="str">
        <f t="shared" si="57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58"/>
        <v>1.1996808510638297</v>
      </c>
      <c r="G643" t="s">
        <v>20</v>
      </c>
      <c r="H643">
        <v>194</v>
      </c>
      <c r="I643" s="5">
        <f t="shared" ref="I643:I706" si="60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59"/>
        <v>42786.25</v>
      </c>
      <c r="O643" s="8">
        <f t="shared" ref="O643:O706" si="6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2">_xlfn.TEXTBEFORE(R643,"/")</f>
        <v>theater</v>
      </c>
      <c r="T643" t="str">
        <f t="shared" ref="T643:T706" si="63">_xlfn.TEXTAFTER(R643,"/")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64">E644/D644</f>
        <v>1.4545652173913044</v>
      </c>
      <c r="G644" t="s">
        <v>20</v>
      </c>
      <c r="H644">
        <v>129</v>
      </c>
      <c r="I644" s="5">
        <f t="shared" si="6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ref="N644:N707" si="65">(((L644/60)/60)/24)+DATE(1970,1,1)</f>
        <v>43451.25</v>
      </c>
      <c r="O644" s="8">
        <f t="shared" si="61"/>
        <v>43460.25</v>
      </c>
      <c r="P644" t="b">
        <v>0</v>
      </c>
      <c r="Q644" t="b">
        <v>0</v>
      </c>
      <c r="R644" t="s">
        <v>65</v>
      </c>
      <c r="S644" t="str">
        <f t="shared" si="62"/>
        <v>technology</v>
      </c>
      <c r="T644" t="str">
        <f t="shared" si="63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4"/>
        <v>2.2138255033557046</v>
      </c>
      <c r="G645" t="s">
        <v>20</v>
      </c>
      <c r="H645">
        <v>375</v>
      </c>
      <c r="I645" s="5">
        <f t="shared" si="6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5"/>
        <v>42795.25</v>
      </c>
      <c r="O645" s="8">
        <f t="shared" si="61"/>
        <v>42813.208333333328</v>
      </c>
      <c r="P645" t="b">
        <v>0</v>
      </c>
      <c r="Q645" t="b">
        <v>0</v>
      </c>
      <c r="R645" t="s">
        <v>33</v>
      </c>
      <c r="S645" t="str">
        <f t="shared" si="62"/>
        <v>theater</v>
      </c>
      <c r="T645" t="str">
        <f t="shared" si="63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4"/>
        <v>0.48396694214876035</v>
      </c>
      <c r="G646" t="s">
        <v>14</v>
      </c>
      <c r="H646">
        <v>2928</v>
      </c>
      <c r="I646" s="5">
        <f t="shared" si="60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5"/>
        <v>43452.25</v>
      </c>
      <c r="O646" s="8">
        <f t="shared" si="61"/>
        <v>43468.25</v>
      </c>
      <c r="P646" t="b">
        <v>0</v>
      </c>
      <c r="Q646" t="b">
        <v>0</v>
      </c>
      <c r="R646" t="s">
        <v>33</v>
      </c>
      <c r="S646" t="str">
        <f t="shared" si="62"/>
        <v>theater</v>
      </c>
      <c r="T646" t="str">
        <f t="shared" si="63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4"/>
        <v>0.92911504424778757</v>
      </c>
      <c r="G647" t="s">
        <v>14</v>
      </c>
      <c r="H647">
        <v>4697</v>
      </c>
      <c r="I647" s="5">
        <f t="shared" si="6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5"/>
        <v>43369.208333333328</v>
      </c>
      <c r="O647" s="8">
        <f t="shared" si="61"/>
        <v>43390.208333333328</v>
      </c>
      <c r="P647" t="b">
        <v>0</v>
      </c>
      <c r="Q647" t="b">
        <v>1</v>
      </c>
      <c r="R647" t="s">
        <v>23</v>
      </c>
      <c r="S647" t="str">
        <f t="shared" si="62"/>
        <v>music</v>
      </c>
      <c r="T647" t="str">
        <f t="shared" si="63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4"/>
        <v>0.88599797365754818</v>
      </c>
      <c r="G648" t="s">
        <v>14</v>
      </c>
      <c r="H648">
        <v>2915</v>
      </c>
      <c r="I648" s="5">
        <f t="shared" si="6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5"/>
        <v>41346.208333333336</v>
      </c>
      <c r="O648" s="8">
        <f t="shared" si="61"/>
        <v>41357.208333333336</v>
      </c>
      <c r="P648" t="b">
        <v>0</v>
      </c>
      <c r="Q648" t="b">
        <v>0</v>
      </c>
      <c r="R648" t="s">
        <v>89</v>
      </c>
      <c r="S648" t="str">
        <f t="shared" si="62"/>
        <v>games</v>
      </c>
      <c r="T648" t="str">
        <f t="shared" si="63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4"/>
        <v>0.41399999999999998</v>
      </c>
      <c r="G649" t="s">
        <v>14</v>
      </c>
      <c r="H649">
        <v>18</v>
      </c>
      <c r="I649" s="5">
        <f t="shared" si="60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5"/>
        <v>43199.208333333328</v>
      </c>
      <c r="O649" s="8">
        <f t="shared" si="61"/>
        <v>43223.208333333328</v>
      </c>
      <c r="P649" t="b">
        <v>0</v>
      </c>
      <c r="Q649" t="b">
        <v>0</v>
      </c>
      <c r="R649" t="s">
        <v>206</v>
      </c>
      <c r="S649" t="str">
        <f t="shared" si="62"/>
        <v>publishing</v>
      </c>
      <c r="T649" t="str">
        <f t="shared" si="63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4"/>
        <v>0.63056795131845844</v>
      </c>
      <c r="G650" t="s">
        <v>74</v>
      </c>
      <c r="H650">
        <v>723</v>
      </c>
      <c r="I650" s="5">
        <f t="shared" si="6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5"/>
        <v>42922.208333333328</v>
      </c>
      <c r="O650" s="8">
        <f t="shared" si="61"/>
        <v>42940.208333333328</v>
      </c>
      <c r="P650" t="b">
        <v>1</v>
      </c>
      <c r="Q650" t="b">
        <v>0</v>
      </c>
      <c r="R650" t="s">
        <v>17</v>
      </c>
      <c r="S650" t="str">
        <f t="shared" si="62"/>
        <v>food</v>
      </c>
      <c r="T650" t="str">
        <f t="shared" si="63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4"/>
        <v>0.48482333607230893</v>
      </c>
      <c r="G651" t="s">
        <v>14</v>
      </c>
      <c r="H651">
        <v>602</v>
      </c>
      <c r="I651" s="5">
        <f t="shared" si="6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5"/>
        <v>40471.208333333336</v>
      </c>
      <c r="O651" s="8">
        <f t="shared" si="61"/>
        <v>40482.208333333336</v>
      </c>
      <c r="P651" t="b">
        <v>1</v>
      </c>
      <c r="Q651" t="b">
        <v>1</v>
      </c>
      <c r="R651" t="s">
        <v>33</v>
      </c>
      <c r="S651" t="str">
        <f t="shared" si="62"/>
        <v>theater</v>
      </c>
      <c r="T651" t="str">
        <f t="shared" si="63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4"/>
        <v>0.02</v>
      </c>
      <c r="G652" t="s">
        <v>14</v>
      </c>
      <c r="H652">
        <v>1</v>
      </c>
      <c r="I652" s="5">
        <f t="shared" si="60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5"/>
        <v>41828.208333333336</v>
      </c>
      <c r="O652" s="8">
        <f t="shared" si="61"/>
        <v>41855.208333333336</v>
      </c>
      <c r="P652" t="b">
        <v>0</v>
      </c>
      <c r="Q652" t="b">
        <v>0</v>
      </c>
      <c r="R652" t="s">
        <v>159</v>
      </c>
      <c r="S652" t="str">
        <f t="shared" si="62"/>
        <v>music</v>
      </c>
      <c r="T652" t="str">
        <f t="shared" si="63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4"/>
        <v>0.88479410269445857</v>
      </c>
      <c r="G653" t="s">
        <v>14</v>
      </c>
      <c r="H653">
        <v>3868</v>
      </c>
      <c r="I653" s="5">
        <f t="shared" si="6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5"/>
        <v>41692.25</v>
      </c>
      <c r="O653" s="8">
        <f t="shared" si="61"/>
        <v>41707.25</v>
      </c>
      <c r="P653" t="b">
        <v>0</v>
      </c>
      <c r="Q653" t="b">
        <v>0</v>
      </c>
      <c r="R653" t="s">
        <v>100</v>
      </c>
      <c r="S653" t="str">
        <f t="shared" si="62"/>
        <v>film &amp; video</v>
      </c>
      <c r="T653" t="str">
        <f t="shared" si="63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4"/>
        <v>1.2684</v>
      </c>
      <c r="G654" t="s">
        <v>20</v>
      </c>
      <c r="H654">
        <v>409</v>
      </c>
      <c r="I654" s="5">
        <f t="shared" si="6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5"/>
        <v>42587.208333333328</v>
      </c>
      <c r="O654" s="8">
        <f t="shared" si="61"/>
        <v>42630.208333333328</v>
      </c>
      <c r="P654" t="b">
        <v>0</v>
      </c>
      <c r="Q654" t="b">
        <v>0</v>
      </c>
      <c r="R654" t="s">
        <v>28</v>
      </c>
      <c r="S654" t="str">
        <f t="shared" si="62"/>
        <v>technology</v>
      </c>
      <c r="T654" t="str">
        <f t="shared" si="63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4"/>
        <v>23.388333333333332</v>
      </c>
      <c r="G655" t="s">
        <v>20</v>
      </c>
      <c r="H655">
        <v>234</v>
      </c>
      <c r="I655" s="5">
        <f t="shared" si="6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5"/>
        <v>42468.208333333328</v>
      </c>
      <c r="O655" s="8">
        <f t="shared" si="61"/>
        <v>42470.208333333328</v>
      </c>
      <c r="P655" t="b">
        <v>0</v>
      </c>
      <c r="Q655" t="b">
        <v>0</v>
      </c>
      <c r="R655" t="s">
        <v>28</v>
      </c>
      <c r="S655" t="str">
        <f t="shared" si="62"/>
        <v>technology</v>
      </c>
      <c r="T655" t="str">
        <f t="shared" si="63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4"/>
        <v>5.0838857142857146</v>
      </c>
      <c r="G656" t="s">
        <v>20</v>
      </c>
      <c r="H656">
        <v>3016</v>
      </c>
      <c r="I656" s="5">
        <f t="shared" si="6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5"/>
        <v>42240.208333333328</v>
      </c>
      <c r="O656" s="8">
        <f t="shared" si="61"/>
        <v>42245.208333333328</v>
      </c>
      <c r="P656" t="b">
        <v>0</v>
      </c>
      <c r="Q656" t="b">
        <v>0</v>
      </c>
      <c r="R656" t="s">
        <v>148</v>
      </c>
      <c r="S656" t="str">
        <f t="shared" si="62"/>
        <v>music</v>
      </c>
      <c r="T656" t="str">
        <f t="shared" si="63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4"/>
        <v>1.9147826086956521</v>
      </c>
      <c r="G657" t="s">
        <v>20</v>
      </c>
      <c r="H657">
        <v>264</v>
      </c>
      <c r="I657" s="5">
        <f t="shared" si="6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5"/>
        <v>42796.25</v>
      </c>
      <c r="O657" s="8">
        <f t="shared" si="61"/>
        <v>42809.208333333328</v>
      </c>
      <c r="P657" t="b">
        <v>1</v>
      </c>
      <c r="Q657" t="b">
        <v>0</v>
      </c>
      <c r="R657" t="s">
        <v>122</v>
      </c>
      <c r="S657" t="str">
        <f t="shared" si="62"/>
        <v>photography</v>
      </c>
      <c r="T657" t="str">
        <f t="shared" si="63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4"/>
        <v>0.42127533783783783</v>
      </c>
      <c r="G658" t="s">
        <v>14</v>
      </c>
      <c r="H658">
        <v>504</v>
      </c>
      <c r="I658" s="5">
        <f t="shared" si="6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5"/>
        <v>43097.25</v>
      </c>
      <c r="O658" s="8">
        <f t="shared" si="61"/>
        <v>43102.25</v>
      </c>
      <c r="P658" t="b">
        <v>0</v>
      </c>
      <c r="Q658" t="b">
        <v>0</v>
      </c>
      <c r="R658" t="s">
        <v>17</v>
      </c>
      <c r="S658" t="str">
        <f t="shared" si="62"/>
        <v>food</v>
      </c>
      <c r="T658" t="str">
        <f t="shared" si="63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4"/>
        <v>8.2400000000000001E-2</v>
      </c>
      <c r="G659" t="s">
        <v>14</v>
      </c>
      <c r="H659">
        <v>14</v>
      </c>
      <c r="I659" s="5">
        <f t="shared" si="6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5"/>
        <v>43096.25</v>
      </c>
      <c r="O659" s="8">
        <f t="shared" si="61"/>
        <v>43112.25</v>
      </c>
      <c r="P659" t="b">
        <v>0</v>
      </c>
      <c r="Q659" t="b">
        <v>0</v>
      </c>
      <c r="R659" t="s">
        <v>474</v>
      </c>
      <c r="S659" t="str">
        <f t="shared" si="62"/>
        <v>film &amp; video</v>
      </c>
      <c r="T659" t="str">
        <f t="shared" si="63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4"/>
        <v>0.60064638783269964</v>
      </c>
      <c r="G660" t="s">
        <v>74</v>
      </c>
      <c r="H660">
        <v>390</v>
      </c>
      <c r="I660" s="5">
        <f t="shared" si="6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5"/>
        <v>42246.208333333328</v>
      </c>
      <c r="O660" s="8">
        <f t="shared" si="61"/>
        <v>42269.208333333328</v>
      </c>
      <c r="P660" t="b">
        <v>0</v>
      </c>
      <c r="Q660" t="b">
        <v>0</v>
      </c>
      <c r="R660" t="s">
        <v>23</v>
      </c>
      <c r="S660" t="str">
        <f t="shared" si="62"/>
        <v>music</v>
      </c>
      <c r="T660" t="str">
        <f t="shared" si="63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4"/>
        <v>0.47232808616404309</v>
      </c>
      <c r="G661" t="s">
        <v>14</v>
      </c>
      <c r="H661">
        <v>750</v>
      </c>
      <c r="I661" s="5">
        <f t="shared" si="6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5"/>
        <v>40570.25</v>
      </c>
      <c r="O661" s="8">
        <f t="shared" si="61"/>
        <v>40571.25</v>
      </c>
      <c r="P661" t="b">
        <v>0</v>
      </c>
      <c r="Q661" t="b">
        <v>0</v>
      </c>
      <c r="R661" t="s">
        <v>42</v>
      </c>
      <c r="S661" t="str">
        <f t="shared" si="62"/>
        <v>film &amp; video</v>
      </c>
      <c r="T661" t="str">
        <f t="shared" si="63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4"/>
        <v>0.81736263736263737</v>
      </c>
      <c r="G662" t="s">
        <v>14</v>
      </c>
      <c r="H662">
        <v>77</v>
      </c>
      <c r="I662" s="5">
        <f t="shared" si="6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5"/>
        <v>42237.208333333328</v>
      </c>
      <c r="O662" s="8">
        <f t="shared" si="61"/>
        <v>42246.208333333328</v>
      </c>
      <c r="P662" t="b">
        <v>1</v>
      </c>
      <c r="Q662" t="b">
        <v>0</v>
      </c>
      <c r="R662" t="s">
        <v>33</v>
      </c>
      <c r="S662" t="str">
        <f t="shared" si="62"/>
        <v>theater</v>
      </c>
      <c r="T662" t="str">
        <f t="shared" si="63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4"/>
        <v>0.54187265917603</v>
      </c>
      <c r="G663" t="s">
        <v>14</v>
      </c>
      <c r="H663">
        <v>752</v>
      </c>
      <c r="I663" s="5">
        <f t="shared" si="6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5"/>
        <v>40996.208333333336</v>
      </c>
      <c r="O663" s="8">
        <f t="shared" si="61"/>
        <v>41026.208333333336</v>
      </c>
      <c r="P663" t="b">
        <v>0</v>
      </c>
      <c r="Q663" t="b">
        <v>0</v>
      </c>
      <c r="R663" t="s">
        <v>159</v>
      </c>
      <c r="S663" t="str">
        <f t="shared" si="62"/>
        <v>music</v>
      </c>
      <c r="T663" t="str">
        <f t="shared" si="63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4"/>
        <v>0.97868131868131869</v>
      </c>
      <c r="G664" t="s">
        <v>14</v>
      </c>
      <c r="H664">
        <v>131</v>
      </c>
      <c r="I664" s="5">
        <f t="shared" si="6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5"/>
        <v>43443.25</v>
      </c>
      <c r="O664" s="8">
        <f t="shared" si="61"/>
        <v>43447.25</v>
      </c>
      <c r="P664" t="b">
        <v>0</v>
      </c>
      <c r="Q664" t="b">
        <v>0</v>
      </c>
      <c r="R664" t="s">
        <v>33</v>
      </c>
      <c r="S664" t="str">
        <f t="shared" si="62"/>
        <v>theater</v>
      </c>
      <c r="T664" t="str">
        <f t="shared" si="63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4"/>
        <v>0.77239999999999998</v>
      </c>
      <c r="G665" t="s">
        <v>14</v>
      </c>
      <c r="H665">
        <v>87</v>
      </c>
      <c r="I665" s="5">
        <f t="shared" si="6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5"/>
        <v>40458.208333333336</v>
      </c>
      <c r="O665" s="8">
        <f t="shared" si="61"/>
        <v>40481.208333333336</v>
      </c>
      <c r="P665" t="b">
        <v>0</v>
      </c>
      <c r="Q665" t="b">
        <v>0</v>
      </c>
      <c r="R665" t="s">
        <v>33</v>
      </c>
      <c r="S665" t="str">
        <f t="shared" si="62"/>
        <v>theater</v>
      </c>
      <c r="T665" t="str">
        <f t="shared" si="63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4"/>
        <v>0.33464735516372796</v>
      </c>
      <c r="G666" t="s">
        <v>14</v>
      </c>
      <c r="H666">
        <v>1063</v>
      </c>
      <c r="I666" s="5">
        <f t="shared" si="6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5"/>
        <v>40959.25</v>
      </c>
      <c r="O666" s="8">
        <f t="shared" si="61"/>
        <v>40969.25</v>
      </c>
      <c r="P666" t="b">
        <v>0</v>
      </c>
      <c r="Q666" t="b">
        <v>0</v>
      </c>
      <c r="R666" t="s">
        <v>159</v>
      </c>
      <c r="S666" t="str">
        <f t="shared" si="62"/>
        <v>music</v>
      </c>
      <c r="T666" t="str">
        <f t="shared" si="63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4"/>
        <v>2.3958823529411766</v>
      </c>
      <c r="G667" t="s">
        <v>20</v>
      </c>
      <c r="H667">
        <v>272</v>
      </c>
      <c r="I667" s="5">
        <f t="shared" si="6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5"/>
        <v>40733.208333333336</v>
      </c>
      <c r="O667" s="8">
        <f t="shared" si="61"/>
        <v>40747.208333333336</v>
      </c>
      <c r="P667" t="b">
        <v>0</v>
      </c>
      <c r="Q667" t="b">
        <v>1</v>
      </c>
      <c r="R667" t="s">
        <v>42</v>
      </c>
      <c r="S667" t="str">
        <f t="shared" si="62"/>
        <v>film &amp; video</v>
      </c>
      <c r="T667" t="str">
        <f t="shared" si="63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4"/>
        <v>0.64032258064516134</v>
      </c>
      <c r="G668" t="s">
        <v>74</v>
      </c>
      <c r="H668">
        <v>25</v>
      </c>
      <c r="I668" s="5">
        <f t="shared" si="6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5"/>
        <v>41516.208333333336</v>
      </c>
      <c r="O668" s="8">
        <f t="shared" si="61"/>
        <v>41522.208333333336</v>
      </c>
      <c r="P668" t="b">
        <v>0</v>
      </c>
      <c r="Q668" t="b">
        <v>1</v>
      </c>
      <c r="R668" t="s">
        <v>33</v>
      </c>
      <c r="S668" t="str">
        <f t="shared" si="62"/>
        <v>theater</v>
      </c>
      <c r="T668" t="str">
        <f t="shared" si="63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4"/>
        <v>1.7615942028985507</v>
      </c>
      <c r="G669" t="s">
        <v>20</v>
      </c>
      <c r="H669">
        <v>419</v>
      </c>
      <c r="I669" s="5">
        <f t="shared" si="6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5"/>
        <v>41892.208333333336</v>
      </c>
      <c r="O669" s="8">
        <f t="shared" si="61"/>
        <v>41901.208333333336</v>
      </c>
      <c r="P669" t="b">
        <v>0</v>
      </c>
      <c r="Q669" t="b">
        <v>0</v>
      </c>
      <c r="R669" t="s">
        <v>1029</v>
      </c>
      <c r="S669" t="str">
        <f t="shared" si="62"/>
        <v>journalism</v>
      </c>
      <c r="T669" t="str">
        <f t="shared" si="63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4"/>
        <v>0.20338181818181819</v>
      </c>
      <c r="G670" t="s">
        <v>14</v>
      </c>
      <c r="H670">
        <v>76</v>
      </c>
      <c r="I670" s="5">
        <f t="shared" si="6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5"/>
        <v>41122.208333333336</v>
      </c>
      <c r="O670" s="8">
        <f t="shared" si="61"/>
        <v>41134.208333333336</v>
      </c>
      <c r="P670" t="b">
        <v>0</v>
      </c>
      <c r="Q670" t="b">
        <v>0</v>
      </c>
      <c r="R670" t="s">
        <v>33</v>
      </c>
      <c r="S670" t="str">
        <f t="shared" si="62"/>
        <v>theater</v>
      </c>
      <c r="T670" t="str">
        <f t="shared" si="63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4"/>
        <v>3.5864754098360656</v>
      </c>
      <c r="G671" t="s">
        <v>20</v>
      </c>
      <c r="H671">
        <v>1621</v>
      </c>
      <c r="I671" s="5">
        <f t="shared" si="6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5"/>
        <v>42912.208333333328</v>
      </c>
      <c r="O671" s="8">
        <f t="shared" si="61"/>
        <v>42921.208333333328</v>
      </c>
      <c r="P671" t="b">
        <v>0</v>
      </c>
      <c r="Q671" t="b">
        <v>0</v>
      </c>
      <c r="R671" t="s">
        <v>33</v>
      </c>
      <c r="S671" t="str">
        <f t="shared" si="62"/>
        <v>theater</v>
      </c>
      <c r="T671" t="str">
        <f t="shared" si="63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4"/>
        <v>4.6885802469135802</v>
      </c>
      <c r="G672" t="s">
        <v>20</v>
      </c>
      <c r="H672">
        <v>1101</v>
      </c>
      <c r="I672" s="5">
        <f t="shared" si="6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5"/>
        <v>42425.25</v>
      </c>
      <c r="O672" s="8">
        <f t="shared" si="61"/>
        <v>42437.25</v>
      </c>
      <c r="P672" t="b">
        <v>0</v>
      </c>
      <c r="Q672" t="b">
        <v>0</v>
      </c>
      <c r="R672" t="s">
        <v>60</v>
      </c>
      <c r="S672" t="str">
        <f t="shared" si="62"/>
        <v>music</v>
      </c>
      <c r="T672" t="str">
        <f t="shared" si="63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4"/>
        <v>1.220563524590164</v>
      </c>
      <c r="G673" t="s">
        <v>20</v>
      </c>
      <c r="H673">
        <v>1073</v>
      </c>
      <c r="I673" s="5">
        <f t="shared" si="6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5"/>
        <v>40390.208333333336</v>
      </c>
      <c r="O673" s="8">
        <f t="shared" si="61"/>
        <v>40394.208333333336</v>
      </c>
      <c r="P673" t="b">
        <v>0</v>
      </c>
      <c r="Q673" t="b">
        <v>1</v>
      </c>
      <c r="R673" t="s">
        <v>33</v>
      </c>
      <c r="S673" t="str">
        <f t="shared" si="62"/>
        <v>theater</v>
      </c>
      <c r="T673" t="str">
        <f t="shared" si="63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4"/>
        <v>0.55931783729156137</v>
      </c>
      <c r="G674" t="s">
        <v>14</v>
      </c>
      <c r="H674">
        <v>4428</v>
      </c>
      <c r="I674" s="5">
        <f t="shared" si="6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5"/>
        <v>43180.208333333328</v>
      </c>
      <c r="O674" s="8">
        <f t="shared" si="61"/>
        <v>43190.208333333328</v>
      </c>
      <c r="P674" t="b">
        <v>0</v>
      </c>
      <c r="Q674" t="b">
        <v>0</v>
      </c>
      <c r="R674" t="s">
        <v>33</v>
      </c>
      <c r="S674" t="str">
        <f t="shared" si="62"/>
        <v>theater</v>
      </c>
      <c r="T674" t="str">
        <f t="shared" si="63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4"/>
        <v>0.43660714285714286</v>
      </c>
      <c r="G675" t="s">
        <v>14</v>
      </c>
      <c r="H675">
        <v>58</v>
      </c>
      <c r="I675" s="5">
        <f t="shared" si="6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5"/>
        <v>42475.208333333328</v>
      </c>
      <c r="O675" s="8">
        <f t="shared" si="61"/>
        <v>42496.208333333328</v>
      </c>
      <c r="P675" t="b">
        <v>0</v>
      </c>
      <c r="Q675" t="b">
        <v>0</v>
      </c>
      <c r="R675" t="s">
        <v>60</v>
      </c>
      <c r="S675" t="str">
        <f t="shared" si="62"/>
        <v>music</v>
      </c>
      <c r="T675" t="str">
        <f t="shared" si="63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4"/>
        <v>0.33538371411833628</v>
      </c>
      <c r="G676" t="s">
        <v>74</v>
      </c>
      <c r="H676">
        <v>1218</v>
      </c>
      <c r="I676" s="5">
        <f t="shared" si="6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5"/>
        <v>40774.208333333336</v>
      </c>
      <c r="O676" s="8">
        <f t="shared" si="61"/>
        <v>40821.208333333336</v>
      </c>
      <c r="P676" t="b">
        <v>0</v>
      </c>
      <c r="Q676" t="b">
        <v>0</v>
      </c>
      <c r="R676" t="s">
        <v>122</v>
      </c>
      <c r="S676" t="str">
        <f t="shared" si="62"/>
        <v>photography</v>
      </c>
      <c r="T676" t="str">
        <f t="shared" si="63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4"/>
        <v>1.2297938144329896</v>
      </c>
      <c r="G677" t="s">
        <v>20</v>
      </c>
      <c r="H677">
        <v>331</v>
      </c>
      <c r="I677" s="5">
        <f t="shared" si="6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5"/>
        <v>43719.208333333328</v>
      </c>
      <c r="O677" s="8">
        <f t="shared" si="61"/>
        <v>43726.208333333328</v>
      </c>
      <c r="P677" t="b">
        <v>0</v>
      </c>
      <c r="Q677" t="b">
        <v>0</v>
      </c>
      <c r="R677" t="s">
        <v>1029</v>
      </c>
      <c r="S677" t="str">
        <f t="shared" si="62"/>
        <v>journalism</v>
      </c>
      <c r="T677" t="str">
        <f t="shared" si="63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4"/>
        <v>1.8974959871589085</v>
      </c>
      <c r="G678" t="s">
        <v>20</v>
      </c>
      <c r="H678">
        <v>1170</v>
      </c>
      <c r="I678" s="5">
        <f t="shared" si="6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5"/>
        <v>41178.208333333336</v>
      </c>
      <c r="O678" s="8">
        <f t="shared" si="61"/>
        <v>41187.208333333336</v>
      </c>
      <c r="P678" t="b">
        <v>0</v>
      </c>
      <c r="Q678" t="b">
        <v>0</v>
      </c>
      <c r="R678" t="s">
        <v>122</v>
      </c>
      <c r="S678" t="str">
        <f t="shared" si="62"/>
        <v>photography</v>
      </c>
      <c r="T678" t="str">
        <f t="shared" si="63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4"/>
        <v>0.83622641509433959</v>
      </c>
      <c r="G679" t="s">
        <v>14</v>
      </c>
      <c r="H679">
        <v>111</v>
      </c>
      <c r="I679" s="5">
        <f t="shared" si="6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5"/>
        <v>42561.208333333328</v>
      </c>
      <c r="O679" s="8">
        <f t="shared" si="61"/>
        <v>42611.208333333328</v>
      </c>
      <c r="P679" t="b">
        <v>0</v>
      </c>
      <c r="Q679" t="b">
        <v>0</v>
      </c>
      <c r="R679" t="s">
        <v>119</v>
      </c>
      <c r="S679" t="str">
        <f t="shared" si="62"/>
        <v>publishing</v>
      </c>
      <c r="T679" t="str">
        <f t="shared" si="63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4"/>
        <v>0.17968844221105529</v>
      </c>
      <c r="G680" t="s">
        <v>74</v>
      </c>
      <c r="H680">
        <v>215</v>
      </c>
      <c r="I680" s="5">
        <f t="shared" si="6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5"/>
        <v>43484.25</v>
      </c>
      <c r="O680" s="8">
        <f t="shared" si="61"/>
        <v>43486.25</v>
      </c>
      <c r="P680" t="b">
        <v>0</v>
      </c>
      <c r="Q680" t="b">
        <v>0</v>
      </c>
      <c r="R680" t="s">
        <v>53</v>
      </c>
      <c r="S680" t="str">
        <f t="shared" si="62"/>
        <v>film &amp; video</v>
      </c>
      <c r="T680" t="str">
        <f t="shared" si="63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4"/>
        <v>10.365</v>
      </c>
      <c r="G681" t="s">
        <v>20</v>
      </c>
      <c r="H681">
        <v>363</v>
      </c>
      <c r="I681" s="5">
        <f t="shared" si="6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5"/>
        <v>43756.208333333328</v>
      </c>
      <c r="O681" s="8">
        <f t="shared" si="61"/>
        <v>43761.208333333328</v>
      </c>
      <c r="P681" t="b">
        <v>0</v>
      </c>
      <c r="Q681" t="b">
        <v>1</v>
      </c>
      <c r="R681" t="s">
        <v>17</v>
      </c>
      <c r="S681" t="str">
        <f t="shared" si="62"/>
        <v>food</v>
      </c>
      <c r="T681" t="str">
        <f t="shared" si="63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4"/>
        <v>0.97405219780219776</v>
      </c>
      <c r="G682" t="s">
        <v>14</v>
      </c>
      <c r="H682">
        <v>2955</v>
      </c>
      <c r="I682" s="5">
        <f t="shared" si="6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5"/>
        <v>43813.25</v>
      </c>
      <c r="O682" s="8">
        <f t="shared" si="61"/>
        <v>43815.25</v>
      </c>
      <c r="P682" t="b">
        <v>0</v>
      </c>
      <c r="Q682" t="b">
        <v>1</v>
      </c>
      <c r="R682" t="s">
        <v>292</v>
      </c>
      <c r="S682" t="str">
        <f t="shared" si="62"/>
        <v>games</v>
      </c>
      <c r="T682" t="str">
        <f t="shared" si="63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4"/>
        <v>0.86386203150461705</v>
      </c>
      <c r="G683" t="s">
        <v>14</v>
      </c>
      <c r="H683">
        <v>1657</v>
      </c>
      <c r="I683" s="5">
        <f t="shared" si="6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5"/>
        <v>40898.25</v>
      </c>
      <c r="O683" s="8">
        <f t="shared" si="61"/>
        <v>40904.25</v>
      </c>
      <c r="P683" t="b">
        <v>0</v>
      </c>
      <c r="Q683" t="b">
        <v>0</v>
      </c>
      <c r="R683" t="s">
        <v>33</v>
      </c>
      <c r="S683" t="str">
        <f t="shared" si="62"/>
        <v>theater</v>
      </c>
      <c r="T683" t="str">
        <f t="shared" si="63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4"/>
        <v>1.5016666666666667</v>
      </c>
      <c r="G684" t="s">
        <v>20</v>
      </c>
      <c r="H684">
        <v>103</v>
      </c>
      <c r="I684" s="5">
        <f t="shared" si="6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5"/>
        <v>41619.25</v>
      </c>
      <c r="O684" s="8">
        <f t="shared" si="61"/>
        <v>41628.25</v>
      </c>
      <c r="P684" t="b">
        <v>0</v>
      </c>
      <c r="Q684" t="b">
        <v>0</v>
      </c>
      <c r="R684" t="s">
        <v>33</v>
      </c>
      <c r="S684" t="str">
        <f t="shared" si="62"/>
        <v>theater</v>
      </c>
      <c r="T684" t="str">
        <f t="shared" si="63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4"/>
        <v>3.5843478260869563</v>
      </c>
      <c r="G685" t="s">
        <v>20</v>
      </c>
      <c r="H685">
        <v>147</v>
      </c>
      <c r="I685" s="5">
        <f t="shared" si="6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5"/>
        <v>43359.208333333328</v>
      </c>
      <c r="O685" s="8">
        <f t="shared" si="61"/>
        <v>43361.208333333328</v>
      </c>
      <c r="P685" t="b">
        <v>0</v>
      </c>
      <c r="Q685" t="b">
        <v>0</v>
      </c>
      <c r="R685" t="s">
        <v>33</v>
      </c>
      <c r="S685" t="str">
        <f t="shared" si="62"/>
        <v>theater</v>
      </c>
      <c r="T685" t="str">
        <f t="shared" si="63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4"/>
        <v>5.4285714285714288</v>
      </c>
      <c r="G686" t="s">
        <v>20</v>
      </c>
      <c r="H686">
        <v>110</v>
      </c>
      <c r="I686" s="5">
        <f t="shared" si="6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5"/>
        <v>40358.208333333336</v>
      </c>
      <c r="O686" s="8">
        <f t="shared" si="61"/>
        <v>40378.208333333336</v>
      </c>
      <c r="P686" t="b">
        <v>0</v>
      </c>
      <c r="Q686" t="b">
        <v>0</v>
      </c>
      <c r="R686" t="s">
        <v>68</v>
      </c>
      <c r="S686" t="str">
        <f t="shared" si="62"/>
        <v>publishing</v>
      </c>
      <c r="T686" t="str">
        <f t="shared" si="63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4"/>
        <v>0.67500714285714281</v>
      </c>
      <c r="G687" t="s">
        <v>14</v>
      </c>
      <c r="H687">
        <v>926</v>
      </c>
      <c r="I687" s="5">
        <f t="shared" si="6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5"/>
        <v>42239.208333333328</v>
      </c>
      <c r="O687" s="8">
        <f t="shared" si="61"/>
        <v>42263.208333333328</v>
      </c>
      <c r="P687" t="b">
        <v>0</v>
      </c>
      <c r="Q687" t="b">
        <v>0</v>
      </c>
      <c r="R687" t="s">
        <v>33</v>
      </c>
      <c r="S687" t="str">
        <f t="shared" si="62"/>
        <v>theater</v>
      </c>
      <c r="T687" t="str">
        <f t="shared" si="63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4"/>
        <v>1.9174666666666667</v>
      </c>
      <c r="G688" t="s">
        <v>20</v>
      </c>
      <c r="H688">
        <v>134</v>
      </c>
      <c r="I688" s="5">
        <f t="shared" si="6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5"/>
        <v>43186.208333333328</v>
      </c>
      <c r="O688" s="8">
        <f t="shared" si="61"/>
        <v>43197.208333333328</v>
      </c>
      <c r="P688" t="b">
        <v>0</v>
      </c>
      <c r="Q688" t="b">
        <v>0</v>
      </c>
      <c r="R688" t="s">
        <v>65</v>
      </c>
      <c r="S688" t="str">
        <f t="shared" si="62"/>
        <v>technology</v>
      </c>
      <c r="T688" t="str">
        <f t="shared" si="63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4"/>
        <v>9.32</v>
      </c>
      <c r="G689" t="s">
        <v>20</v>
      </c>
      <c r="H689">
        <v>269</v>
      </c>
      <c r="I689" s="5">
        <f t="shared" si="6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5"/>
        <v>42806.25</v>
      </c>
      <c r="O689" s="8">
        <f t="shared" si="61"/>
        <v>42809.208333333328</v>
      </c>
      <c r="P689" t="b">
        <v>0</v>
      </c>
      <c r="Q689" t="b">
        <v>0</v>
      </c>
      <c r="R689" t="s">
        <v>33</v>
      </c>
      <c r="S689" t="str">
        <f t="shared" si="62"/>
        <v>theater</v>
      </c>
      <c r="T689" t="str">
        <f t="shared" si="63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4"/>
        <v>4.2927586206896553</v>
      </c>
      <c r="G690" t="s">
        <v>20</v>
      </c>
      <c r="H690">
        <v>175</v>
      </c>
      <c r="I690" s="5">
        <f t="shared" si="6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5"/>
        <v>43475.25</v>
      </c>
      <c r="O690" s="8">
        <f t="shared" si="61"/>
        <v>43491.25</v>
      </c>
      <c r="P690" t="b">
        <v>0</v>
      </c>
      <c r="Q690" t="b">
        <v>1</v>
      </c>
      <c r="R690" t="s">
        <v>269</v>
      </c>
      <c r="S690" t="str">
        <f t="shared" si="62"/>
        <v>film &amp; video</v>
      </c>
      <c r="T690" t="str">
        <f t="shared" si="63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4"/>
        <v>1.0065753424657535</v>
      </c>
      <c r="G691" t="s">
        <v>20</v>
      </c>
      <c r="H691">
        <v>69</v>
      </c>
      <c r="I691" s="5">
        <f t="shared" si="6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5"/>
        <v>41576.208333333336</v>
      </c>
      <c r="O691" s="8">
        <f t="shared" si="61"/>
        <v>41588.25</v>
      </c>
      <c r="P691" t="b">
        <v>0</v>
      </c>
      <c r="Q691" t="b">
        <v>0</v>
      </c>
      <c r="R691" t="s">
        <v>28</v>
      </c>
      <c r="S691" t="str">
        <f t="shared" si="62"/>
        <v>technology</v>
      </c>
      <c r="T691" t="str">
        <f t="shared" si="63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4"/>
        <v>2.266111111111111</v>
      </c>
      <c r="G692" t="s">
        <v>20</v>
      </c>
      <c r="H692">
        <v>190</v>
      </c>
      <c r="I692" s="5">
        <f t="shared" si="6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5"/>
        <v>40874.25</v>
      </c>
      <c r="O692" s="8">
        <f t="shared" si="61"/>
        <v>40880.25</v>
      </c>
      <c r="P692" t="b">
        <v>0</v>
      </c>
      <c r="Q692" t="b">
        <v>1</v>
      </c>
      <c r="R692" t="s">
        <v>42</v>
      </c>
      <c r="S692" t="str">
        <f t="shared" si="62"/>
        <v>film &amp; video</v>
      </c>
      <c r="T692" t="str">
        <f t="shared" si="63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4"/>
        <v>1.4238</v>
      </c>
      <c r="G693" t="s">
        <v>20</v>
      </c>
      <c r="H693">
        <v>237</v>
      </c>
      <c r="I693" s="5">
        <f t="shared" si="6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5"/>
        <v>41185.208333333336</v>
      </c>
      <c r="O693" s="8">
        <f t="shared" si="61"/>
        <v>41202.208333333336</v>
      </c>
      <c r="P693" t="b">
        <v>1</v>
      </c>
      <c r="Q693" t="b">
        <v>1</v>
      </c>
      <c r="R693" t="s">
        <v>42</v>
      </c>
      <c r="S693" t="str">
        <f t="shared" si="62"/>
        <v>film &amp; video</v>
      </c>
      <c r="T693" t="str">
        <f t="shared" si="63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4"/>
        <v>0.90633333333333332</v>
      </c>
      <c r="G694" t="s">
        <v>14</v>
      </c>
      <c r="H694">
        <v>77</v>
      </c>
      <c r="I694" s="5">
        <f t="shared" si="6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5"/>
        <v>43655.208333333328</v>
      </c>
      <c r="O694" s="8">
        <f t="shared" si="61"/>
        <v>43673.208333333328</v>
      </c>
      <c r="P694" t="b">
        <v>0</v>
      </c>
      <c r="Q694" t="b">
        <v>0</v>
      </c>
      <c r="R694" t="s">
        <v>23</v>
      </c>
      <c r="S694" t="str">
        <f t="shared" si="62"/>
        <v>music</v>
      </c>
      <c r="T694" t="str">
        <f t="shared" si="63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4"/>
        <v>0.63966740576496672</v>
      </c>
      <c r="G695" t="s">
        <v>14</v>
      </c>
      <c r="H695">
        <v>1748</v>
      </c>
      <c r="I695" s="5">
        <f t="shared" si="6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5"/>
        <v>43025.208333333328</v>
      </c>
      <c r="O695" s="8">
        <f t="shared" si="61"/>
        <v>43042.208333333328</v>
      </c>
      <c r="P695" t="b">
        <v>0</v>
      </c>
      <c r="Q695" t="b">
        <v>0</v>
      </c>
      <c r="R695" t="s">
        <v>33</v>
      </c>
      <c r="S695" t="str">
        <f t="shared" si="62"/>
        <v>theater</v>
      </c>
      <c r="T695" t="str">
        <f t="shared" si="63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4"/>
        <v>0.84131868131868137</v>
      </c>
      <c r="G696" t="s">
        <v>14</v>
      </c>
      <c r="H696">
        <v>79</v>
      </c>
      <c r="I696" s="5">
        <f t="shared" si="6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5"/>
        <v>43066.25</v>
      </c>
      <c r="O696" s="8">
        <f t="shared" si="61"/>
        <v>43103.25</v>
      </c>
      <c r="P696" t="b">
        <v>0</v>
      </c>
      <c r="Q696" t="b">
        <v>0</v>
      </c>
      <c r="R696" t="s">
        <v>33</v>
      </c>
      <c r="S696" t="str">
        <f t="shared" si="62"/>
        <v>theater</v>
      </c>
      <c r="T696" t="str">
        <f t="shared" si="63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4"/>
        <v>1.3393478260869565</v>
      </c>
      <c r="G697" t="s">
        <v>20</v>
      </c>
      <c r="H697">
        <v>196</v>
      </c>
      <c r="I697" s="5">
        <f t="shared" si="6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5"/>
        <v>42322.25</v>
      </c>
      <c r="O697" s="8">
        <f t="shared" si="61"/>
        <v>42338.25</v>
      </c>
      <c r="P697" t="b">
        <v>1</v>
      </c>
      <c r="Q697" t="b">
        <v>0</v>
      </c>
      <c r="R697" t="s">
        <v>23</v>
      </c>
      <c r="S697" t="str">
        <f t="shared" si="62"/>
        <v>music</v>
      </c>
      <c r="T697" t="str">
        <f t="shared" si="63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4"/>
        <v>0.59042047531992692</v>
      </c>
      <c r="G698" t="s">
        <v>14</v>
      </c>
      <c r="H698">
        <v>889</v>
      </c>
      <c r="I698" s="5">
        <f t="shared" si="6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5"/>
        <v>42114.208333333328</v>
      </c>
      <c r="O698" s="8">
        <f t="shared" si="61"/>
        <v>42115.208333333328</v>
      </c>
      <c r="P698" t="b">
        <v>0</v>
      </c>
      <c r="Q698" t="b">
        <v>1</v>
      </c>
      <c r="R698" t="s">
        <v>33</v>
      </c>
      <c r="S698" t="str">
        <f t="shared" si="62"/>
        <v>theater</v>
      </c>
      <c r="T698" t="str">
        <f t="shared" si="63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4"/>
        <v>1.5280062063615205</v>
      </c>
      <c r="G699" t="s">
        <v>20</v>
      </c>
      <c r="H699">
        <v>7295</v>
      </c>
      <c r="I699" s="5">
        <f t="shared" si="6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5"/>
        <v>43190.208333333328</v>
      </c>
      <c r="O699" s="8">
        <f t="shared" si="61"/>
        <v>43192.208333333328</v>
      </c>
      <c r="P699" t="b">
        <v>0</v>
      </c>
      <c r="Q699" t="b">
        <v>0</v>
      </c>
      <c r="R699" t="s">
        <v>50</v>
      </c>
      <c r="S699" t="str">
        <f t="shared" si="62"/>
        <v>music</v>
      </c>
      <c r="T699" t="str">
        <f t="shared" si="63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4"/>
        <v>4.466912114014252</v>
      </c>
      <c r="G700" t="s">
        <v>20</v>
      </c>
      <c r="H700">
        <v>2893</v>
      </c>
      <c r="I700" s="5">
        <f t="shared" si="6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5"/>
        <v>40871.25</v>
      </c>
      <c r="O700" s="8">
        <f t="shared" si="61"/>
        <v>40885.25</v>
      </c>
      <c r="P700" t="b">
        <v>0</v>
      </c>
      <c r="Q700" t="b">
        <v>0</v>
      </c>
      <c r="R700" t="s">
        <v>65</v>
      </c>
      <c r="S700" t="str">
        <f t="shared" si="62"/>
        <v>technology</v>
      </c>
      <c r="T700" t="str">
        <f t="shared" si="63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4"/>
        <v>0.8439189189189189</v>
      </c>
      <c r="G701" t="s">
        <v>14</v>
      </c>
      <c r="H701">
        <v>56</v>
      </c>
      <c r="I701" s="5">
        <f t="shared" si="6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5"/>
        <v>43641.208333333328</v>
      </c>
      <c r="O701" s="8">
        <f t="shared" si="61"/>
        <v>43642.208333333328</v>
      </c>
      <c r="P701" t="b">
        <v>0</v>
      </c>
      <c r="Q701" t="b">
        <v>0</v>
      </c>
      <c r="R701" t="s">
        <v>53</v>
      </c>
      <c r="S701" t="str">
        <f t="shared" si="62"/>
        <v>film &amp; video</v>
      </c>
      <c r="T701" t="str">
        <f t="shared" si="63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4"/>
        <v>0.03</v>
      </c>
      <c r="G702" t="s">
        <v>14</v>
      </c>
      <c r="H702">
        <v>1</v>
      </c>
      <c r="I702" s="5">
        <f t="shared" si="60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5"/>
        <v>40203.25</v>
      </c>
      <c r="O702" s="8">
        <f t="shared" si="61"/>
        <v>40218.25</v>
      </c>
      <c r="P702" t="b">
        <v>0</v>
      </c>
      <c r="Q702" t="b">
        <v>0</v>
      </c>
      <c r="R702" t="s">
        <v>65</v>
      </c>
      <c r="S702" t="str">
        <f t="shared" si="62"/>
        <v>technology</v>
      </c>
      <c r="T702" t="str">
        <f t="shared" si="63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4"/>
        <v>1.7502692307692307</v>
      </c>
      <c r="G703" t="s">
        <v>20</v>
      </c>
      <c r="H703">
        <v>820</v>
      </c>
      <c r="I703" s="5">
        <f t="shared" si="6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5"/>
        <v>40629.208333333336</v>
      </c>
      <c r="O703" s="8">
        <f t="shared" si="61"/>
        <v>40636.208333333336</v>
      </c>
      <c r="P703" t="b">
        <v>1</v>
      </c>
      <c r="Q703" t="b">
        <v>0</v>
      </c>
      <c r="R703" t="s">
        <v>33</v>
      </c>
      <c r="S703" t="str">
        <f t="shared" si="62"/>
        <v>theater</v>
      </c>
      <c r="T703" t="str">
        <f t="shared" si="63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4"/>
        <v>0.54137931034482756</v>
      </c>
      <c r="G704" t="s">
        <v>14</v>
      </c>
      <c r="H704">
        <v>83</v>
      </c>
      <c r="I704" s="5">
        <f t="shared" si="6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5"/>
        <v>41477.208333333336</v>
      </c>
      <c r="O704" s="8">
        <f t="shared" si="61"/>
        <v>41482.208333333336</v>
      </c>
      <c r="P704" t="b">
        <v>0</v>
      </c>
      <c r="Q704" t="b">
        <v>0</v>
      </c>
      <c r="R704" t="s">
        <v>65</v>
      </c>
      <c r="S704" t="str">
        <f t="shared" si="62"/>
        <v>technology</v>
      </c>
      <c r="T704" t="str">
        <f t="shared" si="63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4"/>
        <v>3.1187381703470032</v>
      </c>
      <c r="G705" t="s">
        <v>20</v>
      </c>
      <c r="H705">
        <v>2038</v>
      </c>
      <c r="I705" s="5">
        <f t="shared" si="6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5"/>
        <v>41020.208333333336</v>
      </c>
      <c r="O705" s="8">
        <f t="shared" si="61"/>
        <v>41037.208333333336</v>
      </c>
      <c r="P705" t="b">
        <v>1</v>
      </c>
      <c r="Q705" t="b">
        <v>1</v>
      </c>
      <c r="R705" t="s">
        <v>206</v>
      </c>
      <c r="S705" t="str">
        <f t="shared" si="62"/>
        <v>publishing</v>
      </c>
      <c r="T705" t="str">
        <f t="shared" si="63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4"/>
        <v>1.2278160919540231</v>
      </c>
      <c r="G706" t="s">
        <v>20</v>
      </c>
      <c r="H706">
        <v>116</v>
      </c>
      <c r="I706" s="5">
        <f t="shared" si="6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5"/>
        <v>42555.208333333328</v>
      </c>
      <c r="O706" s="8">
        <f t="shared" si="61"/>
        <v>42570.208333333328</v>
      </c>
      <c r="P706" t="b">
        <v>0</v>
      </c>
      <c r="Q706" t="b">
        <v>0</v>
      </c>
      <c r="R706" t="s">
        <v>71</v>
      </c>
      <c r="S706" t="str">
        <f t="shared" si="62"/>
        <v>film &amp; video</v>
      </c>
      <c r="T706" t="str">
        <f t="shared" si="63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4"/>
        <v>0.99026517383618151</v>
      </c>
      <c r="G707" t="s">
        <v>14</v>
      </c>
      <c r="H707">
        <v>2025</v>
      </c>
      <c r="I707" s="5">
        <f t="shared" ref="I707:I770" si="66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65"/>
        <v>41619.25</v>
      </c>
      <c r="O707" s="8">
        <f t="shared" ref="O707:O770" si="67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8">_xlfn.TEXTBEFORE(R707,"/")</f>
        <v>publishing</v>
      </c>
      <c r="T707" t="str">
        <f t="shared" ref="T707:T770" si="69">_xlfn.TEXTAFTER(R707,"/")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70">E708/D708</f>
        <v>1.278468634686347</v>
      </c>
      <c r="G708" t="s">
        <v>20</v>
      </c>
      <c r="H708">
        <v>1345</v>
      </c>
      <c r="I708" s="5">
        <f t="shared" si="6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ref="N708:N771" si="71">(((L708/60)/60)/24)+DATE(1970,1,1)</f>
        <v>43471.25</v>
      </c>
      <c r="O708" s="8">
        <f t="shared" si="67"/>
        <v>43479.25</v>
      </c>
      <c r="P708" t="b">
        <v>0</v>
      </c>
      <c r="Q708" t="b">
        <v>1</v>
      </c>
      <c r="R708" t="s">
        <v>28</v>
      </c>
      <c r="S708" t="str">
        <f t="shared" si="68"/>
        <v>technology</v>
      </c>
      <c r="T708" t="str">
        <f t="shared" si="69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70"/>
        <v>1.5861643835616439</v>
      </c>
      <c r="G709" t="s">
        <v>20</v>
      </c>
      <c r="H709">
        <v>168</v>
      </c>
      <c r="I709" s="5">
        <f t="shared" si="6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71"/>
        <v>43442.25</v>
      </c>
      <c r="O709" s="8">
        <f t="shared" si="67"/>
        <v>43478.25</v>
      </c>
      <c r="P709" t="b">
        <v>0</v>
      </c>
      <c r="Q709" t="b">
        <v>0</v>
      </c>
      <c r="R709" t="s">
        <v>53</v>
      </c>
      <c r="S709" t="str">
        <f t="shared" si="68"/>
        <v>film &amp; video</v>
      </c>
      <c r="T709" t="str">
        <f t="shared" si="69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70"/>
        <v>7.0705882352941174</v>
      </c>
      <c r="G710" t="s">
        <v>20</v>
      </c>
      <c r="H710">
        <v>137</v>
      </c>
      <c r="I710" s="5">
        <f t="shared" si="6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71"/>
        <v>42877.208333333328</v>
      </c>
      <c r="O710" s="8">
        <f t="shared" si="67"/>
        <v>42887.208333333328</v>
      </c>
      <c r="P710" t="b">
        <v>0</v>
      </c>
      <c r="Q710" t="b">
        <v>0</v>
      </c>
      <c r="R710" t="s">
        <v>33</v>
      </c>
      <c r="S710" t="str">
        <f t="shared" si="68"/>
        <v>theater</v>
      </c>
      <c r="T710" t="str">
        <f t="shared" si="69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70"/>
        <v>1.4238775510204082</v>
      </c>
      <c r="G711" t="s">
        <v>20</v>
      </c>
      <c r="H711">
        <v>186</v>
      </c>
      <c r="I711" s="5">
        <f t="shared" si="6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71"/>
        <v>41018.208333333336</v>
      </c>
      <c r="O711" s="8">
        <f t="shared" si="67"/>
        <v>41025.208333333336</v>
      </c>
      <c r="P711" t="b">
        <v>0</v>
      </c>
      <c r="Q711" t="b">
        <v>0</v>
      </c>
      <c r="R711" t="s">
        <v>33</v>
      </c>
      <c r="S711" t="str">
        <f t="shared" si="68"/>
        <v>theater</v>
      </c>
      <c r="T711" t="str">
        <f t="shared" si="69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70"/>
        <v>1.4786046511627906</v>
      </c>
      <c r="G712" t="s">
        <v>20</v>
      </c>
      <c r="H712">
        <v>125</v>
      </c>
      <c r="I712" s="5">
        <f t="shared" si="6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71"/>
        <v>43295.208333333328</v>
      </c>
      <c r="O712" s="8">
        <f t="shared" si="67"/>
        <v>43302.208333333328</v>
      </c>
      <c r="P712" t="b">
        <v>0</v>
      </c>
      <c r="Q712" t="b">
        <v>1</v>
      </c>
      <c r="R712" t="s">
        <v>33</v>
      </c>
      <c r="S712" t="str">
        <f t="shared" si="68"/>
        <v>theater</v>
      </c>
      <c r="T712" t="str">
        <f t="shared" si="69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70"/>
        <v>0.20322580645161289</v>
      </c>
      <c r="G713" t="s">
        <v>14</v>
      </c>
      <c r="H713">
        <v>14</v>
      </c>
      <c r="I713" s="5">
        <f t="shared" si="6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71"/>
        <v>42393.25</v>
      </c>
      <c r="O713" s="8">
        <f t="shared" si="67"/>
        <v>42395.25</v>
      </c>
      <c r="P713" t="b">
        <v>1</v>
      </c>
      <c r="Q713" t="b">
        <v>1</v>
      </c>
      <c r="R713" t="s">
        <v>33</v>
      </c>
      <c r="S713" t="str">
        <f t="shared" si="68"/>
        <v>theater</v>
      </c>
      <c r="T713" t="str">
        <f t="shared" si="69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70"/>
        <v>18.40625</v>
      </c>
      <c r="G714" t="s">
        <v>20</v>
      </c>
      <c r="H714">
        <v>202</v>
      </c>
      <c r="I714" s="5">
        <f t="shared" si="6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71"/>
        <v>42559.208333333328</v>
      </c>
      <c r="O714" s="8">
        <f t="shared" si="67"/>
        <v>42600.208333333328</v>
      </c>
      <c r="P714" t="b">
        <v>0</v>
      </c>
      <c r="Q714" t="b">
        <v>0</v>
      </c>
      <c r="R714" t="s">
        <v>33</v>
      </c>
      <c r="S714" t="str">
        <f t="shared" si="68"/>
        <v>theater</v>
      </c>
      <c r="T714" t="str">
        <f t="shared" si="69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70"/>
        <v>1.6194202898550725</v>
      </c>
      <c r="G715" t="s">
        <v>20</v>
      </c>
      <c r="H715">
        <v>103</v>
      </c>
      <c r="I715" s="5">
        <f t="shared" si="6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71"/>
        <v>42604.208333333328</v>
      </c>
      <c r="O715" s="8">
        <f t="shared" si="67"/>
        <v>42616.208333333328</v>
      </c>
      <c r="P715" t="b">
        <v>0</v>
      </c>
      <c r="Q715" t="b">
        <v>0</v>
      </c>
      <c r="R715" t="s">
        <v>133</v>
      </c>
      <c r="S715" t="str">
        <f t="shared" si="68"/>
        <v>publishing</v>
      </c>
      <c r="T715" t="str">
        <f t="shared" si="69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70"/>
        <v>4.7282077922077921</v>
      </c>
      <c r="G716" t="s">
        <v>20</v>
      </c>
      <c r="H716">
        <v>1785</v>
      </c>
      <c r="I716" s="5">
        <f t="shared" si="6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71"/>
        <v>41870.208333333336</v>
      </c>
      <c r="O716" s="8">
        <f t="shared" si="67"/>
        <v>41871.208333333336</v>
      </c>
      <c r="P716" t="b">
        <v>0</v>
      </c>
      <c r="Q716" t="b">
        <v>0</v>
      </c>
      <c r="R716" t="s">
        <v>23</v>
      </c>
      <c r="S716" t="str">
        <f t="shared" si="68"/>
        <v>music</v>
      </c>
      <c r="T716" t="str">
        <f t="shared" si="69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70"/>
        <v>0.24466101694915254</v>
      </c>
      <c r="G717" t="s">
        <v>14</v>
      </c>
      <c r="H717">
        <v>656</v>
      </c>
      <c r="I717" s="5">
        <f t="shared" si="6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71"/>
        <v>40397.208333333336</v>
      </c>
      <c r="O717" s="8">
        <f t="shared" si="67"/>
        <v>40402.208333333336</v>
      </c>
      <c r="P717" t="b">
        <v>0</v>
      </c>
      <c r="Q717" t="b">
        <v>0</v>
      </c>
      <c r="R717" t="s">
        <v>292</v>
      </c>
      <c r="S717" t="str">
        <f t="shared" si="68"/>
        <v>games</v>
      </c>
      <c r="T717" t="str">
        <f t="shared" si="69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70"/>
        <v>5.1764999999999999</v>
      </c>
      <c r="G718" t="s">
        <v>20</v>
      </c>
      <c r="H718">
        <v>157</v>
      </c>
      <c r="I718" s="5">
        <f t="shared" si="6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71"/>
        <v>41465.208333333336</v>
      </c>
      <c r="O718" s="8">
        <f t="shared" si="67"/>
        <v>41493.208333333336</v>
      </c>
      <c r="P718" t="b">
        <v>0</v>
      </c>
      <c r="Q718" t="b">
        <v>1</v>
      </c>
      <c r="R718" t="s">
        <v>33</v>
      </c>
      <c r="S718" t="str">
        <f t="shared" si="68"/>
        <v>theater</v>
      </c>
      <c r="T718" t="str">
        <f t="shared" si="69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70"/>
        <v>2.4764285714285714</v>
      </c>
      <c r="G719" t="s">
        <v>20</v>
      </c>
      <c r="H719">
        <v>555</v>
      </c>
      <c r="I719" s="5">
        <f t="shared" si="6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71"/>
        <v>40777.208333333336</v>
      </c>
      <c r="O719" s="8">
        <f t="shared" si="67"/>
        <v>40798.208333333336</v>
      </c>
      <c r="P719" t="b">
        <v>0</v>
      </c>
      <c r="Q719" t="b">
        <v>0</v>
      </c>
      <c r="R719" t="s">
        <v>42</v>
      </c>
      <c r="S719" t="str">
        <f t="shared" si="68"/>
        <v>film &amp; video</v>
      </c>
      <c r="T719" t="str">
        <f t="shared" si="69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70"/>
        <v>1.0020481927710843</v>
      </c>
      <c r="G720" t="s">
        <v>20</v>
      </c>
      <c r="H720">
        <v>297</v>
      </c>
      <c r="I720" s="5">
        <f t="shared" si="6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71"/>
        <v>41442.208333333336</v>
      </c>
      <c r="O720" s="8">
        <f t="shared" si="67"/>
        <v>41468.208333333336</v>
      </c>
      <c r="P720" t="b">
        <v>0</v>
      </c>
      <c r="Q720" t="b">
        <v>0</v>
      </c>
      <c r="R720" t="s">
        <v>65</v>
      </c>
      <c r="S720" t="str">
        <f t="shared" si="68"/>
        <v>technology</v>
      </c>
      <c r="T720" t="str">
        <f t="shared" si="69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70"/>
        <v>1.53</v>
      </c>
      <c r="G721" t="s">
        <v>20</v>
      </c>
      <c r="H721">
        <v>123</v>
      </c>
      <c r="I721" s="5">
        <f t="shared" si="6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71"/>
        <v>41058.208333333336</v>
      </c>
      <c r="O721" s="8">
        <f t="shared" si="67"/>
        <v>41069.208333333336</v>
      </c>
      <c r="P721" t="b">
        <v>0</v>
      </c>
      <c r="Q721" t="b">
        <v>0</v>
      </c>
      <c r="R721" t="s">
        <v>119</v>
      </c>
      <c r="S721" t="str">
        <f t="shared" si="68"/>
        <v>publishing</v>
      </c>
      <c r="T721" t="str">
        <f t="shared" si="69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70"/>
        <v>0.37091954022988505</v>
      </c>
      <c r="G722" t="s">
        <v>74</v>
      </c>
      <c r="H722">
        <v>38</v>
      </c>
      <c r="I722" s="5">
        <f t="shared" si="6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71"/>
        <v>43152.25</v>
      </c>
      <c r="O722" s="8">
        <f t="shared" si="67"/>
        <v>43166.25</v>
      </c>
      <c r="P722" t="b">
        <v>0</v>
      </c>
      <c r="Q722" t="b">
        <v>1</v>
      </c>
      <c r="R722" t="s">
        <v>33</v>
      </c>
      <c r="S722" t="str">
        <f t="shared" si="68"/>
        <v>theater</v>
      </c>
      <c r="T722" t="str">
        <f t="shared" si="69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70"/>
        <v>4.3923948220064728E-2</v>
      </c>
      <c r="G723" t="s">
        <v>74</v>
      </c>
      <c r="H723">
        <v>60</v>
      </c>
      <c r="I723" s="5">
        <f t="shared" si="6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71"/>
        <v>43194.208333333328</v>
      </c>
      <c r="O723" s="8">
        <f t="shared" si="67"/>
        <v>43200.208333333328</v>
      </c>
      <c r="P723" t="b">
        <v>0</v>
      </c>
      <c r="Q723" t="b">
        <v>0</v>
      </c>
      <c r="R723" t="s">
        <v>23</v>
      </c>
      <c r="S723" t="str">
        <f t="shared" si="68"/>
        <v>music</v>
      </c>
      <c r="T723" t="str">
        <f t="shared" si="69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70"/>
        <v>1.5650721649484536</v>
      </c>
      <c r="G724" t="s">
        <v>20</v>
      </c>
      <c r="H724">
        <v>3036</v>
      </c>
      <c r="I724" s="5">
        <f t="shared" si="6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71"/>
        <v>43045.25</v>
      </c>
      <c r="O724" s="8">
        <f t="shared" si="67"/>
        <v>43072.25</v>
      </c>
      <c r="P724" t="b">
        <v>0</v>
      </c>
      <c r="Q724" t="b">
        <v>0</v>
      </c>
      <c r="R724" t="s">
        <v>42</v>
      </c>
      <c r="S724" t="str">
        <f t="shared" si="68"/>
        <v>film &amp; video</v>
      </c>
      <c r="T724" t="str">
        <f t="shared" si="69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70"/>
        <v>2.704081632653061</v>
      </c>
      <c r="G725" t="s">
        <v>20</v>
      </c>
      <c r="H725">
        <v>144</v>
      </c>
      <c r="I725" s="5">
        <f t="shared" si="6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71"/>
        <v>42431.25</v>
      </c>
      <c r="O725" s="8">
        <f t="shared" si="67"/>
        <v>42452.208333333328</v>
      </c>
      <c r="P725" t="b">
        <v>0</v>
      </c>
      <c r="Q725" t="b">
        <v>0</v>
      </c>
      <c r="R725" t="s">
        <v>33</v>
      </c>
      <c r="S725" t="str">
        <f t="shared" si="68"/>
        <v>theater</v>
      </c>
      <c r="T725" t="str">
        <f t="shared" si="69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70"/>
        <v>1.3405952380952382</v>
      </c>
      <c r="G726" t="s">
        <v>20</v>
      </c>
      <c r="H726">
        <v>121</v>
      </c>
      <c r="I726" s="5">
        <f t="shared" si="6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71"/>
        <v>41934.208333333336</v>
      </c>
      <c r="O726" s="8">
        <f t="shared" si="67"/>
        <v>41936.208333333336</v>
      </c>
      <c r="P726" t="b">
        <v>0</v>
      </c>
      <c r="Q726" t="b">
        <v>1</v>
      </c>
      <c r="R726" t="s">
        <v>33</v>
      </c>
      <c r="S726" t="str">
        <f t="shared" si="68"/>
        <v>theater</v>
      </c>
      <c r="T726" t="str">
        <f t="shared" si="69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70"/>
        <v>0.50398033126293995</v>
      </c>
      <c r="G727" t="s">
        <v>14</v>
      </c>
      <c r="H727">
        <v>1596</v>
      </c>
      <c r="I727" s="5">
        <f t="shared" si="6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71"/>
        <v>41958.25</v>
      </c>
      <c r="O727" s="8">
        <f t="shared" si="67"/>
        <v>41960.25</v>
      </c>
      <c r="P727" t="b">
        <v>0</v>
      </c>
      <c r="Q727" t="b">
        <v>0</v>
      </c>
      <c r="R727" t="s">
        <v>292</v>
      </c>
      <c r="S727" t="str">
        <f t="shared" si="68"/>
        <v>games</v>
      </c>
      <c r="T727" t="str">
        <f t="shared" si="69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70"/>
        <v>0.88815837937384901</v>
      </c>
      <c r="G728" t="s">
        <v>74</v>
      </c>
      <c r="H728">
        <v>524</v>
      </c>
      <c r="I728" s="5">
        <f t="shared" si="6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71"/>
        <v>40476.208333333336</v>
      </c>
      <c r="O728" s="8">
        <f t="shared" si="67"/>
        <v>40482.208333333336</v>
      </c>
      <c r="P728" t="b">
        <v>0</v>
      </c>
      <c r="Q728" t="b">
        <v>1</v>
      </c>
      <c r="R728" t="s">
        <v>33</v>
      </c>
      <c r="S728" t="str">
        <f t="shared" si="68"/>
        <v>theater</v>
      </c>
      <c r="T728" t="str">
        <f t="shared" si="69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70"/>
        <v>1.65</v>
      </c>
      <c r="G729" t="s">
        <v>20</v>
      </c>
      <c r="H729">
        <v>181</v>
      </c>
      <c r="I729" s="5">
        <f t="shared" si="6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71"/>
        <v>43485.25</v>
      </c>
      <c r="O729" s="8">
        <f t="shared" si="67"/>
        <v>43543.208333333328</v>
      </c>
      <c r="P729" t="b">
        <v>0</v>
      </c>
      <c r="Q729" t="b">
        <v>0</v>
      </c>
      <c r="R729" t="s">
        <v>28</v>
      </c>
      <c r="S729" t="str">
        <f t="shared" si="68"/>
        <v>technology</v>
      </c>
      <c r="T729" t="str">
        <f t="shared" si="69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70"/>
        <v>0.17499999999999999</v>
      </c>
      <c r="G730" t="s">
        <v>14</v>
      </c>
      <c r="H730">
        <v>10</v>
      </c>
      <c r="I730" s="5">
        <f t="shared" si="6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71"/>
        <v>42515.208333333328</v>
      </c>
      <c r="O730" s="8">
        <f t="shared" si="67"/>
        <v>42526.208333333328</v>
      </c>
      <c r="P730" t="b">
        <v>0</v>
      </c>
      <c r="Q730" t="b">
        <v>0</v>
      </c>
      <c r="R730" t="s">
        <v>33</v>
      </c>
      <c r="S730" t="str">
        <f t="shared" si="68"/>
        <v>theater</v>
      </c>
      <c r="T730" t="str">
        <f t="shared" si="69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70"/>
        <v>1.8566071428571429</v>
      </c>
      <c r="G731" t="s">
        <v>20</v>
      </c>
      <c r="H731">
        <v>122</v>
      </c>
      <c r="I731" s="5">
        <f t="shared" si="6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71"/>
        <v>41309.25</v>
      </c>
      <c r="O731" s="8">
        <f t="shared" si="67"/>
        <v>41311.25</v>
      </c>
      <c r="P731" t="b">
        <v>0</v>
      </c>
      <c r="Q731" t="b">
        <v>0</v>
      </c>
      <c r="R731" t="s">
        <v>53</v>
      </c>
      <c r="S731" t="str">
        <f t="shared" si="68"/>
        <v>film &amp; video</v>
      </c>
      <c r="T731" t="str">
        <f t="shared" si="69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70"/>
        <v>4.1266319444444441</v>
      </c>
      <c r="G732" t="s">
        <v>20</v>
      </c>
      <c r="H732">
        <v>1071</v>
      </c>
      <c r="I732" s="5">
        <f t="shared" si="6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71"/>
        <v>42147.208333333328</v>
      </c>
      <c r="O732" s="8">
        <f t="shared" si="67"/>
        <v>42153.208333333328</v>
      </c>
      <c r="P732" t="b">
        <v>0</v>
      </c>
      <c r="Q732" t="b">
        <v>0</v>
      </c>
      <c r="R732" t="s">
        <v>65</v>
      </c>
      <c r="S732" t="str">
        <f t="shared" si="68"/>
        <v>technology</v>
      </c>
      <c r="T732" t="str">
        <f t="shared" si="69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70"/>
        <v>0.90249999999999997</v>
      </c>
      <c r="G733" t="s">
        <v>74</v>
      </c>
      <c r="H733">
        <v>219</v>
      </c>
      <c r="I733" s="5">
        <f t="shared" si="6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71"/>
        <v>42939.208333333328</v>
      </c>
      <c r="O733" s="8">
        <f t="shared" si="67"/>
        <v>42940.208333333328</v>
      </c>
      <c r="P733" t="b">
        <v>0</v>
      </c>
      <c r="Q733" t="b">
        <v>0</v>
      </c>
      <c r="R733" t="s">
        <v>28</v>
      </c>
      <c r="S733" t="str">
        <f t="shared" si="68"/>
        <v>technology</v>
      </c>
      <c r="T733" t="str">
        <f t="shared" si="69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70"/>
        <v>0.91984615384615387</v>
      </c>
      <c r="G734" t="s">
        <v>14</v>
      </c>
      <c r="H734">
        <v>1121</v>
      </c>
      <c r="I734" s="5">
        <f t="shared" si="6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71"/>
        <v>42816.208333333328</v>
      </c>
      <c r="O734" s="8">
        <f t="shared" si="67"/>
        <v>42839.208333333328</v>
      </c>
      <c r="P734" t="b">
        <v>0</v>
      </c>
      <c r="Q734" t="b">
        <v>1</v>
      </c>
      <c r="R734" t="s">
        <v>23</v>
      </c>
      <c r="S734" t="str">
        <f t="shared" si="68"/>
        <v>music</v>
      </c>
      <c r="T734" t="str">
        <f t="shared" si="69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70"/>
        <v>5.2700632911392402</v>
      </c>
      <c r="G735" t="s">
        <v>20</v>
      </c>
      <c r="H735">
        <v>980</v>
      </c>
      <c r="I735" s="5">
        <f t="shared" si="6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71"/>
        <v>41844.208333333336</v>
      </c>
      <c r="O735" s="8">
        <f t="shared" si="67"/>
        <v>41857.208333333336</v>
      </c>
      <c r="P735" t="b">
        <v>0</v>
      </c>
      <c r="Q735" t="b">
        <v>0</v>
      </c>
      <c r="R735" t="s">
        <v>148</v>
      </c>
      <c r="S735" t="str">
        <f t="shared" si="68"/>
        <v>music</v>
      </c>
      <c r="T735" t="str">
        <f t="shared" si="69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70"/>
        <v>3.1914285714285713</v>
      </c>
      <c r="G736" t="s">
        <v>20</v>
      </c>
      <c r="H736">
        <v>536</v>
      </c>
      <c r="I736" s="5">
        <f t="shared" si="6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71"/>
        <v>42763.25</v>
      </c>
      <c r="O736" s="8">
        <f t="shared" si="67"/>
        <v>42775.25</v>
      </c>
      <c r="P736" t="b">
        <v>0</v>
      </c>
      <c r="Q736" t="b">
        <v>1</v>
      </c>
      <c r="R736" t="s">
        <v>33</v>
      </c>
      <c r="S736" t="str">
        <f t="shared" si="68"/>
        <v>theater</v>
      </c>
      <c r="T736" t="str">
        <f t="shared" si="69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70"/>
        <v>3.5418867924528303</v>
      </c>
      <c r="G737" t="s">
        <v>20</v>
      </c>
      <c r="H737">
        <v>1991</v>
      </c>
      <c r="I737" s="5">
        <f t="shared" si="6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71"/>
        <v>42459.208333333328</v>
      </c>
      <c r="O737" s="8">
        <f t="shared" si="67"/>
        <v>42466.208333333328</v>
      </c>
      <c r="P737" t="b">
        <v>0</v>
      </c>
      <c r="Q737" t="b">
        <v>0</v>
      </c>
      <c r="R737" t="s">
        <v>122</v>
      </c>
      <c r="S737" t="str">
        <f t="shared" si="68"/>
        <v>photography</v>
      </c>
      <c r="T737" t="str">
        <f t="shared" si="69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70"/>
        <v>0.32896103896103895</v>
      </c>
      <c r="G738" t="s">
        <v>74</v>
      </c>
      <c r="H738">
        <v>29</v>
      </c>
      <c r="I738" s="5">
        <f t="shared" si="6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71"/>
        <v>42055.25</v>
      </c>
      <c r="O738" s="8">
        <f t="shared" si="67"/>
        <v>42059.25</v>
      </c>
      <c r="P738" t="b">
        <v>0</v>
      </c>
      <c r="Q738" t="b">
        <v>0</v>
      </c>
      <c r="R738" t="s">
        <v>68</v>
      </c>
      <c r="S738" t="str">
        <f t="shared" si="68"/>
        <v>publishing</v>
      </c>
      <c r="T738" t="str">
        <f t="shared" si="69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70"/>
        <v>1.358918918918919</v>
      </c>
      <c r="G739" t="s">
        <v>20</v>
      </c>
      <c r="H739">
        <v>180</v>
      </c>
      <c r="I739" s="5">
        <f t="shared" si="6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71"/>
        <v>42685.25</v>
      </c>
      <c r="O739" s="8">
        <f t="shared" si="67"/>
        <v>42697.25</v>
      </c>
      <c r="P739" t="b">
        <v>0</v>
      </c>
      <c r="Q739" t="b">
        <v>0</v>
      </c>
      <c r="R739" t="s">
        <v>60</v>
      </c>
      <c r="S739" t="str">
        <f t="shared" si="68"/>
        <v>music</v>
      </c>
      <c r="T739" t="str">
        <f t="shared" si="69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70"/>
        <v>2.0843373493975904E-2</v>
      </c>
      <c r="G740" t="s">
        <v>14</v>
      </c>
      <c r="H740">
        <v>15</v>
      </c>
      <c r="I740" s="5">
        <f t="shared" si="6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71"/>
        <v>41959.25</v>
      </c>
      <c r="O740" s="8">
        <f t="shared" si="67"/>
        <v>41981.25</v>
      </c>
      <c r="P740" t="b">
        <v>0</v>
      </c>
      <c r="Q740" t="b">
        <v>1</v>
      </c>
      <c r="R740" t="s">
        <v>33</v>
      </c>
      <c r="S740" t="str">
        <f t="shared" si="68"/>
        <v>theater</v>
      </c>
      <c r="T740" t="str">
        <f t="shared" si="69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70"/>
        <v>0.61</v>
      </c>
      <c r="G741" t="s">
        <v>14</v>
      </c>
      <c r="H741">
        <v>191</v>
      </c>
      <c r="I741" s="5">
        <f t="shared" si="6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71"/>
        <v>41089.208333333336</v>
      </c>
      <c r="O741" s="8">
        <f t="shared" si="67"/>
        <v>41090.208333333336</v>
      </c>
      <c r="P741" t="b">
        <v>0</v>
      </c>
      <c r="Q741" t="b">
        <v>0</v>
      </c>
      <c r="R741" t="s">
        <v>60</v>
      </c>
      <c r="S741" t="str">
        <f t="shared" si="68"/>
        <v>music</v>
      </c>
      <c r="T741" t="str">
        <f t="shared" si="69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70"/>
        <v>0.30037735849056602</v>
      </c>
      <c r="G742" t="s">
        <v>14</v>
      </c>
      <c r="H742">
        <v>16</v>
      </c>
      <c r="I742" s="5">
        <f t="shared" si="6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71"/>
        <v>42769.25</v>
      </c>
      <c r="O742" s="8">
        <f t="shared" si="67"/>
        <v>42772.25</v>
      </c>
      <c r="P742" t="b">
        <v>0</v>
      </c>
      <c r="Q742" t="b">
        <v>0</v>
      </c>
      <c r="R742" t="s">
        <v>33</v>
      </c>
      <c r="S742" t="str">
        <f t="shared" si="68"/>
        <v>theater</v>
      </c>
      <c r="T742" t="str">
        <f t="shared" si="69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70"/>
        <v>11.791666666666666</v>
      </c>
      <c r="G743" t="s">
        <v>20</v>
      </c>
      <c r="H743">
        <v>130</v>
      </c>
      <c r="I743" s="5">
        <f t="shared" si="6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71"/>
        <v>40321.208333333336</v>
      </c>
      <c r="O743" s="8">
        <f t="shared" si="67"/>
        <v>40322.208333333336</v>
      </c>
      <c r="P743" t="b">
        <v>0</v>
      </c>
      <c r="Q743" t="b">
        <v>0</v>
      </c>
      <c r="R743" t="s">
        <v>33</v>
      </c>
      <c r="S743" t="str">
        <f t="shared" si="68"/>
        <v>theater</v>
      </c>
      <c r="T743" t="str">
        <f t="shared" si="69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70"/>
        <v>11.260833333333334</v>
      </c>
      <c r="G744" t="s">
        <v>20</v>
      </c>
      <c r="H744">
        <v>122</v>
      </c>
      <c r="I744" s="5">
        <f t="shared" si="6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71"/>
        <v>40197.25</v>
      </c>
      <c r="O744" s="8">
        <f t="shared" si="67"/>
        <v>40239.25</v>
      </c>
      <c r="P744" t="b">
        <v>0</v>
      </c>
      <c r="Q744" t="b">
        <v>0</v>
      </c>
      <c r="R744" t="s">
        <v>50</v>
      </c>
      <c r="S744" t="str">
        <f t="shared" si="68"/>
        <v>music</v>
      </c>
      <c r="T744" t="str">
        <f t="shared" si="69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70"/>
        <v>0.12923076923076923</v>
      </c>
      <c r="G745" t="s">
        <v>14</v>
      </c>
      <c r="H745">
        <v>17</v>
      </c>
      <c r="I745" s="5">
        <f t="shared" si="6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71"/>
        <v>42298.208333333328</v>
      </c>
      <c r="O745" s="8">
        <f t="shared" si="67"/>
        <v>42304.208333333328</v>
      </c>
      <c r="P745" t="b">
        <v>0</v>
      </c>
      <c r="Q745" t="b">
        <v>1</v>
      </c>
      <c r="R745" t="s">
        <v>33</v>
      </c>
      <c r="S745" t="str">
        <f t="shared" si="68"/>
        <v>theater</v>
      </c>
      <c r="T745" t="str">
        <f t="shared" si="69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70"/>
        <v>7.12</v>
      </c>
      <c r="G746" t="s">
        <v>20</v>
      </c>
      <c r="H746">
        <v>140</v>
      </c>
      <c r="I746" s="5">
        <f t="shared" si="6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71"/>
        <v>43322.208333333328</v>
      </c>
      <c r="O746" s="8">
        <f t="shared" si="67"/>
        <v>43324.208333333328</v>
      </c>
      <c r="P746" t="b">
        <v>0</v>
      </c>
      <c r="Q746" t="b">
        <v>1</v>
      </c>
      <c r="R746" t="s">
        <v>33</v>
      </c>
      <c r="S746" t="str">
        <f t="shared" si="68"/>
        <v>theater</v>
      </c>
      <c r="T746" t="str">
        <f t="shared" si="69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70"/>
        <v>0.30304347826086958</v>
      </c>
      <c r="G747" t="s">
        <v>14</v>
      </c>
      <c r="H747">
        <v>34</v>
      </c>
      <c r="I747" s="5">
        <f t="shared" si="6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71"/>
        <v>40328.208333333336</v>
      </c>
      <c r="O747" s="8">
        <f t="shared" si="67"/>
        <v>40355.208333333336</v>
      </c>
      <c r="P747" t="b">
        <v>0</v>
      </c>
      <c r="Q747" t="b">
        <v>0</v>
      </c>
      <c r="R747" t="s">
        <v>65</v>
      </c>
      <c r="S747" t="str">
        <f t="shared" si="68"/>
        <v>technology</v>
      </c>
      <c r="T747" t="str">
        <f t="shared" si="69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70"/>
        <v>2.1250896057347672</v>
      </c>
      <c r="G748" t="s">
        <v>20</v>
      </c>
      <c r="H748">
        <v>3388</v>
      </c>
      <c r="I748" s="5">
        <f t="shared" si="6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71"/>
        <v>40825.208333333336</v>
      </c>
      <c r="O748" s="8">
        <f t="shared" si="67"/>
        <v>40830.208333333336</v>
      </c>
      <c r="P748" t="b">
        <v>0</v>
      </c>
      <c r="Q748" t="b">
        <v>0</v>
      </c>
      <c r="R748" t="s">
        <v>28</v>
      </c>
      <c r="S748" t="str">
        <f t="shared" si="68"/>
        <v>technology</v>
      </c>
      <c r="T748" t="str">
        <f t="shared" si="69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70"/>
        <v>2.2885714285714287</v>
      </c>
      <c r="G749" t="s">
        <v>20</v>
      </c>
      <c r="H749">
        <v>280</v>
      </c>
      <c r="I749" s="5">
        <f t="shared" si="6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71"/>
        <v>40423.208333333336</v>
      </c>
      <c r="O749" s="8">
        <f t="shared" si="67"/>
        <v>40434.208333333336</v>
      </c>
      <c r="P749" t="b">
        <v>0</v>
      </c>
      <c r="Q749" t="b">
        <v>0</v>
      </c>
      <c r="R749" t="s">
        <v>33</v>
      </c>
      <c r="S749" t="str">
        <f t="shared" si="68"/>
        <v>theater</v>
      </c>
      <c r="T749" t="str">
        <f t="shared" si="69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70"/>
        <v>0.34959979476654696</v>
      </c>
      <c r="G750" t="s">
        <v>74</v>
      </c>
      <c r="H750">
        <v>614</v>
      </c>
      <c r="I750" s="5">
        <f t="shared" si="6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71"/>
        <v>40238.25</v>
      </c>
      <c r="O750" s="8">
        <f t="shared" si="67"/>
        <v>40263.208333333336</v>
      </c>
      <c r="P750" t="b">
        <v>0</v>
      </c>
      <c r="Q750" t="b">
        <v>1</v>
      </c>
      <c r="R750" t="s">
        <v>71</v>
      </c>
      <c r="S750" t="str">
        <f t="shared" si="68"/>
        <v>film &amp; video</v>
      </c>
      <c r="T750" t="str">
        <f t="shared" si="69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70"/>
        <v>1.5729069767441861</v>
      </c>
      <c r="G751" t="s">
        <v>20</v>
      </c>
      <c r="H751">
        <v>366</v>
      </c>
      <c r="I751" s="5">
        <f t="shared" si="6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71"/>
        <v>41920.208333333336</v>
      </c>
      <c r="O751" s="8">
        <f t="shared" si="67"/>
        <v>41932.208333333336</v>
      </c>
      <c r="P751" t="b">
        <v>0</v>
      </c>
      <c r="Q751" t="b">
        <v>1</v>
      </c>
      <c r="R751" t="s">
        <v>65</v>
      </c>
      <c r="S751" t="str">
        <f t="shared" si="68"/>
        <v>technology</v>
      </c>
      <c r="T751" t="str">
        <f t="shared" si="69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70"/>
        <v>0.01</v>
      </c>
      <c r="G752" t="s">
        <v>14</v>
      </c>
      <c r="H752">
        <v>1</v>
      </c>
      <c r="I752" s="5">
        <f t="shared" si="6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71"/>
        <v>40360.208333333336</v>
      </c>
      <c r="O752" s="8">
        <f t="shared" si="67"/>
        <v>40385.208333333336</v>
      </c>
      <c r="P752" t="b">
        <v>0</v>
      </c>
      <c r="Q752" t="b">
        <v>0</v>
      </c>
      <c r="R752" t="s">
        <v>50</v>
      </c>
      <c r="S752" t="str">
        <f t="shared" si="68"/>
        <v>music</v>
      </c>
      <c r="T752" t="str">
        <f t="shared" si="69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70"/>
        <v>2.3230555555555554</v>
      </c>
      <c r="G753" t="s">
        <v>20</v>
      </c>
      <c r="H753">
        <v>270</v>
      </c>
      <c r="I753" s="5">
        <f t="shared" si="6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71"/>
        <v>42446.208333333328</v>
      </c>
      <c r="O753" s="8">
        <f t="shared" si="67"/>
        <v>42461.208333333328</v>
      </c>
      <c r="P753" t="b">
        <v>1</v>
      </c>
      <c r="Q753" t="b">
        <v>1</v>
      </c>
      <c r="R753" t="s">
        <v>68</v>
      </c>
      <c r="S753" t="str">
        <f t="shared" si="68"/>
        <v>publishing</v>
      </c>
      <c r="T753" t="str">
        <f t="shared" si="69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70"/>
        <v>0.92448275862068963</v>
      </c>
      <c r="G754" t="s">
        <v>74</v>
      </c>
      <c r="H754">
        <v>114</v>
      </c>
      <c r="I754" s="5">
        <f t="shared" si="6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71"/>
        <v>40395.208333333336</v>
      </c>
      <c r="O754" s="8">
        <f t="shared" si="67"/>
        <v>40413.208333333336</v>
      </c>
      <c r="P754" t="b">
        <v>0</v>
      </c>
      <c r="Q754" t="b">
        <v>1</v>
      </c>
      <c r="R754" t="s">
        <v>33</v>
      </c>
      <c r="S754" t="str">
        <f t="shared" si="68"/>
        <v>theater</v>
      </c>
      <c r="T754" t="str">
        <f t="shared" si="69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70"/>
        <v>2.5670212765957445</v>
      </c>
      <c r="G755" t="s">
        <v>20</v>
      </c>
      <c r="H755">
        <v>137</v>
      </c>
      <c r="I755" s="5">
        <f t="shared" si="6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71"/>
        <v>40321.208333333336</v>
      </c>
      <c r="O755" s="8">
        <f t="shared" si="67"/>
        <v>40336.208333333336</v>
      </c>
      <c r="P755" t="b">
        <v>0</v>
      </c>
      <c r="Q755" t="b">
        <v>0</v>
      </c>
      <c r="R755" t="s">
        <v>122</v>
      </c>
      <c r="S755" t="str">
        <f t="shared" si="68"/>
        <v>photography</v>
      </c>
      <c r="T755" t="str">
        <f t="shared" si="69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70"/>
        <v>1.6847017045454546</v>
      </c>
      <c r="G756" t="s">
        <v>20</v>
      </c>
      <c r="H756">
        <v>3205</v>
      </c>
      <c r="I756" s="5">
        <f t="shared" si="6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71"/>
        <v>41210.208333333336</v>
      </c>
      <c r="O756" s="8">
        <f t="shared" si="67"/>
        <v>41263.25</v>
      </c>
      <c r="P756" t="b">
        <v>0</v>
      </c>
      <c r="Q756" t="b">
        <v>0</v>
      </c>
      <c r="R756" t="s">
        <v>33</v>
      </c>
      <c r="S756" t="str">
        <f t="shared" si="68"/>
        <v>theater</v>
      </c>
      <c r="T756" t="str">
        <f t="shared" si="69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70"/>
        <v>1.6657777777777778</v>
      </c>
      <c r="G757" t="s">
        <v>20</v>
      </c>
      <c r="H757">
        <v>288</v>
      </c>
      <c r="I757" s="5">
        <f t="shared" si="6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71"/>
        <v>43096.25</v>
      </c>
      <c r="O757" s="8">
        <f t="shared" si="67"/>
        <v>43108.25</v>
      </c>
      <c r="P757" t="b">
        <v>0</v>
      </c>
      <c r="Q757" t="b">
        <v>1</v>
      </c>
      <c r="R757" t="s">
        <v>33</v>
      </c>
      <c r="S757" t="str">
        <f t="shared" si="68"/>
        <v>theater</v>
      </c>
      <c r="T757" t="str">
        <f t="shared" si="69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70"/>
        <v>7.7207692307692311</v>
      </c>
      <c r="G758" t="s">
        <v>20</v>
      </c>
      <c r="H758">
        <v>148</v>
      </c>
      <c r="I758" s="5">
        <f t="shared" si="6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71"/>
        <v>42024.25</v>
      </c>
      <c r="O758" s="8">
        <f t="shared" si="67"/>
        <v>42030.25</v>
      </c>
      <c r="P758" t="b">
        <v>0</v>
      </c>
      <c r="Q758" t="b">
        <v>0</v>
      </c>
      <c r="R758" t="s">
        <v>33</v>
      </c>
      <c r="S758" t="str">
        <f t="shared" si="68"/>
        <v>theater</v>
      </c>
      <c r="T758" t="str">
        <f t="shared" si="69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70"/>
        <v>4.0685714285714285</v>
      </c>
      <c r="G759" t="s">
        <v>20</v>
      </c>
      <c r="H759">
        <v>114</v>
      </c>
      <c r="I759" s="5">
        <f t="shared" si="6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71"/>
        <v>40675.208333333336</v>
      </c>
      <c r="O759" s="8">
        <f t="shared" si="67"/>
        <v>40679.208333333336</v>
      </c>
      <c r="P759" t="b">
        <v>0</v>
      </c>
      <c r="Q759" t="b">
        <v>0</v>
      </c>
      <c r="R759" t="s">
        <v>53</v>
      </c>
      <c r="S759" t="str">
        <f t="shared" si="68"/>
        <v>film &amp; video</v>
      </c>
      <c r="T759" t="str">
        <f t="shared" si="69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70"/>
        <v>5.6420608108108112</v>
      </c>
      <c r="G760" t="s">
        <v>20</v>
      </c>
      <c r="H760">
        <v>1518</v>
      </c>
      <c r="I760" s="5">
        <f t="shared" si="6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71"/>
        <v>41936.208333333336</v>
      </c>
      <c r="O760" s="8">
        <f t="shared" si="67"/>
        <v>41945.208333333336</v>
      </c>
      <c r="P760" t="b">
        <v>0</v>
      </c>
      <c r="Q760" t="b">
        <v>0</v>
      </c>
      <c r="R760" t="s">
        <v>23</v>
      </c>
      <c r="S760" t="str">
        <f t="shared" si="68"/>
        <v>music</v>
      </c>
      <c r="T760" t="str">
        <f t="shared" si="69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70"/>
        <v>0.6842686567164179</v>
      </c>
      <c r="G761" t="s">
        <v>14</v>
      </c>
      <c r="H761">
        <v>1274</v>
      </c>
      <c r="I761" s="5">
        <f t="shared" si="6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71"/>
        <v>43136.25</v>
      </c>
      <c r="O761" s="8">
        <f t="shared" si="67"/>
        <v>43166.25</v>
      </c>
      <c r="P761" t="b">
        <v>0</v>
      </c>
      <c r="Q761" t="b">
        <v>0</v>
      </c>
      <c r="R761" t="s">
        <v>50</v>
      </c>
      <c r="S761" t="str">
        <f t="shared" si="68"/>
        <v>music</v>
      </c>
      <c r="T761" t="str">
        <f t="shared" si="69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70"/>
        <v>0.34351966873706002</v>
      </c>
      <c r="G762" t="s">
        <v>14</v>
      </c>
      <c r="H762">
        <v>210</v>
      </c>
      <c r="I762" s="5">
        <f t="shared" si="6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71"/>
        <v>43678.208333333328</v>
      </c>
      <c r="O762" s="8">
        <f t="shared" si="67"/>
        <v>43707.208333333328</v>
      </c>
      <c r="P762" t="b">
        <v>0</v>
      </c>
      <c r="Q762" t="b">
        <v>1</v>
      </c>
      <c r="R762" t="s">
        <v>89</v>
      </c>
      <c r="S762" t="str">
        <f t="shared" si="68"/>
        <v>games</v>
      </c>
      <c r="T762" t="str">
        <f t="shared" si="69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70"/>
        <v>6.5545454545454547</v>
      </c>
      <c r="G763" t="s">
        <v>20</v>
      </c>
      <c r="H763">
        <v>166</v>
      </c>
      <c r="I763" s="5">
        <f t="shared" si="6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71"/>
        <v>42938.208333333328</v>
      </c>
      <c r="O763" s="8">
        <f t="shared" si="67"/>
        <v>42943.208333333328</v>
      </c>
      <c r="P763" t="b">
        <v>0</v>
      </c>
      <c r="Q763" t="b">
        <v>0</v>
      </c>
      <c r="R763" t="s">
        <v>23</v>
      </c>
      <c r="S763" t="str">
        <f t="shared" si="68"/>
        <v>music</v>
      </c>
      <c r="T763" t="str">
        <f t="shared" si="69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70"/>
        <v>1.7725714285714285</v>
      </c>
      <c r="G764" t="s">
        <v>20</v>
      </c>
      <c r="H764">
        <v>100</v>
      </c>
      <c r="I764" s="5">
        <f t="shared" si="6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71"/>
        <v>41241.25</v>
      </c>
      <c r="O764" s="8">
        <f t="shared" si="67"/>
        <v>41252.25</v>
      </c>
      <c r="P764" t="b">
        <v>0</v>
      </c>
      <c r="Q764" t="b">
        <v>0</v>
      </c>
      <c r="R764" t="s">
        <v>159</v>
      </c>
      <c r="S764" t="str">
        <f t="shared" si="68"/>
        <v>music</v>
      </c>
      <c r="T764" t="str">
        <f t="shared" si="69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70"/>
        <v>1.1317857142857144</v>
      </c>
      <c r="G765" t="s">
        <v>20</v>
      </c>
      <c r="H765">
        <v>235</v>
      </c>
      <c r="I765" s="5">
        <f t="shared" si="6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71"/>
        <v>41037.208333333336</v>
      </c>
      <c r="O765" s="8">
        <f t="shared" si="67"/>
        <v>41072.208333333336</v>
      </c>
      <c r="P765" t="b">
        <v>0</v>
      </c>
      <c r="Q765" t="b">
        <v>1</v>
      </c>
      <c r="R765" t="s">
        <v>33</v>
      </c>
      <c r="S765" t="str">
        <f t="shared" si="68"/>
        <v>theater</v>
      </c>
      <c r="T765" t="str">
        <f t="shared" si="69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70"/>
        <v>7.2818181818181822</v>
      </c>
      <c r="G766" t="s">
        <v>20</v>
      </c>
      <c r="H766">
        <v>148</v>
      </c>
      <c r="I766" s="5">
        <f t="shared" si="6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71"/>
        <v>40676.208333333336</v>
      </c>
      <c r="O766" s="8">
        <f t="shared" si="67"/>
        <v>40684.208333333336</v>
      </c>
      <c r="P766" t="b">
        <v>0</v>
      </c>
      <c r="Q766" t="b">
        <v>0</v>
      </c>
      <c r="R766" t="s">
        <v>23</v>
      </c>
      <c r="S766" t="str">
        <f t="shared" si="68"/>
        <v>music</v>
      </c>
      <c r="T766" t="str">
        <f t="shared" si="69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70"/>
        <v>2.0833333333333335</v>
      </c>
      <c r="G767" t="s">
        <v>20</v>
      </c>
      <c r="H767">
        <v>198</v>
      </c>
      <c r="I767" s="5">
        <f t="shared" si="6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71"/>
        <v>42840.208333333328</v>
      </c>
      <c r="O767" s="8">
        <f t="shared" si="67"/>
        <v>42865.208333333328</v>
      </c>
      <c r="P767" t="b">
        <v>1</v>
      </c>
      <c r="Q767" t="b">
        <v>1</v>
      </c>
      <c r="R767" t="s">
        <v>60</v>
      </c>
      <c r="S767" t="str">
        <f t="shared" si="68"/>
        <v>music</v>
      </c>
      <c r="T767" t="str">
        <f t="shared" si="69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70"/>
        <v>0.31171232876712329</v>
      </c>
      <c r="G768" t="s">
        <v>14</v>
      </c>
      <c r="H768">
        <v>248</v>
      </c>
      <c r="I768" s="5">
        <f t="shared" si="6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71"/>
        <v>43362.208333333328</v>
      </c>
      <c r="O768" s="8">
        <f t="shared" si="67"/>
        <v>43363.208333333328</v>
      </c>
      <c r="P768" t="b">
        <v>0</v>
      </c>
      <c r="Q768" t="b">
        <v>0</v>
      </c>
      <c r="R768" t="s">
        <v>474</v>
      </c>
      <c r="S768" t="str">
        <f t="shared" si="68"/>
        <v>film &amp; video</v>
      </c>
      <c r="T768" t="str">
        <f t="shared" si="69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70"/>
        <v>0.56967078189300413</v>
      </c>
      <c r="G769" t="s">
        <v>14</v>
      </c>
      <c r="H769">
        <v>513</v>
      </c>
      <c r="I769" s="5">
        <f t="shared" si="6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71"/>
        <v>42283.208333333328</v>
      </c>
      <c r="O769" s="8">
        <f t="shared" si="67"/>
        <v>42328.25</v>
      </c>
      <c r="P769" t="b">
        <v>0</v>
      </c>
      <c r="Q769" t="b">
        <v>0</v>
      </c>
      <c r="R769" t="s">
        <v>206</v>
      </c>
      <c r="S769" t="str">
        <f t="shared" si="68"/>
        <v>publishing</v>
      </c>
      <c r="T769" t="str">
        <f t="shared" si="69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70"/>
        <v>2.31</v>
      </c>
      <c r="G770" t="s">
        <v>20</v>
      </c>
      <c r="H770">
        <v>150</v>
      </c>
      <c r="I770" s="5">
        <f t="shared" si="6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71"/>
        <v>41619.25</v>
      </c>
      <c r="O770" s="8">
        <f t="shared" si="67"/>
        <v>41634.25</v>
      </c>
      <c r="P770" t="b">
        <v>0</v>
      </c>
      <c r="Q770" t="b">
        <v>0</v>
      </c>
      <c r="R770" t="s">
        <v>33</v>
      </c>
      <c r="S770" t="str">
        <f t="shared" si="68"/>
        <v>theater</v>
      </c>
      <c r="T770" t="str">
        <f t="shared" si="69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0"/>
        <v>0.86867834394904464</v>
      </c>
      <c r="G771" t="s">
        <v>14</v>
      </c>
      <c r="H771">
        <v>3410</v>
      </c>
      <c r="I771" s="5">
        <f t="shared" ref="I771:I834" si="72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71"/>
        <v>41501.208333333336</v>
      </c>
      <c r="O771" s="8">
        <f t="shared" ref="O771:O834" si="73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4">_xlfn.TEXTBEFORE(R771,"/")</f>
        <v>games</v>
      </c>
      <c r="T771" t="str">
        <f t="shared" ref="T771:T834" si="75">_xlfn.TEXTAFTER(R771,"/")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76">E772/D772</f>
        <v>2.7074418604651163</v>
      </c>
      <c r="G772" t="s">
        <v>20</v>
      </c>
      <c r="H772">
        <v>216</v>
      </c>
      <c r="I772" s="5">
        <f t="shared" si="7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ref="N772:N835" si="77">(((L772/60)/60)/24)+DATE(1970,1,1)</f>
        <v>41743.208333333336</v>
      </c>
      <c r="O772" s="8">
        <f t="shared" si="73"/>
        <v>41750.208333333336</v>
      </c>
      <c r="P772" t="b">
        <v>0</v>
      </c>
      <c r="Q772" t="b">
        <v>1</v>
      </c>
      <c r="R772" t="s">
        <v>33</v>
      </c>
      <c r="S772" t="str">
        <f t="shared" si="74"/>
        <v>theater</v>
      </c>
      <c r="T772" t="str">
        <f t="shared" si="75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6"/>
        <v>0.49446428571428569</v>
      </c>
      <c r="G773" t="s">
        <v>74</v>
      </c>
      <c r="H773">
        <v>26</v>
      </c>
      <c r="I773" s="5">
        <f t="shared" si="72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7"/>
        <v>43491.25</v>
      </c>
      <c r="O773" s="8">
        <f t="shared" si="73"/>
        <v>43518.25</v>
      </c>
      <c r="P773" t="b">
        <v>0</v>
      </c>
      <c r="Q773" t="b">
        <v>0</v>
      </c>
      <c r="R773" t="s">
        <v>33</v>
      </c>
      <c r="S773" t="str">
        <f t="shared" si="74"/>
        <v>theater</v>
      </c>
      <c r="T773" t="str">
        <f t="shared" si="75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6"/>
        <v>1.1335962566844919</v>
      </c>
      <c r="G774" t="s">
        <v>20</v>
      </c>
      <c r="H774">
        <v>5139</v>
      </c>
      <c r="I774" s="5">
        <f t="shared" si="7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7"/>
        <v>43505.25</v>
      </c>
      <c r="O774" s="8">
        <f t="shared" si="73"/>
        <v>43509.25</v>
      </c>
      <c r="P774" t="b">
        <v>0</v>
      </c>
      <c r="Q774" t="b">
        <v>0</v>
      </c>
      <c r="R774" t="s">
        <v>60</v>
      </c>
      <c r="S774" t="str">
        <f t="shared" si="74"/>
        <v>music</v>
      </c>
      <c r="T774" t="str">
        <f t="shared" si="75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6"/>
        <v>1.9055555555555554</v>
      </c>
      <c r="G775" t="s">
        <v>20</v>
      </c>
      <c r="H775">
        <v>2353</v>
      </c>
      <c r="I775" s="5">
        <f t="shared" si="7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7"/>
        <v>42838.208333333328</v>
      </c>
      <c r="O775" s="8">
        <f t="shared" si="73"/>
        <v>42848.208333333328</v>
      </c>
      <c r="P775" t="b">
        <v>0</v>
      </c>
      <c r="Q775" t="b">
        <v>0</v>
      </c>
      <c r="R775" t="s">
        <v>33</v>
      </c>
      <c r="S775" t="str">
        <f t="shared" si="74"/>
        <v>theater</v>
      </c>
      <c r="T775" t="str">
        <f t="shared" si="75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6"/>
        <v>1.355</v>
      </c>
      <c r="G776" t="s">
        <v>20</v>
      </c>
      <c r="H776">
        <v>78</v>
      </c>
      <c r="I776" s="5">
        <f t="shared" si="7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7"/>
        <v>42513.208333333328</v>
      </c>
      <c r="O776" s="8">
        <f t="shared" si="73"/>
        <v>42554.208333333328</v>
      </c>
      <c r="P776" t="b">
        <v>0</v>
      </c>
      <c r="Q776" t="b">
        <v>0</v>
      </c>
      <c r="R776" t="s">
        <v>28</v>
      </c>
      <c r="S776" t="str">
        <f t="shared" si="74"/>
        <v>technology</v>
      </c>
      <c r="T776" t="str">
        <f t="shared" si="75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6"/>
        <v>0.10297872340425532</v>
      </c>
      <c r="G777" t="s">
        <v>14</v>
      </c>
      <c r="H777">
        <v>10</v>
      </c>
      <c r="I777" s="5">
        <f t="shared" si="72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7"/>
        <v>41949.25</v>
      </c>
      <c r="O777" s="8">
        <f t="shared" si="73"/>
        <v>41959.25</v>
      </c>
      <c r="P777" t="b">
        <v>0</v>
      </c>
      <c r="Q777" t="b">
        <v>0</v>
      </c>
      <c r="R777" t="s">
        <v>23</v>
      </c>
      <c r="S777" t="str">
        <f t="shared" si="74"/>
        <v>music</v>
      </c>
      <c r="T777" t="str">
        <f t="shared" si="75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6"/>
        <v>0.65544223826714798</v>
      </c>
      <c r="G778" t="s">
        <v>14</v>
      </c>
      <c r="H778">
        <v>2201</v>
      </c>
      <c r="I778" s="5">
        <f t="shared" si="7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7"/>
        <v>43650.208333333328</v>
      </c>
      <c r="O778" s="8">
        <f t="shared" si="73"/>
        <v>43668.208333333328</v>
      </c>
      <c r="P778" t="b">
        <v>0</v>
      </c>
      <c r="Q778" t="b">
        <v>0</v>
      </c>
      <c r="R778" t="s">
        <v>33</v>
      </c>
      <c r="S778" t="str">
        <f t="shared" si="74"/>
        <v>theater</v>
      </c>
      <c r="T778" t="str">
        <f t="shared" si="75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6"/>
        <v>0.49026652452025588</v>
      </c>
      <c r="G779" t="s">
        <v>14</v>
      </c>
      <c r="H779">
        <v>676</v>
      </c>
      <c r="I779" s="5">
        <f t="shared" si="7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7"/>
        <v>40809.208333333336</v>
      </c>
      <c r="O779" s="8">
        <f t="shared" si="73"/>
        <v>40838.208333333336</v>
      </c>
      <c r="P779" t="b">
        <v>0</v>
      </c>
      <c r="Q779" t="b">
        <v>0</v>
      </c>
      <c r="R779" t="s">
        <v>33</v>
      </c>
      <c r="S779" t="str">
        <f t="shared" si="74"/>
        <v>theater</v>
      </c>
      <c r="T779" t="str">
        <f t="shared" si="75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6"/>
        <v>7.8792307692307695</v>
      </c>
      <c r="G780" t="s">
        <v>20</v>
      </c>
      <c r="H780">
        <v>174</v>
      </c>
      <c r="I780" s="5">
        <f t="shared" si="7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7"/>
        <v>40768.208333333336</v>
      </c>
      <c r="O780" s="8">
        <f t="shared" si="73"/>
        <v>40773.208333333336</v>
      </c>
      <c r="P780" t="b">
        <v>0</v>
      </c>
      <c r="Q780" t="b">
        <v>0</v>
      </c>
      <c r="R780" t="s">
        <v>71</v>
      </c>
      <c r="S780" t="str">
        <f t="shared" si="74"/>
        <v>film &amp; video</v>
      </c>
      <c r="T780" t="str">
        <f t="shared" si="75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6"/>
        <v>0.80306347746090156</v>
      </c>
      <c r="G781" t="s">
        <v>14</v>
      </c>
      <c r="H781">
        <v>831</v>
      </c>
      <c r="I781" s="5">
        <f t="shared" si="7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7"/>
        <v>42230.208333333328</v>
      </c>
      <c r="O781" s="8">
        <f t="shared" si="73"/>
        <v>42239.208333333328</v>
      </c>
      <c r="P781" t="b">
        <v>0</v>
      </c>
      <c r="Q781" t="b">
        <v>1</v>
      </c>
      <c r="R781" t="s">
        <v>33</v>
      </c>
      <c r="S781" t="str">
        <f t="shared" si="74"/>
        <v>theater</v>
      </c>
      <c r="T781" t="str">
        <f t="shared" si="75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6"/>
        <v>1.0629411764705883</v>
      </c>
      <c r="G782" t="s">
        <v>20</v>
      </c>
      <c r="H782">
        <v>164</v>
      </c>
      <c r="I782" s="5">
        <f t="shared" si="7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7"/>
        <v>42573.208333333328</v>
      </c>
      <c r="O782" s="8">
        <f t="shared" si="73"/>
        <v>42592.208333333328</v>
      </c>
      <c r="P782" t="b">
        <v>0</v>
      </c>
      <c r="Q782" t="b">
        <v>1</v>
      </c>
      <c r="R782" t="s">
        <v>53</v>
      </c>
      <c r="S782" t="str">
        <f t="shared" si="74"/>
        <v>film &amp; video</v>
      </c>
      <c r="T782" t="str">
        <f t="shared" si="75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6"/>
        <v>0.50735632183908042</v>
      </c>
      <c r="G783" t="s">
        <v>74</v>
      </c>
      <c r="H783">
        <v>56</v>
      </c>
      <c r="I783" s="5">
        <f t="shared" si="7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7"/>
        <v>40482.208333333336</v>
      </c>
      <c r="O783" s="8">
        <f t="shared" si="73"/>
        <v>40533.25</v>
      </c>
      <c r="P783" t="b">
        <v>0</v>
      </c>
      <c r="Q783" t="b">
        <v>0</v>
      </c>
      <c r="R783" t="s">
        <v>33</v>
      </c>
      <c r="S783" t="str">
        <f t="shared" si="74"/>
        <v>theater</v>
      </c>
      <c r="T783" t="str">
        <f t="shared" si="75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6"/>
        <v>2.153137254901961</v>
      </c>
      <c r="G784" t="s">
        <v>20</v>
      </c>
      <c r="H784">
        <v>161</v>
      </c>
      <c r="I784" s="5">
        <f t="shared" si="7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7"/>
        <v>40603.25</v>
      </c>
      <c r="O784" s="8">
        <f t="shared" si="73"/>
        <v>40631.208333333336</v>
      </c>
      <c r="P784" t="b">
        <v>0</v>
      </c>
      <c r="Q784" t="b">
        <v>1</v>
      </c>
      <c r="R784" t="s">
        <v>71</v>
      </c>
      <c r="S784" t="str">
        <f t="shared" si="74"/>
        <v>film &amp; video</v>
      </c>
      <c r="T784" t="str">
        <f t="shared" si="75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6"/>
        <v>1.4122972972972974</v>
      </c>
      <c r="G785" t="s">
        <v>20</v>
      </c>
      <c r="H785">
        <v>138</v>
      </c>
      <c r="I785" s="5">
        <f t="shared" si="7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7"/>
        <v>41625.25</v>
      </c>
      <c r="O785" s="8">
        <f t="shared" si="73"/>
        <v>41632.25</v>
      </c>
      <c r="P785" t="b">
        <v>0</v>
      </c>
      <c r="Q785" t="b">
        <v>0</v>
      </c>
      <c r="R785" t="s">
        <v>23</v>
      </c>
      <c r="S785" t="str">
        <f t="shared" si="74"/>
        <v>music</v>
      </c>
      <c r="T785" t="str">
        <f t="shared" si="75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6"/>
        <v>1.1533745781777278</v>
      </c>
      <c r="G786" t="s">
        <v>20</v>
      </c>
      <c r="H786">
        <v>3308</v>
      </c>
      <c r="I786" s="5">
        <f t="shared" si="7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7"/>
        <v>42435.25</v>
      </c>
      <c r="O786" s="8">
        <f t="shared" si="73"/>
        <v>42446.208333333328</v>
      </c>
      <c r="P786" t="b">
        <v>0</v>
      </c>
      <c r="Q786" t="b">
        <v>0</v>
      </c>
      <c r="R786" t="s">
        <v>28</v>
      </c>
      <c r="S786" t="str">
        <f t="shared" si="74"/>
        <v>technology</v>
      </c>
      <c r="T786" t="str">
        <f t="shared" si="75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6"/>
        <v>1.9311940298507462</v>
      </c>
      <c r="G787" t="s">
        <v>20</v>
      </c>
      <c r="H787">
        <v>127</v>
      </c>
      <c r="I787" s="5">
        <f t="shared" si="7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7"/>
        <v>43582.208333333328</v>
      </c>
      <c r="O787" s="8">
        <f t="shared" si="73"/>
        <v>43616.208333333328</v>
      </c>
      <c r="P787" t="b">
        <v>0</v>
      </c>
      <c r="Q787" t="b">
        <v>1</v>
      </c>
      <c r="R787" t="s">
        <v>71</v>
      </c>
      <c r="S787" t="str">
        <f t="shared" si="74"/>
        <v>film &amp; video</v>
      </c>
      <c r="T787" t="str">
        <f t="shared" si="75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6"/>
        <v>7.2973333333333334</v>
      </c>
      <c r="G788" t="s">
        <v>20</v>
      </c>
      <c r="H788">
        <v>207</v>
      </c>
      <c r="I788" s="5">
        <f t="shared" si="7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7"/>
        <v>43186.208333333328</v>
      </c>
      <c r="O788" s="8">
        <f t="shared" si="73"/>
        <v>43193.208333333328</v>
      </c>
      <c r="P788" t="b">
        <v>0</v>
      </c>
      <c r="Q788" t="b">
        <v>1</v>
      </c>
      <c r="R788" t="s">
        <v>159</v>
      </c>
      <c r="S788" t="str">
        <f t="shared" si="74"/>
        <v>music</v>
      </c>
      <c r="T788" t="str">
        <f t="shared" si="75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6"/>
        <v>0.99663398692810456</v>
      </c>
      <c r="G789" t="s">
        <v>14</v>
      </c>
      <c r="H789">
        <v>859</v>
      </c>
      <c r="I789" s="5">
        <f t="shared" si="7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7"/>
        <v>40684.208333333336</v>
      </c>
      <c r="O789" s="8">
        <f t="shared" si="73"/>
        <v>40693.208333333336</v>
      </c>
      <c r="P789" t="b">
        <v>0</v>
      </c>
      <c r="Q789" t="b">
        <v>0</v>
      </c>
      <c r="R789" t="s">
        <v>23</v>
      </c>
      <c r="S789" t="str">
        <f t="shared" si="74"/>
        <v>music</v>
      </c>
      <c r="T789" t="str">
        <f t="shared" si="75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6"/>
        <v>0.88166666666666671</v>
      </c>
      <c r="G790" t="s">
        <v>47</v>
      </c>
      <c r="H790">
        <v>31</v>
      </c>
      <c r="I790" s="5">
        <f t="shared" si="7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7"/>
        <v>41202.208333333336</v>
      </c>
      <c r="O790" s="8">
        <f t="shared" si="73"/>
        <v>41223.25</v>
      </c>
      <c r="P790" t="b">
        <v>0</v>
      </c>
      <c r="Q790" t="b">
        <v>0</v>
      </c>
      <c r="R790" t="s">
        <v>71</v>
      </c>
      <c r="S790" t="str">
        <f t="shared" si="74"/>
        <v>film &amp; video</v>
      </c>
      <c r="T790" t="str">
        <f t="shared" si="75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6"/>
        <v>0.37233333333333335</v>
      </c>
      <c r="G791" t="s">
        <v>14</v>
      </c>
      <c r="H791">
        <v>45</v>
      </c>
      <c r="I791" s="5">
        <f t="shared" si="7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7"/>
        <v>41786.208333333336</v>
      </c>
      <c r="O791" s="8">
        <f t="shared" si="73"/>
        <v>41823.208333333336</v>
      </c>
      <c r="P791" t="b">
        <v>0</v>
      </c>
      <c r="Q791" t="b">
        <v>0</v>
      </c>
      <c r="R791" t="s">
        <v>33</v>
      </c>
      <c r="S791" t="str">
        <f t="shared" si="74"/>
        <v>theater</v>
      </c>
      <c r="T791" t="str">
        <f t="shared" si="75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6"/>
        <v>0.30540075309306081</v>
      </c>
      <c r="G792" t="s">
        <v>74</v>
      </c>
      <c r="H792">
        <v>1113</v>
      </c>
      <c r="I792" s="5">
        <f t="shared" si="7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7"/>
        <v>40223.25</v>
      </c>
      <c r="O792" s="8">
        <f t="shared" si="73"/>
        <v>40229.25</v>
      </c>
      <c r="P792" t="b">
        <v>0</v>
      </c>
      <c r="Q792" t="b">
        <v>0</v>
      </c>
      <c r="R792" t="s">
        <v>33</v>
      </c>
      <c r="S792" t="str">
        <f t="shared" si="74"/>
        <v>theater</v>
      </c>
      <c r="T792" t="str">
        <f t="shared" si="75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6"/>
        <v>0.25714285714285712</v>
      </c>
      <c r="G793" t="s">
        <v>14</v>
      </c>
      <c r="H793">
        <v>6</v>
      </c>
      <c r="I793" s="5">
        <f t="shared" si="72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7"/>
        <v>42715.25</v>
      </c>
      <c r="O793" s="8">
        <f t="shared" si="73"/>
        <v>42731.25</v>
      </c>
      <c r="P793" t="b">
        <v>0</v>
      </c>
      <c r="Q793" t="b">
        <v>0</v>
      </c>
      <c r="R793" t="s">
        <v>17</v>
      </c>
      <c r="S793" t="str">
        <f t="shared" si="74"/>
        <v>food</v>
      </c>
      <c r="T793" t="str">
        <f t="shared" si="75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6"/>
        <v>0.34</v>
      </c>
      <c r="G794" t="s">
        <v>14</v>
      </c>
      <c r="H794">
        <v>7</v>
      </c>
      <c r="I794" s="5">
        <f t="shared" si="7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7"/>
        <v>41451.208333333336</v>
      </c>
      <c r="O794" s="8">
        <f t="shared" si="73"/>
        <v>41479.208333333336</v>
      </c>
      <c r="P794" t="b">
        <v>0</v>
      </c>
      <c r="Q794" t="b">
        <v>1</v>
      </c>
      <c r="R794" t="s">
        <v>33</v>
      </c>
      <c r="S794" t="str">
        <f t="shared" si="74"/>
        <v>theater</v>
      </c>
      <c r="T794" t="str">
        <f t="shared" si="75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6"/>
        <v>11.859090909090909</v>
      </c>
      <c r="G795" t="s">
        <v>20</v>
      </c>
      <c r="H795">
        <v>181</v>
      </c>
      <c r="I795" s="5">
        <f t="shared" si="7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7"/>
        <v>41450.208333333336</v>
      </c>
      <c r="O795" s="8">
        <f t="shared" si="73"/>
        <v>41454.208333333336</v>
      </c>
      <c r="P795" t="b">
        <v>0</v>
      </c>
      <c r="Q795" t="b">
        <v>0</v>
      </c>
      <c r="R795" t="s">
        <v>68</v>
      </c>
      <c r="S795" t="str">
        <f t="shared" si="74"/>
        <v>publishing</v>
      </c>
      <c r="T795" t="str">
        <f t="shared" si="75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6"/>
        <v>1.2539393939393939</v>
      </c>
      <c r="G796" t="s">
        <v>20</v>
      </c>
      <c r="H796">
        <v>110</v>
      </c>
      <c r="I796" s="5">
        <f t="shared" si="7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7"/>
        <v>43091.25</v>
      </c>
      <c r="O796" s="8">
        <f t="shared" si="73"/>
        <v>43103.25</v>
      </c>
      <c r="P796" t="b">
        <v>0</v>
      </c>
      <c r="Q796" t="b">
        <v>0</v>
      </c>
      <c r="R796" t="s">
        <v>23</v>
      </c>
      <c r="S796" t="str">
        <f t="shared" si="74"/>
        <v>music</v>
      </c>
      <c r="T796" t="str">
        <f t="shared" si="75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6"/>
        <v>0.14394366197183098</v>
      </c>
      <c r="G797" t="s">
        <v>14</v>
      </c>
      <c r="H797">
        <v>31</v>
      </c>
      <c r="I797" s="5">
        <f t="shared" si="7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7"/>
        <v>42675.208333333328</v>
      </c>
      <c r="O797" s="8">
        <f t="shared" si="73"/>
        <v>42678.208333333328</v>
      </c>
      <c r="P797" t="b">
        <v>0</v>
      </c>
      <c r="Q797" t="b">
        <v>0</v>
      </c>
      <c r="R797" t="s">
        <v>53</v>
      </c>
      <c r="S797" t="str">
        <f t="shared" si="74"/>
        <v>film &amp; video</v>
      </c>
      <c r="T797" t="str">
        <f t="shared" si="75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6"/>
        <v>0.54807692307692313</v>
      </c>
      <c r="G798" t="s">
        <v>14</v>
      </c>
      <c r="H798">
        <v>78</v>
      </c>
      <c r="I798" s="5">
        <f t="shared" si="7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7"/>
        <v>41859.208333333336</v>
      </c>
      <c r="O798" s="8">
        <f t="shared" si="73"/>
        <v>41866.208333333336</v>
      </c>
      <c r="P798" t="b">
        <v>0</v>
      </c>
      <c r="Q798" t="b">
        <v>1</v>
      </c>
      <c r="R798" t="s">
        <v>292</v>
      </c>
      <c r="S798" t="str">
        <f t="shared" si="74"/>
        <v>games</v>
      </c>
      <c r="T798" t="str">
        <f t="shared" si="75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6"/>
        <v>1.0963157894736841</v>
      </c>
      <c r="G799" t="s">
        <v>20</v>
      </c>
      <c r="H799">
        <v>185</v>
      </c>
      <c r="I799" s="5">
        <f t="shared" si="7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7"/>
        <v>43464.25</v>
      </c>
      <c r="O799" s="8">
        <f t="shared" si="73"/>
        <v>43487.25</v>
      </c>
      <c r="P799" t="b">
        <v>0</v>
      </c>
      <c r="Q799" t="b">
        <v>0</v>
      </c>
      <c r="R799" t="s">
        <v>28</v>
      </c>
      <c r="S799" t="str">
        <f t="shared" si="74"/>
        <v>technology</v>
      </c>
      <c r="T799" t="str">
        <f t="shared" si="75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6"/>
        <v>1.8847058823529412</v>
      </c>
      <c r="G800" t="s">
        <v>20</v>
      </c>
      <c r="H800">
        <v>121</v>
      </c>
      <c r="I800" s="5">
        <f t="shared" si="7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7"/>
        <v>41060.208333333336</v>
      </c>
      <c r="O800" s="8">
        <f t="shared" si="73"/>
        <v>41088.208333333336</v>
      </c>
      <c r="P800" t="b">
        <v>0</v>
      </c>
      <c r="Q800" t="b">
        <v>1</v>
      </c>
      <c r="R800" t="s">
        <v>33</v>
      </c>
      <c r="S800" t="str">
        <f t="shared" si="74"/>
        <v>theater</v>
      </c>
      <c r="T800" t="str">
        <f t="shared" si="75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6"/>
        <v>0.87008284023668636</v>
      </c>
      <c r="G801" t="s">
        <v>14</v>
      </c>
      <c r="H801">
        <v>1225</v>
      </c>
      <c r="I801" s="5">
        <f t="shared" si="7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7"/>
        <v>42399.25</v>
      </c>
      <c r="O801" s="8">
        <f t="shared" si="73"/>
        <v>42403.25</v>
      </c>
      <c r="P801" t="b">
        <v>0</v>
      </c>
      <c r="Q801" t="b">
        <v>0</v>
      </c>
      <c r="R801" t="s">
        <v>33</v>
      </c>
      <c r="S801" t="str">
        <f t="shared" si="74"/>
        <v>theater</v>
      </c>
      <c r="T801" t="str">
        <f t="shared" si="75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6"/>
        <v>0.01</v>
      </c>
      <c r="G802" t="s">
        <v>14</v>
      </c>
      <c r="H802">
        <v>1</v>
      </c>
      <c r="I802" s="5">
        <f t="shared" si="72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7"/>
        <v>42167.208333333328</v>
      </c>
      <c r="O802" s="8">
        <f t="shared" si="73"/>
        <v>42171.208333333328</v>
      </c>
      <c r="P802" t="b">
        <v>0</v>
      </c>
      <c r="Q802" t="b">
        <v>0</v>
      </c>
      <c r="R802" t="s">
        <v>23</v>
      </c>
      <c r="S802" t="str">
        <f t="shared" si="74"/>
        <v>music</v>
      </c>
      <c r="T802" t="str">
        <f t="shared" si="75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6"/>
        <v>2.0291304347826089</v>
      </c>
      <c r="G803" t="s">
        <v>20</v>
      </c>
      <c r="H803">
        <v>106</v>
      </c>
      <c r="I803" s="5">
        <f t="shared" si="7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7"/>
        <v>43830.25</v>
      </c>
      <c r="O803" s="8">
        <f t="shared" si="73"/>
        <v>43852.25</v>
      </c>
      <c r="P803" t="b">
        <v>0</v>
      </c>
      <c r="Q803" t="b">
        <v>1</v>
      </c>
      <c r="R803" t="s">
        <v>122</v>
      </c>
      <c r="S803" t="str">
        <f t="shared" si="74"/>
        <v>photography</v>
      </c>
      <c r="T803" t="str">
        <f t="shared" si="75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6"/>
        <v>1.9703225806451612</v>
      </c>
      <c r="G804" t="s">
        <v>20</v>
      </c>
      <c r="H804">
        <v>142</v>
      </c>
      <c r="I804" s="5">
        <f t="shared" si="7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7"/>
        <v>43650.208333333328</v>
      </c>
      <c r="O804" s="8">
        <f t="shared" si="73"/>
        <v>43652.208333333328</v>
      </c>
      <c r="P804" t="b">
        <v>0</v>
      </c>
      <c r="Q804" t="b">
        <v>0</v>
      </c>
      <c r="R804" t="s">
        <v>122</v>
      </c>
      <c r="S804" t="str">
        <f t="shared" si="74"/>
        <v>photography</v>
      </c>
      <c r="T804" t="str">
        <f t="shared" si="75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6"/>
        <v>1.07</v>
      </c>
      <c r="G805" t="s">
        <v>20</v>
      </c>
      <c r="H805">
        <v>233</v>
      </c>
      <c r="I805" s="5">
        <f t="shared" si="7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7"/>
        <v>43492.25</v>
      </c>
      <c r="O805" s="8">
        <f t="shared" si="73"/>
        <v>43526.25</v>
      </c>
      <c r="P805" t="b">
        <v>0</v>
      </c>
      <c r="Q805" t="b">
        <v>0</v>
      </c>
      <c r="R805" t="s">
        <v>33</v>
      </c>
      <c r="S805" t="str">
        <f t="shared" si="74"/>
        <v>theater</v>
      </c>
      <c r="T805" t="str">
        <f t="shared" si="75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6"/>
        <v>2.6873076923076922</v>
      </c>
      <c r="G806" t="s">
        <v>20</v>
      </c>
      <c r="H806">
        <v>218</v>
      </c>
      <c r="I806" s="5">
        <f t="shared" si="7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7"/>
        <v>43102.25</v>
      </c>
      <c r="O806" s="8">
        <f t="shared" si="73"/>
        <v>43122.25</v>
      </c>
      <c r="P806" t="b">
        <v>0</v>
      </c>
      <c r="Q806" t="b">
        <v>0</v>
      </c>
      <c r="R806" t="s">
        <v>23</v>
      </c>
      <c r="S806" t="str">
        <f t="shared" si="74"/>
        <v>music</v>
      </c>
      <c r="T806" t="str">
        <f t="shared" si="75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6"/>
        <v>0.50845360824742269</v>
      </c>
      <c r="G807" t="s">
        <v>14</v>
      </c>
      <c r="H807">
        <v>67</v>
      </c>
      <c r="I807" s="5">
        <f t="shared" si="7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7"/>
        <v>41958.25</v>
      </c>
      <c r="O807" s="8">
        <f t="shared" si="73"/>
        <v>42009.25</v>
      </c>
      <c r="P807" t="b">
        <v>0</v>
      </c>
      <c r="Q807" t="b">
        <v>0</v>
      </c>
      <c r="R807" t="s">
        <v>42</v>
      </c>
      <c r="S807" t="str">
        <f t="shared" si="74"/>
        <v>film &amp; video</v>
      </c>
      <c r="T807" t="str">
        <f t="shared" si="75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6"/>
        <v>11.802857142857142</v>
      </c>
      <c r="G808" t="s">
        <v>20</v>
      </c>
      <c r="H808">
        <v>76</v>
      </c>
      <c r="I808" s="5">
        <f t="shared" si="7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7"/>
        <v>40973.25</v>
      </c>
      <c r="O808" s="8">
        <f t="shared" si="73"/>
        <v>40997.208333333336</v>
      </c>
      <c r="P808" t="b">
        <v>0</v>
      </c>
      <c r="Q808" t="b">
        <v>1</v>
      </c>
      <c r="R808" t="s">
        <v>53</v>
      </c>
      <c r="S808" t="str">
        <f t="shared" si="74"/>
        <v>film &amp; video</v>
      </c>
      <c r="T808" t="str">
        <f t="shared" si="75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6"/>
        <v>2.64</v>
      </c>
      <c r="G809" t="s">
        <v>20</v>
      </c>
      <c r="H809">
        <v>43</v>
      </c>
      <c r="I809" s="5">
        <f t="shared" si="7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7"/>
        <v>43753.208333333328</v>
      </c>
      <c r="O809" s="8">
        <f t="shared" si="73"/>
        <v>43797.25</v>
      </c>
      <c r="P809" t="b">
        <v>0</v>
      </c>
      <c r="Q809" t="b">
        <v>1</v>
      </c>
      <c r="R809" t="s">
        <v>33</v>
      </c>
      <c r="S809" t="str">
        <f t="shared" si="74"/>
        <v>theater</v>
      </c>
      <c r="T809" t="str">
        <f t="shared" si="75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6"/>
        <v>0.30442307692307691</v>
      </c>
      <c r="G810" t="s">
        <v>14</v>
      </c>
      <c r="H810">
        <v>19</v>
      </c>
      <c r="I810" s="5">
        <f t="shared" si="7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7"/>
        <v>42507.208333333328</v>
      </c>
      <c r="O810" s="8">
        <f t="shared" si="73"/>
        <v>42524.208333333328</v>
      </c>
      <c r="P810" t="b">
        <v>0</v>
      </c>
      <c r="Q810" t="b">
        <v>0</v>
      </c>
      <c r="R810" t="s">
        <v>17</v>
      </c>
      <c r="S810" t="str">
        <f t="shared" si="74"/>
        <v>food</v>
      </c>
      <c r="T810" t="str">
        <f t="shared" si="75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6"/>
        <v>0.62880681818181816</v>
      </c>
      <c r="G811" t="s">
        <v>14</v>
      </c>
      <c r="H811">
        <v>2108</v>
      </c>
      <c r="I811" s="5">
        <f t="shared" si="72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7"/>
        <v>41135.208333333336</v>
      </c>
      <c r="O811" s="8">
        <f t="shared" si="73"/>
        <v>41136.208333333336</v>
      </c>
      <c r="P811" t="b">
        <v>0</v>
      </c>
      <c r="Q811" t="b">
        <v>0</v>
      </c>
      <c r="R811" t="s">
        <v>42</v>
      </c>
      <c r="S811" t="str">
        <f t="shared" si="74"/>
        <v>film &amp; video</v>
      </c>
      <c r="T811" t="str">
        <f t="shared" si="75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6"/>
        <v>1.9312499999999999</v>
      </c>
      <c r="G812" t="s">
        <v>20</v>
      </c>
      <c r="H812">
        <v>221</v>
      </c>
      <c r="I812" s="5">
        <f t="shared" si="7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7"/>
        <v>43067.25</v>
      </c>
      <c r="O812" s="8">
        <f t="shared" si="73"/>
        <v>43077.25</v>
      </c>
      <c r="P812" t="b">
        <v>0</v>
      </c>
      <c r="Q812" t="b">
        <v>1</v>
      </c>
      <c r="R812" t="s">
        <v>33</v>
      </c>
      <c r="S812" t="str">
        <f t="shared" si="74"/>
        <v>theater</v>
      </c>
      <c r="T812" t="str">
        <f t="shared" si="75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6"/>
        <v>0.77102702702702708</v>
      </c>
      <c r="G813" t="s">
        <v>14</v>
      </c>
      <c r="H813">
        <v>679</v>
      </c>
      <c r="I813" s="5">
        <f t="shared" si="7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7"/>
        <v>42378.25</v>
      </c>
      <c r="O813" s="8">
        <f t="shared" si="73"/>
        <v>42380.25</v>
      </c>
      <c r="P813" t="b">
        <v>0</v>
      </c>
      <c r="Q813" t="b">
        <v>1</v>
      </c>
      <c r="R813" t="s">
        <v>89</v>
      </c>
      <c r="S813" t="str">
        <f t="shared" si="74"/>
        <v>games</v>
      </c>
      <c r="T813" t="str">
        <f t="shared" si="75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6"/>
        <v>2.2552763819095478</v>
      </c>
      <c r="G814" t="s">
        <v>20</v>
      </c>
      <c r="H814">
        <v>2805</v>
      </c>
      <c r="I814" s="5">
        <f t="shared" si="72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7"/>
        <v>43206.208333333328</v>
      </c>
      <c r="O814" s="8">
        <f t="shared" si="73"/>
        <v>43211.208333333328</v>
      </c>
      <c r="P814" t="b">
        <v>0</v>
      </c>
      <c r="Q814" t="b">
        <v>0</v>
      </c>
      <c r="R814" t="s">
        <v>68</v>
      </c>
      <c r="S814" t="str">
        <f t="shared" si="74"/>
        <v>publishing</v>
      </c>
      <c r="T814" t="str">
        <f t="shared" si="75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6"/>
        <v>2.3940625</v>
      </c>
      <c r="G815" t="s">
        <v>20</v>
      </c>
      <c r="H815">
        <v>68</v>
      </c>
      <c r="I815" s="5">
        <f t="shared" si="7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7"/>
        <v>41148.208333333336</v>
      </c>
      <c r="O815" s="8">
        <f t="shared" si="73"/>
        <v>41158.208333333336</v>
      </c>
      <c r="P815" t="b">
        <v>0</v>
      </c>
      <c r="Q815" t="b">
        <v>0</v>
      </c>
      <c r="R815" t="s">
        <v>89</v>
      </c>
      <c r="S815" t="str">
        <f t="shared" si="74"/>
        <v>games</v>
      </c>
      <c r="T815" t="str">
        <f t="shared" si="75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6"/>
        <v>0.921875</v>
      </c>
      <c r="G816" t="s">
        <v>14</v>
      </c>
      <c r="H816">
        <v>36</v>
      </c>
      <c r="I816" s="5">
        <f t="shared" si="7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7"/>
        <v>42517.208333333328</v>
      </c>
      <c r="O816" s="8">
        <f t="shared" si="73"/>
        <v>42519.208333333328</v>
      </c>
      <c r="P816" t="b">
        <v>0</v>
      </c>
      <c r="Q816" t="b">
        <v>1</v>
      </c>
      <c r="R816" t="s">
        <v>23</v>
      </c>
      <c r="S816" t="str">
        <f t="shared" si="74"/>
        <v>music</v>
      </c>
      <c r="T816" t="str">
        <f t="shared" si="75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6"/>
        <v>1.3023333333333333</v>
      </c>
      <c r="G817" t="s">
        <v>20</v>
      </c>
      <c r="H817">
        <v>183</v>
      </c>
      <c r="I817" s="5">
        <f t="shared" si="7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7"/>
        <v>43068.25</v>
      </c>
      <c r="O817" s="8">
        <f t="shared" si="73"/>
        <v>43094.25</v>
      </c>
      <c r="P817" t="b">
        <v>0</v>
      </c>
      <c r="Q817" t="b">
        <v>0</v>
      </c>
      <c r="R817" t="s">
        <v>23</v>
      </c>
      <c r="S817" t="str">
        <f t="shared" si="74"/>
        <v>music</v>
      </c>
      <c r="T817" t="str">
        <f t="shared" si="75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6"/>
        <v>6.1521739130434785</v>
      </c>
      <c r="G818" t="s">
        <v>20</v>
      </c>
      <c r="H818">
        <v>133</v>
      </c>
      <c r="I818" s="5">
        <f t="shared" si="7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7"/>
        <v>41680.25</v>
      </c>
      <c r="O818" s="8">
        <f t="shared" si="73"/>
        <v>41682.25</v>
      </c>
      <c r="P818" t="b">
        <v>1</v>
      </c>
      <c r="Q818" t="b">
        <v>1</v>
      </c>
      <c r="R818" t="s">
        <v>33</v>
      </c>
      <c r="S818" t="str">
        <f t="shared" si="74"/>
        <v>theater</v>
      </c>
      <c r="T818" t="str">
        <f t="shared" si="75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6"/>
        <v>3.687953216374269</v>
      </c>
      <c r="G819" t="s">
        <v>20</v>
      </c>
      <c r="H819">
        <v>2489</v>
      </c>
      <c r="I819" s="5">
        <f t="shared" si="7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7"/>
        <v>43589.208333333328</v>
      </c>
      <c r="O819" s="8">
        <f t="shared" si="73"/>
        <v>43617.208333333328</v>
      </c>
      <c r="P819" t="b">
        <v>0</v>
      </c>
      <c r="Q819" t="b">
        <v>1</v>
      </c>
      <c r="R819" t="s">
        <v>68</v>
      </c>
      <c r="S819" t="str">
        <f t="shared" si="74"/>
        <v>publishing</v>
      </c>
      <c r="T819" t="str">
        <f t="shared" si="75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6"/>
        <v>10.948571428571428</v>
      </c>
      <c r="G820" t="s">
        <v>20</v>
      </c>
      <c r="H820">
        <v>69</v>
      </c>
      <c r="I820" s="5">
        <f t="shared" si="7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7"/>
        <v>43486.25</v>
      </c>
      <c r="O820" s="8">
        <f t="shared" si="73"/>
        <v>43499.25</v>
      </c>
      <c r="P820" t="b">
        <v>0</v>
      </c>
      <c r="Q820" t="b">
        <v>1</v>
      </c>
      <c r="R820" t="s">
        <v>33</v>
      </c>
      <c r="S820" t="str">
        <f t="shared" si="74"/>
        <v>theater</v>
      </c>
      <c r="T820" t="str">
        <f t="shared" si="75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6"/>
        <v>0.50662921348314605</v>
      </c>
      <c r="G821" t="s">
        <v>14</v>
      </c>
      <c r="H821">
        <v>47</v>
      </c>
      <c r="I821" s="5">
        <f t="shared" si="7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7"/>
        <v>41237.25</v>
      </c>
      <c r="O821" s="8">
        <f t="shared" si="73"/>
        <v>41252.25</v>
      </c>
      <c r="P821" t="b">
        <v>1</v>
      </c>
      <c r="Q821" t="b">
        <v>0</v>
      </c>
      <c r="R821" t="s">
        <v>89</v>
      </c>
      <c r="S821" t="str">
        <f t="shared" si="74"/>
        <v>games</v>
      </c>
      <c r="T821" t="str">
        <f t="shared" si="75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6"/>
        <v>8.0060000000000002</v>
      </c>
      <c r="G822" t="s">
        <v>20</v>
      </c>
      <c r="H822">
        <v>279</v>
      </c>
      <c r="I822" s="5">
        <f t="shared" si="7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7"/>
        <v>43310.208333333328</v>
      </c>
      <c r="O822" s="8">
        <f t="shared" si="73"/>
        <v>43323.208333333328</v>
      </c>
      <c r="P822" t="b">
        <v>0</v>
      </c>
      <c r="Q822" t="b">
        <v>1</v>
      </c>
      <c r="R822" t="s">
        <v>23</v>
      </c>
      <c r="S822" t="str">
        <f t="shared" si="74"/>
        <v>music</v>
      </c>
      <c r="T822" t="str">
        <f t="shared" si="75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6"/>
        <v>2.9128571428571428</v>
      </c>
      <c r="G823" t="s">
        <v>20</v>
      </c>
      <c r="H823">
        <v>210</v>
      </c>
      <c r="I823" s="5">
        <f t="shared" si="7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7"/>
        <v>42794.25</v>
      </c>
      <c r="O823" s="8">
        <f t="shared" si="73"/>
        <v>42807.208333333328</v>
      </c>
      <c r="P823" t="b">
        <v>0</v>
      </c>
      <c r="Q823" t="b">
        <v>0</v>
      </c>
      <c r="R823" t="s">
        <v>42</v>
      </c>
      <c r="S823" t="str">
        <f t="shared" si="74"/>
        <v>film &amp; video</v>
      </c>
      <c r="T823" t="str">
        <f t="shared" si="75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6"/>
        <v>3.4996666666666667</v>
      </c>
      <c r="G824" t="s">
        <v>20</v>
      </c>
      <c r="H824">
        <v>2100</v>
      </c>
      <c r="I824" s="5">
        <f t="shared" si="7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7"/>
        <v>41698.25</v>
      </c>
      <c r="O824" s="8">
        <f t="shared" si="73"/>
        <v>41715.208333333336</v>
      </c>
      <c r="P824" t="b">
        <v>0</v>
      </c>
      <c r="Q824" t="b">
        <v>0</v>
      </c>
      <c r="R824" t="s">
        <v>23</v>
      </c>
      <c r="S824" t="str">
        <f t="shared" si="74"/>
        <v>music</v>
      </c>
      <c r="T824" t="str">
        <f t="shared" si="75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6"/>
        <v>3.5707317073170732</v>
      </c>
      <c r="G825" t="s">
        <v>20</v>
      </c>
      <c r="H825">
        <v>252</v>
      </c>
      <c r="I825" s="5">
        <f t="shared" si="7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7"/>
        <v>41892.208333333336</v>
      </c>
      <c r="O825" s="8">
        <f t="shared" si="73"/>
        <v>41917.208333333336</v>
      </c>
      <c r="P825" t="b">
        <v>1</v>
      </c>
      <c r="Q825" t="b">
        <v>1</v>
      </c>
      <c r="R825" t="s">
        <v>23</v>
      </c>
      <c r="S825" t="str">
        <f t="shared" si="74"/>
        <v>music</v>
      </c>
      <c r="T825" t="str">
        <f t="shared" si="75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6"/>
        <v>1.2648941176470587</v>
      </c>
      <c r="G826" t="s">
        <v>20</v>
      </c>
      <c r="H826">
        <v>1280</v>
      </c>
      <c r="I826" s="5">
        <f t="shared" si="7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7"/>
        <v>40348.208333333336</v>
      </c>
      <c r="O826" s="8">
        <f t="shared" si="73"/>
        <v>40380.208333333336</v>
      </c>
      <c r="P826" t="b">
        <v>0</v>
      </c>
      <c r="Q826" t="b">
        <v>1</v>
      </c>
      <c r="R826" t="s">
        <v>68</v>
      </c>
      <c r="S826" t="str">
        <f t="shared" si="74"/>
        <v>publishing</v>
      </c>
      <c r="T826" t="str">
        <f t="shared" si="75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6"/>
        <v>3.875</v>
      </c>
      <c r="G827" t="s">
        <v>20</v>
      </c>
      <c r="H827">
        <v>157</v>
      </c>
      <c r="I827" s="5">
        <f t="shared" si="7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7"/>
        <v>42941.208333333328</v>
      </c>
      <c r="O827" s="8">
        <f t="shared" si="73"/>
        <v>42953.208333333328</v>
      </c>
      <c r="P827" t="b">
        <v>0</v>
      </c>
      <c r="Q827" t="b">
        <v>0</v>
      </c>
      <c r="R827" t="s">
        <v>100</v>
      </c>
      <c r="S827" t="str">
        <f t="shared" si="74"/>
        <v>film &amp; video</v>
      </c>
      <c r="T827" t="str">
        <f t="shared" si="75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6"/>
        <v>4.5703571428571426</v>
      </c>
      <c r="G828" t="s">
        <v>20</v>
      </c>
      <c r="H828">
        <v>194</v>
      </c>
      <c r="I828" s="5">
        <f t="shared" si="7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7"/>
        <v>40525.25</v>
      </c>
      <c r="O828" s="8">
        <f t="shared" si="73"/>
        <v>40553.25</v>
      </c>
      <c r="P828" t="b">
        <v>0</v>
      </c>
      <c r="Q828" t="b">
        <v>1</v>
      </c>
      <c r="R828" t="s">
        <v>33</v>
      </c>
      <c r="S828" t="str">
        <f t="shared" si="74"/>
        <v>theater</v>
      </c>
      <c r="T828" t="str">
        <f t="shared" si="75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6"/>
        <v>2.6669565217391304</v>
      </c>
      <c r="G829" t="s">
        <v>20</v>
      </c>
      <c r="H829">
        <v>82</v>
      </c>
      <c r="I829" s="5">
        <f t="shared" si="7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7"/>
        <v>40666.208333333336</v>
      </c>
      <c r="O829" s="8">
        <f t="shared" si="73"/>
        <v>40678.208333333336</v>
      </c>
      <c r="P829" t="b">
        <v>0</v>
      </c>
      <c r="Q829" t="b">
        <v>1</v>
      </c>
      <c r="R829" t="s">
        <v>53</v>
      </c>
      <c r="S829" t="str">
        <f t="shared" si="74"/>
        <v>film &amp; video</v>
      </c>
      <c r="T829" t="str">
        <f t="shared" si="75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6"/>
        <v>0.69</v>
      </c>
      <c r="G830" t="s">
        <v>14</v>
      </c>
      <c r="H830">
        <v>70</v>
      </c>
      <c r="I830" s="5">
        <f t="shared" si="7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7"/>
        <v>43340.208333333328</v>
      </c>
      <c r="O830" s="8">
        <f t="shared" si="73"/>
        <v>43365.208333333328</v>
      </c>
      <c r="P830" t="b">
        <v>0</v>
      </c>
      <c r="Q830" t="b">
        <v>0</v>
      </c>
      <c r="R830" t="s">
        <v>33</v>
      </c>
      <c r="S830" t="str">
        <f t="shared" si="74"/>
        <v>theater</v>
      </c>
      <c r="T830" t="str">
        <f t="shared" si="75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6"/>
        <v>0.51343749999999999</v>
      </c>
      <c r="G831" t="s">
        <v>14</v>
      </c>
      <c r="H831">
        <v>154</v>
      </c>
      <c r="I831" s="5">
        <f t="shared" si="7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7"/>
        <v>42164.208333333328</v>
      </c>
      <c r="O831" s="8">
        <f t="shared" si="73"/>
        <v>42179.208333333328</v>
      </c>
      <c r="P831" t="b">
        <v>0</v>
      </c>
      <c r="Q831" t="b">
        <v>0</v>
      </c>
      <c r="R831" t="s">
        <v>33</v>
      </c>
      <c r="S831" t="str">
        <f t="shared" si="74"/>
        <v>theater</v>
      </c>
      <c r="T831" t="str">
        <f t="shared" si="75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6"/>
        <v>1.1710526315789473E-2</v>
      </c>
      <c r="G832" t="s">
        <v>14</v>
      </c>
      <c r="H832">
        <v>22</v>
      </c>
      <c r="I832" s="5">
        <f t="shared" si="7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7"/>
        <v>43103.25</v>
      </c>
      <c r="O832" s="8">
        <f t="shared" si="73"/>
        <v>43162.25</v>
      </c>
      <c r="P832" t="b">
        <v>0</v>
      </c>
      <c r="Q832" t="b">
        <v>0</v>
      </c>
      <c r="R832" t="s">
        <v>33</v>
      </c>
      <c r="S832" t="str">
        <f t="shared" si="74"/>
        <v>theater</v>
      </c>
      <c r="T832" t="str">
        <f t="shared" si="75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6"/>
        <v>1.089773429454171</v>
      </c>
      <c r="G833" t="s">
        <v>20</v>
      </c>
      <c r="H833">
        <v>4233</v>
      </c>
      <c r="I833" s="5">
        <f t="shared" si="7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7"/>
        <v>40994.208333333336</v>
      </c>
      <c r="O833" s="8">
        <f t="shared" si="73"/>
        <v>41028.208333333336</v>
      </c>
      <c r="P833" t="b">
        <v>0</v>
      </c>
      <c r="Q833" t="b">
        <v>0</v>
      </c>
      <c r="R833" t="s">
        <v>122</v>
      </c>
      <c r="S833" t="str">
        <f t="shared" si="74"/>
        <v>photography</v>
      </c>
      <c r="T833" t="str">
        <f t="shared" si="75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6"/>
        <v>3.1517592592592591</v>
      </c>
      <c r="G834" t="s">
        <v>20</v>
      </c>
      <c r="H834">
        <v>1297</v>
      </c>
      <c r="I834" s="5">
        <f t="shared" si="7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7"/>
        <v>42299.208333333328</v>
      </c>
      <c r="O834" s="8">
        <f t="shared" si="73"/>
        <v>42333.25</v>
      </c>
      <c r="P834" t="b">
        <v>1</v>
      </c>
      <c r="Q834" t="b">
        <v>0</v>
      </c>
      <c r="R834" t="s">
        <v>206</v>
      </c>
      <c r="S834" t="str">
        <f t="shared" si="74"/>
        <v>publishing</v>
      </c>
      <c r="T834" t="str">
        <f t="shared" si="75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6"/>
        <v>1.5769117647058823</v>
      </c>
      <c r="G835" t="s">
        <v>20</v>
      </c>
      <c r="H835">
        <v>165</v>
      </c>
      <c r="I835" s="5">
        <f t="shared" ref="I835:I898" si="78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77"/>
        <v>40588.25</v>
      </c>
      <c r="O835" s="8">
        <f t="shared" ref="O835:O898" si="79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0">_xlfn.TEXTBEFORE(R835,"/")</f>
        <v>publishing</v>
      </c>
      <c r="T835" t="str">
        <f t="shared" ref="T835:T898" si="81">_xlfn.TEXTAFTER(R835,"/")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82">E836/D836</f>
        <v>1.5380821917808218</v>
      </c>
      <c r="G836" t="s">
        <v>20</v>
      </c>
      <c r="H836">
        <v>119</v>
      </c>
      <c r="I836" s="5">
        <f t="shared" si="78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ref="N836:N899" si="83">(((L836/60)/60)/24)+DATE(1970,1,1)</f>
        <v>41448.208333333336</v>
      </c>
      <c r="O836" s="8">
        <f t="shared" si="79"/>
        <v>41454.208333333336</v>
      </c>
      <c r="P836" t="b">
        <v>0</v>
      </c>
      <c r="Q836" t="b">
        <v>0</v>
      </c>
      <c r="R836" t="s">
        <v>33</v>
      </c>
      <c r="S836" t="str">
        <f t="shared" si="80"/>
        <v>theater</v>
      </c>
      <c r="T836" t="str">
        <f t="shared" si="81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82"/>
        <v>0.89738979118329465</v>
      </c>
      <c r="G837" t="s">
        <v>14</v>
      </c>
      <c r="H837">
        <v>1758</v>
      </c>
      <c r="I837" s="5">
        <f t="shared" si="78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83"/>
        <v>42063.25</v>
      </c>
      <c r="O837" s="8">
        <f t="shared" si="79"/>
        <v>42069.25</v>
      </c>
      <c r="P837" t="b">
        <v>0</v>
      </c>
      <c r="Q837" t="b">
        <v>0</v>
      </c>
      <c r="R837" t="s">
        <v>28</v>
      </c>
      <c r="S837" t="str">
        <f t="shared" si="80"/>
        <v>technology</v>
      </c>
      <c r="T837" t="str">
        <f t="shared" si="81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82"/>
        <v>0.75135802469135804</v>
      </c>
      <c r="G838" t="s">
        <v>14</v>
      </c>
      <c r="H838">
        <v>94</v>
      </c>
      <c r="I838" s="5">
        <f t="shared" si="78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83"/>
        <v>40214.25</v>
      </c>
      <c r="O838" s="8">
        <f t="shared" si="79"/>
        <v>40225.25</v>
      </c>
      <c r="P838" t="b">
        <v>0</v>
      </c>
      <c r="Q838" t="b">
        <v>0</v>
      </c>
      <c r="R838" t="s">
        <v>60</v>
      </c>
      <c r="S838" t="str">
        <f t="shared" si="80"/>
        <v>music</v>
      </c>
      <c r="T838" t="str">
        <f t="shared" si="81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82"/>
        <v>8.5288135593220336</v>
      </c>
      <c r="G839" t="s">
        <v>20</v>
      </c>
      <c r="H839">
        <v>1797</v>
      </c>
      <c r="I839" s="5">
        <f t="shared" si="78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83"/>
        <v>40629.208333333336</v>
      </c>
      <c r="O839" s="8">
        <f t="shared" si="79"/>
        <v>40683.208333333336</v>
      </c>
      <c r="P839" t="b">
        <v>0</v>
      </c>
      <c r="Q839" t="b">
        <v>0</v>
      </c>
      <c r="R839" t="s">
        <v>159</v>
      </c>
      <c r="S839" t="str">
        <f t="shared" si="80"/>
        <v>music</v>
      </c>
      <c r="T839" t="str">
        <f t="shared" si="81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82"/>
        <v>1.3890625000000001</v>
      </c>
      <c r="G840" t="s">
        <v>20</v>
      </c>
      <c r="H840">
        <v>261</v>
      </c>
      <c r="I840" s="5">
        <f t="shared" si="78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83"/>
        <v>43370.208333333328</v>
      </c>
      <c r="O840" s="8">
        <f t="shared" si="79"/>
        <v>43379.208333333328</v>
      </c>
      <c r="P840" t="b">
        <v>0</v>
      </c>
      <c r="Q840" t="b">
        <v>0</v>
      </c>
      <c r="R840" t="s">
        <v>33</v>
      </c>
      <c r="S840" t="str">
        <f t="shared" si="80"/>
        <v>theater</v>
      </c>
      <c r="T840" t="str">
        <f t="shared" si="81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82"/>
        <v>1.9018181818181819</v>
      </c>
      <c r="G841" t="s">
        <v>20</v>
      </c>
      <c r="H841">
        <v>157</v>
      </c>
      <c r="I841" s="5">
        <f t="shared" si="78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83"/>
        <v>41715.208333333336</v>
      </c>
      <c r="O841" s="8">
        <f t="shared" si="79"/>
        <v>41760.208333333336</v>
      </c>
      <c r="P841" t="b">
        <v>0</v>
      </c>
      <c r="Q841" t="b">
        <v>1</v>
      </c>
      <c r="R841" t="s">
        <v>42</v>
      </c>
      <c r="S841" t="str">
        <f t="shared" si="80"/>
        <v>film &amp; video</v>
      </c>
      <c r="T841" t="str">
        <f t="shared" si="81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82"/>
        <v>1.0024333619948409</v>
      </c>
      <c r="G842" t="s">
        <v>20</v>
      </c>
      <c r="H842">
        <v>3533</v>
      </c>
      <c r="I842" s="5">
        <f t="shared" si="78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83"/>
        <v>41836.208333333336</v>
      </c>
      <c r="O842" s="8">
        <f t="shared" si="79"/>
        <v>41838.208333333336</v>
      </c>
      <c r="P842" t="b">
        <v>0</v>
      </c>
      <c r="Q842" t="b">
        <v>1</v>
      </c>
      <c r="R842" t="s">
        <v>33</v>
      </c>
      <c r="S842" t="str">
        <f t="shared" si="80"/>
        <v>theater</v>
      </c>
      <c r="T842" t="str">
        <f t="shared" si="81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82"/>
        <v>1.4275824175824177</v>
      </c>
      <c r="G843" t="s">
        <v>20</v>
      </c>
      <c r="H843">
        <v>155</v>
      </c>
      <c r="I843" s="5">
        <f t="shared" si="78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83"/>
        <v>42419.25</v>
      </c>
      <c r="O843" s="8">
        <f t="shared" si="79"/>
        <v>42435.25</v>
      </c>
      <c r="P843" t="b">
        <v>0</v>
      </c>
      <c r="Q843" t="b">
        <v>0</v>
      </c>
      <c r="R843" t="s">
        <v>28</v>
      </c>
      <c r="S843" t="str">
        <f t="shared" si="80"/>
        <v>technology</v>
      </c>
      <c r="T843" t="str">
        <f t="shared" si="81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82"/>
        <v>5.6313333333333331</v>
      </c>
      <c r="G844" t="s">
        <v>20</v>
      </c>
      <c r="H844">
        <v>132</v>
      </c>
      <c r="I844" s="5">
        <f t="shared" si="78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83"/>
        <v>43266.208333333328</v>
      </c>
      <c r="O844" s="8">
        <f t="shared" si="79"/>
        <v>43269.208333333328</v>
      </c>
      <c r="P844" t="b">
        <v>0</v>
      </c>
      <c r="Q844" t="b">
        <v>0</v>
      </c>
      <c r="R844" t="s">
        <v>65</v>
      </c>
      <c r="S844" t="str">
        <f t="shared" si="80"/>
        <v>technology</v>
      </c>
      <c r="T844" t="str">
        <f t="shared" si="81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82"/>
        <v>0.30715909090909088</v>
      </c>
      <c r="G845" t="s">
        <v>14</v>
      </c>
      <c r="H845">
        <v>33</v>
      </c>
      <c r="I845" s="5">
        <f t="shared" si="78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83"/>
        <v>43338.208333333328</v>
      </c>
      <c r="O845" s="8">
        <f t="shared" si="79"/>
        <v>43344.208333333328</v>
      </c>
      <c r="P845" t="b">
        <v>0</v>
      </c>
      <c r="Q845" t="b">
        <v>0</v>
      </c>
      <c r="R845" t="s">
        <v>122</v>
      </c>
      <c r="S845" t="str">
        <f t="shared" si="80"/>
        <v>photography</v>
      </c>
      <c r="T845" t="str">
        <f t="shared" si="81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82"/>
        <v>0.99397727272727276</v>
      </c>
      <c r="G846" t="s">
        <v>74</v>
      </c>
      <c r="H846">
        <v>94</v>
      </c>
      <c r="I846" s="5">
        <f t="shared" si="78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83"/>
        <v>40930.25</v>
      </c>
      <c r="O846" s="8">
        <f t="shared" si="79"/>
        <v>40933.25</v>
      </c>
      <c r="P846" t="b">
        <v>0</v>
      </c>
      <c r="Q846" t="b">
        <v>0</v>
      </c>
      <c r="R846" t="s">
        <v>42</v>
      </c>
      <c r="S846" t="str">
        <f t="shared" si="80"/>
        <v>film &amp; video</v>
      </c>
      <c r="T846" t="str">
        <f t="shared" si="81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82"/>
        <v>1.9754935622317598</v>
      </c>
      <c r="G847" t="s">
        <v>20</v>
      </c>
      <c r="H847">
        <v>1354</v>
      </c>
      <c r="I847" s="5">
        <f t="shared" si="78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83"/>
        <v>43235.208333333328</v>
      </c>
      <c r="O847" s="8">
        <f t="shared" si="79"/>
        <v>43272.208333333328</v>
      </c>
      <c r="P847" t="b">
        <v>0</v>
      </c>
      <c r="Q847" t="b">
        <v>0</v>
      </c>
      <c r="R847" t="s">
        <v>28</v>
      </c>
      <c r="S847" t="str">
        <f t="shared" si="80"/>
        <v>technology</v>
      </c>
      <c r="T847" t="str">
        <f t="shared" si="81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82"/>
        <v>5.085</v>
      </c>
      <c r="G848" t="s">
        <v>20</v>
      </c>
      <c r="H848">
        <v>48</v>
      </c>
      <c r="I848" s="5">
        <f t="shared" si="78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83"/>
        <v>43302.208333333328</v>
      </c>
      <c r="O848" s="8">
        <f t="shared" si="79"/>
        <v>43338.208333333328</v>
      </c>
      <c r="P848" t="b">
        <v>1</v>
      </c>
      <c r="Q848" t="b">
        <v>1</v>
      </c>
      <c r="R848" t="s">
        <v>28</v>
      </c>
      <c r="S848" t="str">
        <f t="shared" si="80"/>
        <v>technology</v>
      </c>
      <c r="T848" t="str">
        <f t="shared" si="81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82"/>
        <v>2.3774468085106384</v>
      </c>
      <c r="G849" t="s">
        <v>20</v>
      </c>
      <c r="H849">
        <v>110</v>
      </c>
      <c r="I849" s="5">
        <f t="shared" si="78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83"/>
        <v>43107.25</v>
      </c>
      <c r="O849" s="8">
        <f t="shared" si="79"/>
        <v>43110.25</v>
      </c>
      <c r="P849" t="b">
        <v>0</v>
      </c>
      <c r="Q849" t="b">
        <v>0</v>
      </c>
      <c r="R849" t="s">
        <v>17</v>
      </c>
      <c r="S849" t="str">
        <f t="shared" si="80"/>
        <v>food</v>
      </c>
      <c r="T849" t="str">
        <f t="shared" si="81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82"/>
        <v>3.3846875000000001</v>
      </c>
      <c r="G850" t="s">
        <v>20</v>
      </c>
      <c r="H850">
        <v>172</v>
      </c>
      <c r="I850" s="5">
        <f t="shared" si="78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83"/>
        <v>40341.208333333336</v>
      </c>
      <c r="O850" s="8">
        <f t="shared" si="79"/>
        <v>40350.208333333336</v>
      </c>
      <c r="P850" t="b">
        <v>0</v>
      </c>
      <c r="Q850" t="b">
        <v>0</v>
      </c>
      <c r="R850" t="s">
        <v>53</v>
      </c>
      <c r="S850" t="str">
        <f t="shared" si="80"/>
        <v>film &amp; video</v>
      </c>
      <c r="T850" t="str">
        <f t="shared" si="81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82"/>
        <v>1.3308955223880596</v>
      </c>
      <c r="G851" t="s">
        <v>20</v>
      </c>
      <c r="H851">
        <v>307</v>
      </c>
      <c r="I851" s="5">
        <f t="shared" si="78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83"/>
        <v>40948.25</v>
      </c>
      <c r="O851" s="8">
        <f t="shared" si="79"/>
        <v>40951.25</v>
      </c>
      <c r="P851" t="b">
        <v>0</v>
      </c>
      <c r="Q851" t="b">
        <v>1</v>
      </c>
      <c r="R851" t="s">
        <v>60</v>
      </c>
      <c r="S851" t="str">
        <f t="shared" si="80"/>
        <v>music</v>
      </c>
      <c r="T851" t="str">
        <f t="shared" si="81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82"/>
        <v>0.01</v>
      </c>
      <c r="G852" t="s">
        <v>14</v>
      </c>
      <c r="H852">
        <v>1</v>
      </c>
      <c r="I852" s="5">
        <f t="shared" si="78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83"/>
        <v>40866.25</v>
      </c>
      <c r="O852" s="8">
        <f t="shared" si="79"/>
        <v>40881.25</v>
      </c>
      <c r="P852" t="b">
        <v>1</v>
      </c>
      <c r="Q852" t="b">
        <v>0</v>
      </c>
      <c r="R852" t="s">
        <v>23</v>
      </c>
      <c r="S852" t="str">
        <f t="shared" si="80"/>
        <v>music</v>
      </c>
      <c r="T852" t="str">
        <f t="shared" si="81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82"/>
        <v>2.0779999999999998</v>
      </c>
      <c r="G853" t="s">
        <v>20</v>
      </c>
      <c r="H853">
        <v>160</v>
      </c>
      <c r="I853" s="5">
        <f t="shared" si="78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83"/>
        <v>41031.208333333336</v>
      </c>
      <c r="O853" s="8">
        <f t="shared" si="79"/>
        <v>41064.208333333336</v>
      </c>
      <c r="P853" t="b">
        <v>0</v>
      </c>
      <c r="Q853" t="b">
        <v>0</v>
      </c>
      <c r="R853" t="s">
        <v>50</v>
      </c>
      <c r="S853" t="str">
        <f t="shared" si="80"/>
        <v>music</v>
      </c>
      <c r="T853" t="str">
        <f t="shared" si="81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82"/>
        <v>0.51122448979591839</v>
      </c>
      <c r="G854" t="s">
        <v>14</v>
      </c>
      <c r="H854">
        <v>31</v>
      </c>
      <c r="I854" s="5">
        <f t="shared" si="78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83"/>
        <v>40740.208333333336</v>
      </c>
      <c r="O854" s="8">
        <f t="shared" si="79"/>
        <v>40750.208333333336</v>
      </c>
      <c r="P854" t="b">
        <v>0</v>
      </c>
      <c r="Q854" t="b">
        <v>1</v>
      </c>
      <c r="R854" t="s">
        <v>89</v>
      </c>
      <c r="S854" t="str">
        <f t="shared" si="80"/>
        <v>games</v>
      </c>
      <c r="T854" t="str">
        <f t="shared" si="81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82"/>
        <v>6.5205847953216374</v>
      </c>
      <c r="G855" t="s">
        <v>20</v>
      </c>
      <c r="H855">
        <v>1467</v>
      </c>
      <c r="I855" s="5">
        <f t="shared" si="78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3"/>
        <v>40714.208333333336</v>
      </c>
      <c r="O855" s="8">
        <f t="shared" si="79"/>
        <v>40719.208333333336</v>
      </c>
      <c r="P855" t="b">
        <v>0</v>
      </c>
      <c r="Q855" t="b">
        <v>1</v>
      </c>
      <c r="R855" t="s">
        <v>60</v>
      </c>
      <c r="S855" t="str">
        <f t="shared" si="80"/>
        <v>music</v>
      </c>
      <c r="T855" t="str">
        <f t="shared" si="81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82"/>
        <v>1.1363099415204678</v>
      </c>
      <c r="G856" t="s">
        <v>20</v>
      </c>
      <c r="H856">
        <v>2662</v>
      </c>
      <c r="I856" s="5">
        <f t="shared" si="78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3"/>
        <v>43787.25</v>
      </c>
      <c r="O856" s="8">
        <f t="shared" si="79"/>
        <v>43814.25</v>
      </c>
      <c r="P856" t="b">
        <v>0</v>
      </c>
      <c r="Q856" t="b">
        <v>0</v>
      </c>
      <c r="R856" t="s">
        <v>119</v>
      </c>
      <c r="S856" t="str">
        <f t="shared" si="80"/>
        <v>publishing</v>
      </c>
      <c r="T856" t="str">
        <f t="shared" si="81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82"/>
        <v>1.0237606837606839</v>
      </c>
      <c r="G857" t="s">
        <v>20</v>
      </c>
      <c r="H857">
        <v>452</v>
      </c>
      <c r="I857" s="5">
        <f t="shared" si="78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83"/>
        <v>40712.208333333336</v>
      </c>
      <c r="O857" s="8">
        <f t="shared" si="79"/>
        <v>40743.208333333336</v>
      </c>
      <c r="P857" t="b">
        <v>0</v>
      </c>
      <c r="Q857" t="b">
        <v>0</v>
      </c>
      <c r="R857" t="s">
        <v>33</v>
      </c>
      <c r="S857" t="str">
        <f t="shared" si="80"/>
        <v>theater</v>
      </c>
      <c r="T857" t="str">
        <f t="shared" si="81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82"/>
        <v>3.5658333333333334</v>
      </c>
      <c r="G858" t="s">
        <v>20</v>
      </c>
      <c r="H858">
        <v>158</v>
      </c>
      <c r="I858" s="5">
        <f t="shared" si="78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83"/>
        <v>41023.208333333336</v>
      </c>
      <c r="O858" s="8">
        <f t="shared" si="79"/>
        <v>41040.208333333336</v>
      </c>
      <c r="P858" t="b">
        <v>0</v>
      </c>
      <c r="Q858" t="b">
        <v>0</v>
      </c>
      <c r="R858" t="s">
        <v>17</v>
      </c>
      <c r="S858" t="str">
        <f t="shared" si="80"/>
        <v>food</v>
      </c>
      <c r="T858" t="str">
        <f t="shared" si="81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82"/>
        <v>1.3986792452830188</v>
      </c>
      <c r="G859" t="s">
        <v>20</v>
      </c>
      <c r="H859">
        <v>225</v>
      </c>
      <c r="I859" s="5">
        <f t="shared" si="78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83"/>
        <v>40944.25</v>
      </c>
      <c r="O859" s="8">
        <f t="shared" si="79"/>
        <v>40967.25</v>
      </c>
      <c r="P859" t="b">
        <v>1</v>
      </c>
      <c r="Q859" t="b">
        <v>0</v>
      </c>
      <c r="R859" t="s">
        <v>100</v>
      </c>
      <c r="S859" t="str">
        <f t="shared" si="80"/>
        <v>film &amp; video</v>
      </c>
      <c r="T859" t="str">
        <f t="shared" si="81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82"/>
        <v>0.69450000000000001</v>
      </c>
      <c r="G860" t="s">
        <v>14</v>
      </c>
      <c r="H860">
        <v>35</v>
      </c>
      <c r="I860" s="5">
        <f t="shared" si="78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83"/>
        <v>43211.208333333328</v>
      </c>
      <c r="O860" s="8">
        <f t="shared" si="79"/>
        <v>43218.208333333328</v>
      </c>
      <c r="P860" t="b">
        <v>1</v>
      </c>
      <c r="Q860" t="b">
        <v>0</v>
      </c>
      <c r="R860" t="s">
        <v>17</v>
      </c>
      <c r="S860" t="str">
        <f t="shared" si="80"/>
        <v>food</v>
      </c>
      <c r="T860" t="str">
        <f t="shared" si="81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82"/>
        <v>0.35534246575342465</v>
      </c>
      <c r="G861" t="s">
        <v>14</v>
      </c>
      <c r="H861">
        <v>63</v>
      </c>
      <c r="I861" s="5">
        <f t="shared" si="78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83"/>
        <v>41334.25</v>
      </c>
      <c r="O861" s="8">
        <f t="shared" si="79"/>
        <v>41352.208333333336</v>
      </c>
      <c r="P861" t="b">
        <v>0</v>
      </c>
      <c r="Q861" t="b">
        <v>1</v>
      </c>
      <c r="R861" t="s">
        <v>33</v>
      </c>
      <c r="S861" t="str">
        <f t="shared" si="80"/>
        <v>theater</v>
      </c>
      <c r="T861" t="str">
        <f t="shared" si="81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82"/>
        <v>2.5165000000000002</v>
      </c>
      <c r="G862" t="s">
        <v>20</v>
      </c>
      <c r="H862">
        <v>65</v>
      </c>
      <c r="I862" s="5">
        <f t="shared" si="78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83"/>
        <v>43515.25</v>
      </c>
      <c r="O862" s="8">
        <f t="shared" si="79"/>
        <v>43525.25</v>
      </c>
      <c r="P862" t="b">
        <v>0</v>
      </c>
      <c r="Q862" t="b">
        <v>1</v>
      </c>
      <c r="R862" t="s">
        <v>65</v>
      </c>
      <c r="S862" t="str">
        <f t="shared" si="80"/>
        <v>technology</v>
      </c>
      <c r="T862" t="str">
        <f t="shared" si="81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82"/>
        <v>1.0587500000000001</v>
      </c>
      <c r="G863" t="s">
        <v>20</v>
      </c>
      <c r="H863">
        <v>163</v>
      </c>
      <c r="I863" s="5">
        <f t="shared" si="78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83"/>
        <v>40258.208333333336</v>
      </c>
      <c r="O863" s="8">
        <f t="shared" si="79"/>
        <v>40266.208333333336</v>
      </c>
      <c r="P863" t="b">
        <v>0</v>
      </c>
      <c r="Q863" t="b">
        <v>0</v>
      </c>
      <c r="R863" t="s">
        <v>33</v>
      </c>
      <c r="S863" t="str">
        <f t="shared" si="80"/>
        <v>theater</v>
      </c>
      <c r="T863" t="str">
        <f t="shared" si="81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82"/>
        <v>1.8742857142857143</v>
      </c>
      <c r="G864" t="s">
        <v>20</v>
      </c>
      <c r="H864">
        <v>85</v>
      </c>
      <c r="I864" s="5">
        <f t="shared" si="78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83"/>
        <v>40756.208333333336</v>
      </c>
      <c r="O864" s="8">
        <f t="shared" si="79"/>
        <v>40760.208333333336</v>
      </c>
      <c r="P864" t="b">
        <v>0</v>
      </c>
      <c r="Q864" t="b">
        <v>0</v>
      </c>
      <c r="R864" t="s">
        <v>33</v>
      </c>
      <c r="S864" t="str">
        <f t="shared" si="80"/>
        <v>theater</v>
      </c>
      <c r="T864" t="str">
        <f t="shared" si="81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82"/>
        <v>3.8678571428571429</v>
      </c>
      <c r="G865" t="s">
        <v>20</v>
      </c>
      <c r="H865">
        <v>217</v>
      </c>
      <c r="I865" s="5">
        <f t="shared" si="78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83"/>
        <v>42172.208333333328</v>
      </c>
      <c r="O865" s="8">
        <f t="shared" si="79"/>
        <v>42195.208333333328</v>
      </c>
      <c r="P865" t="b">
        <v>0</v>
      </c>
      <c r="Q865" t="b">
        <v>1</v>
      </c>
      <c r="R865" t="s">
        <v>269</v>
      </c>
      <c r="S865" t="str">
        <f t="shared" si="80"/>
        <v>film &amp; video</v>
      </c>
      <c r="T865" t="str">
        <f t="shared" si="81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82"/>
        <v>3.4707142857142856</v>
      </c>
      <c r="G866" t="s">
        <v>20</v>
      </c>
      <c r="H866">
        <v>150</v>
      </c>
      <c r="I866" s="5">
        <f t="shared" si="78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83"/>
        <v>42601.208333333328</v>
      </c>
      <c r="O866" s="8">
        <f t="shared" si="79"/>
        <v>42606.208333333328</v>
      </c>
      <c r="P866" t="b">
        <v>0</v>
      </c>
      <c r="Q866" t="b">
        <v>0</v>
      </c>
      <c r="R866" t="s">
        <v>100</v>
      </c>
      <c r="S866" t="str">
        <f t="shared" si="80"/>
        <v>film &amp; video</v>
      </c>
      <c r="T866" t="str">
        <f t="shared" si="81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82"/>
        <v>1.8582098765432098</v>
      </c>
      <c r="G867" t="s">
        <v>20</v>
      </c>
      <c r="H867">
        <v>3272</v>
      </c>
      <c r="I867" s="5">
        <f t="shared" si="78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83"/>
        <v>41897.208333333336</v>
      </c>
      <c r="O867" s="8">
        <f t="shared" si="79"/>
        <v>41906.208333333336</v>
      </c>
      <c r="P867" t="b">
        <v>0</v>
      </c>
      <c r="Q867" t="b">
        <v>0</v>
      </c>
      <c r="R867" t="s">
        <v>33</v>
      </c>
      <c r="S867" t="str">
        <f t="shared" si="80"/>
        <v>theater</v>
      </c>
      <c r="T867" t="str">
        <f t="shared" si="81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82"/>
        <v>0.43241247264770238</v>
      </c>
      <c r="G868" t="s">
        <v>74</v>
      </c>
      <c r="H868">
        <v>898</v>
      </c>
      <c r="I868" s="5">
        <f t="shared" si="78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83"/>
        <v>40671.208333333336</v>
      </c>
      <c r="O868" s="8">
        <f t="shared" si="79"/>
        <v>40672.208333333336</v>
      </c>
      <c r="P868" t="b">
        <v>0</v>
      </c>
      <c r="Q868" t="b">
        <v>0</v>
      </c>
      <c r="R868" t="s">
        <v>122</v>
      </c>
      <c r="S868" t="str">
        <f t="shared" si="80"/>
        <v>photography</v>
      </c>
      <c r="T868" t="str">
        <f t="shared" si="81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82"/>
        <v>1.6243749999999999</v>
      </c>
      <c r="G869" t="s">
        <v>20</v>
      </c>
      <c r="H869">
        <v>300</v>
      </c>
      <c r="I869" s="5">
        <f t="shared" si="78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83"/>
        <v>43382.208333333328</v>
      </c>
      <c r="O869" s="8">
        <f t="shared" si="79"/>
        <v>43388.208333333328</v>
      </c>
      <c r="P869" t="b">
        <v>0</v>
      </c>
      <c r="Q869" t="b">
        <v>0</v>
      </c>
      <c r="R869" t="s">
        <v>17</v>
      </c>
      <c r="S869" t="str">
        <f t="shared" si="80"/>
        <v>food</v>
      </c>
      <c r="T869" t="str">
        <f t="shared" si="81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82"/>
        <v>1.8484285714285715</v>
      </c>
      <c r="G870" t="s">
        <v>20</v>
      </c>
      <c r="H870">
        <v>126</v>
      </c>
      <c r="I870" s="5">
        <f t="shared" si="78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83"/>
        <v>41559.208333333336</v>
      </c>
      <c r="O870" s="8">
        <f t="shared" si="79"/>
        <v>41570.208333333336</v>
      </c>
      <c r="P870" t="b">
        <v>0</v>
      </c>
      <c r="Q870" t="b">
        <v>0</v>
      </c>
      <c r="R870" t="s">
        <v>33</v>
      </c>
      <c r="S870" t="str">
        <f t="shared" si="80"/>
        <v>theater</v>
      </c>
      <c r="T870" t="str">
        <f t="shared" si="81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82"/>
        <v>0.23703520691785052</v>
      </c>
      <c r="G871" t="s">
        <v>14</v>
      </c>
      <c r="H871">
        <v>526</v>
      </c>
      <c r="I871" s="5">
        <f t="shared" si="78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83"/>
        <v>40350.208333333336</v>
      </c>
      <c r="O871" s="8">
        <f t="shared" si="79"/>
        <v>40364.208333333336</v>
      </c>
      <c r="P871" t="b">
        <v>0</v>
      </c>
      <c r="Q871" t="b">
        <v>0</v>
      </c>
      <c r="R871" t="s">
        <v>53</v>
      </c>
      <c r="S871" t="str">
        <f t="shared" si="80"/>
        <v>film &amp; video</v>
      </c>
      <c r="T871" t="str">
        <f t="shared" si="81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82"/>
        <v>0.89870129870129867</v>
      </c>
      <c r="G872" t="s">
        <v>14</v>
      </c>
      <c r="H872">
        <v>121</v>
      </c>
      <c r="I872" s="5">
        <f t="shared" si="78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83"/>
        <v>42240.208333333328</v>
      </c>
      <c r="O872" s="8">
        <f t="shared" si="79"/>
        <v>42265.208333333328</v>
      </c>
      <c r="P872" t="b">
        <v>0</v>
      </c>
      <c r="Q872" t="b">
        <v>0</v>
      </c>
      <c r="R872" t="s">
        <v>33</v>
      </c>
      <c r="S872" t="str">
        <f t="shared" si="80"/>
        <v>theater</v>
      </c>
      <c r="T872" t="str">
        <f t="shared" si="81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82"/>
        <v>2.7260419580419581</v>
      </c>
      <c r="G873" t="s">
        <v>20</v>
      </c>
      <c r="H873">
        <v>2320</v>
      </c>
      <c r="I873" s="5">
        <f t="shared" si="78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83"/>
        <v>43040.208333333328</v>
      </c>
      <c r="O873" s="8">
        <f t="shared" si="79"/>
        <v>43058.25</v>
      </c>
      <c r="P873" t="b">
        <v>0</v>
      </c>
      <c r="Q873" t="b">
        <v>1</v>
      </c>
      <c r="R873" t="s">
        <v>33</v>
      </c>
      <c r="S873" t="str">
        <f t="shared" si="80"/>
        <v>theater</v>
      </c>
      <c r="T873" t="str">
        <f t="shared" si="81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82"/>
        <v>1.7004255319148935</v>
      </c>
      <c r="G874" t="s">
        <v>20</v>
      </c>
      <c r="H874">
        <v>81</v>
      </c>
      <c r="I874" s="5">
        <f t="shared" si="78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83"/>
        <v>43346.208333333328</v>
      </c>
      <c r="O874" s="8">
        <f t="shared" si="79"/>
        <v>43351.208333333328</v>
      </c>
      <c r="P874" t="b">
        <v>0</v>
      </c>
      <c r="Q874" t="b">
        <v>0</v>
      </c>
      <c r="R874" t="s">
        <v>474</v>
      </c>
      <c r="S874" t="str">
        <f t="shared" si="80"/>
        <v>film &amp; video</v>
      </c>
      <c r="T874" t="str">
        <f t="shared" si="81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82"/>
        <v>1.8828503562945369</v>
      </c>
      <c r="G875" t="s">
        <v>20</v>
      </c>
      <c r="H875">
        <v>1887</v>
      </c>
      <c r="I875" s="5">
        <f t="shared" si="78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83"/>
        <v>41647.25</v>
      </c>
      <c r="O875" s="8">
        <f t="shared" si="79"/>
        <v>41652.25</v>
      </c>
      <c r="P875" t="b">
        <v>0</v>
      </c>
      <c r="Q875" t="b">
        <v>0</v>
      </c>
      <c r="R875" t="s">
        <v>122</v>
      </c>
      <c r="S875" t="str">
        <f t="shared" si="80"/>
        <v>photography</v>
      </c>
      <c r="T875" t="str">
        <f t="shared" si="81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82"/>
        <v>3.4693532338308457</v>
      </c>
      <c r="G876" t="s">
        <v>20</v>
      </c>
      <c r="H876">
        <v>4358</v>
      </c>
      <c r="I876" s="5">
        <f t="shared" si="78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83"/>
        <v>40291.208333333336</v>
      </c>
      <c r="O876" s="8">
        <f t="shared" si="79"/>
        <v>40329.208333333336</v>
      </c>
      <c r="P876" t="b">
        <v>0</v>
      </c>
      <c r="Q876" t="b">
        <v>1</v>
      </c>
      <c r="R876" t="s">
        <v>122</v>
      </c>
      <c r="S876" t="str">
        <f t="shared" si="80"/>
        <v>photography</v>
      </c>
      <c r="T876" t="str">
        <f t="shared" si="81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82"/>
        <v>0.6917721518987342</v>
      </c>
      <c r="G877" t="s">
        <v>14</v>
      </c>
      <c r="H877">
        <v>67</v>
      </c>
      <c r="I877" s="5">
        <f t="shared" si="78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83"/>
        <v>40556.25</v>
      </c>
      <c r="O877" s="8">
        <f t="shared" si="79"/>
        <v>40557.25</v>
      </c>
      <c r="P877" t="b">
        <v>0</v>
      </c>
      <c r="Q877" t="b">
        <v>0</v>
      </c>
      <c r="R877" t="s">
        <v>23</v>
      </c>
      <c r="S877" t="str">
        <f t="shared" si="80"/>
        <v>music</v>
      </c>
      <c r="T877" t="str">
        <f t="shared" si="81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82"/>
        <v>0.25433734939759034</v>
      </c>
      <c r="G878" t="s">
        <v>14</v>
      </c>
      <c r="H878">
        <v>57</v>
      </c>
      <c r="I878" s="5">
        <f t="shared" si="78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3"/>
        <v>43624.208333333328</v>
      </c>
      <c r="O878" s="8">
        <f t="shared" si="79"/>
        <v>43648.208333333328</v>
      </c>
      <c r="P878" t="b">
        <v>0</v>
      </c>
      <c r="Q878" t="b">
        <v>0</v>
      </c>
      <c r="R878" t="s">
        <v>122</v>
      </c>
      <c r="S878" t="str">
        <f t="shared" si="80"/>
        <v>photography</v>
      </c>
      <c r="T878" t="str">
        <f t="shared" si="81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82"/>
        <v>0.77400977995110021</v>
      </c>
      <c r="G879" t="s">
        <v>14</v>
      </c>
      <c r="H879">
        <v>1229</v>
      </c>
      <c r="I879" s="5">
        <f t="shared" si="78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83"/>
        <v>42577.208333333328</v>
      </c>
      <c r="O879" s="8">
        <f t="shared" si="79"/>
        <v>42578.208333333328</v>
      </c>
      <c r="P879" t="b">
        <v>0</v>
      </c>
      <c r="Q879" t="b">
        <v>0</v>
      </c>
      <c r="R879" t="s">
        <v>17</v>
      </c>
      <c r="S879" t="str">
        <f t="shared" si="80"/>
        <v>food</v>
      </c>
      <c r="T879" t="str">
        <f t="shared" si="81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82"/>
        <v>0.37481481481481482</v>
      </c>
      <c r="G880" t="s">
        <v>14</v>
      </c>
      <c r="H880">
        <v>12</v>
      </c>
      <c r="I880" s="5">
        <f t="shared" si="78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83"/>
        <v>43845.25</v>
      </c>
      <c r="O880" s="8">
        <f t="shared" si="79"/>
        <v>43869.25</v>
      </c>
      <c r="P880" t="b">
        <v>0</v>
      </c>
      <c r="Q880" t="b">
        <v>0</v>
      </c>
      <c r="R880" t="s">
        <v>148</v>
      </c>
      <c r="S880" t="str">
        <f t="shared" si="80"/>
        <v>music</v>
      </c>
      <c r="T880" t="str">
        <f t="shared" si="81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82"/>
        <v>5.4379999999999997</v>
      </c>
      <c r="G881" t="s">
        <v>20</v>
      </c>
      <c r="H881">
        <v>53</v>
      </c>
      <c r="I881" s="5">
        <f t="shared" si="78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83"/>
        <v>42788.25</v>
      </c>
      <c r="O881" s="8">
        <f t="shared" si="79"/>
        <v>42797.25</v>
      </c>
      <c r="P881" t="b">
        <v>0</v>
      </c>
      <c r="Q881" t="b">
        <v>0</v>
      </c>
      <c r="R881" t="s">
        <v>68</v>
      </c>
      <c r="S881" t="str">
        <f t="shared" si="80"/>
        <v>publishing</v>
      </c>
      <c r="T881" t="str">
        <f t="shared" si="81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82"/>
        <v>2.2852189349112426</v>
      </c>
      <c r="G882" t="s">
        <v>20</v>
      </c>
      <c r="H882">
        <v>2414</v>
      </c>
      <c r="I882" s="5">
        <f t="shared" si="78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83"/>
        <v>43667.208333333328</v>
      </c>
      <c r="O882" s="8">
        <f t="shared" si="79"/>
        <v>43669.208333333328</v>
      </c>
      <c r="P882" t="b">
        <v>0</v>
      </c>
      <c r="Q882" t="b">
        <v>0</v>
      </c>
      <c r="R882" t="s">
        <v>50</v>
      </c>
      <c r="S882" t="str">
        <f t="shared" si="80"/>
        <v>music</v>
      </c>
      <c r="T882" t="str">
        <f t="shared" si="81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82"/>
        <v>0.38948339483394834</v>
      </c>
      <c r="G883" t="s">
        <v>14</v>
      </c>
      <c r="H883">
        <v>452</v>
      </c>
      <c r="I883" s="5">
        <f t="shared" si="78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83"/>
        <v>42194.208333333328</v>
      </c>
      <c r="O883" s="8">
        <f t="shared" si="79"/>
        <v>42223.208333333328</v>
      </c>
      <c r="P883" t="b">
        <v>0</v>
      </c>
      <c r="Q883" t="b">
        <v>1</v>
      </c>
      <c r="R883" t="s">
        <v>33</v>
      </c>
      <c r="S883" t="str">
        <f t="shared" si="80"/>
        <v>theater</v>
      </c>
      <c r="T883" t="str">
        <f t="shared" si="81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82"/>
        <v>3.7</v>
      </c>
      <c r="G884" t="s">
        <v>20</v>
      </c>
      <c r="H884">
        <v>80</v>
      </c>
      <c r="I884" s="5">
        <f t="shared" si="78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83"/>
        <v>42025.25</v>
      </c>
      <c r="O884" s="8">
        <f t="shared" si="79"/>
        <v>42029.25</v>
      </c>
      <c r="P884" t="b">
        <v>0</v>
      </c>
      <c r="Q884" t="b">
        <v>0</v>
      </c>
      <c r="R884" t="s">
        <v>33</v>
      </c>
      <c r="S884" t="str">
        <f t="shared" si="80"/>
        <v>theater</v>
      </c>
      <c r="T884" t="str">
        <f t="shared" si="81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82"/>
        <v>2.3791176470588233</v>
      </c>
      <c r="G885" t="s">
        <v>20</v>
      </c>
      <c r="H885">
        <v>193</v>
      </c>
      <c r="I885" s="5">
        <f t="shared" si="78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83"/>
        <v>40323.208333333336</v>
      </c>
      <c r="O885" s="8">
        <f t="shared" si="79"/>
        <v>40359.208333333336</v>
      </c>
      <c r="P885" t="b">
        <v>0</v>
      </c>
      <c r="Q885" t="b">
        <v>0</v>
      </c>
      <c r="R885" t="s">
        <v>100</v>
      </c>
      <c r="S885" t="str">
        <f t="shared" si="80"/>
        <v>film &amp; video</v>
      </c>
      <c r="T885" t="str">
        <f t="shared" si="81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82"/>
        <v>0.64036299765807958</v>
      </c>
      <c r="G886" t="s">
        <v>14</v>
      </c>
      <c r="H886">
        <v>1886</v>
      </c>
      <c r="I886" s="5">
        <f t="shared" si="78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83"/>
        <v>41763.208333333336</v>
      </c>
      <c r="O886" s="8">
        <f t="shared" si="79"/>
        <v>41765.208333333336</v>
      </c>
      <c r="P886" t="b">
        <v>0</v>
      </c>
      <c r="Q886" t="b">
        <v>1</v>
      </c>
      <c r="R886" t="s">
        <v>33</v>
      </c>
      <c r="S886" t="str">
        <f t="shared" si="80"/>
        <v>theater</v>
      </c>
      <c r="T886" t="str">
        <f t="shared" si="81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82"/>
        <v>1.1827777777777777</v>
      </c>
      <c r="G887" t="s">
        <v>20</v>
      </c>
      <c r="H887">
        <v>52</v>
      </c>
      <c r="I887" s="5">
        <f t="shared" si="78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83"/>
        <v>40335.208333333336</v>
      </c>
      <c r="O887" s="8">
        <f t="shared" si="79"/>
        <v>40373.208333333336</v>
      </c>
      <c r="P887" t="b">
        <v>0</v>
      </c>
      <c r="Q887" t="b">
        <v>0</v>
      </c>
      <c r="R887" t="s">
        <v>33</v>
      </c>
      <c r="S887" t="str">
        <f t="shared" si="80"/>
        <v>theater</v>
      </c>
      <c r="T887" t="str">
        <f t="shared" si="81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82"/>
        <v>0.84824037184594958</v>
      </c>
      <c r="G888" t="s">
        <v>14</v>
      </c>
      <c r="H888">
        <v>1825</v>
      </c>
      <c r="I888" s="5">
        <f t="shared" si="78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83"/>
        <v>40416.208333333336</v>
      </c>
      <c r="O888" s="8">
        <f t="shared" si="79"/>
        <v>40434.208333333336</v>
      </c>
      <c r="P888" t="b">
        <v>0</v>
      </c>
      <c r="Q888" t="b">
        <v>0</v>
      </c>
      <c r="R888" t="s">
        <v>60</v>
      </c>
      <c r="S888" t="str">
        <f t="shared" si="80"/>
        <v>music</v>
      </c>
      <c r="T888" t="str">
        <f t="shared" si="81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82"/>
        <v>0.29346153846153844</v>
      </c>
      <c r="G889" t="s">
        <v>14</v>
      </c>
      <c r="H889">
        <v>31</v>
      </c>
      <c r="I889" s="5">
        <f t="shared" si="78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83"/>
        <v>42202.208333333328</v>
      </c>
      <c r="O889" s="8">
        <f t="shared" si="79"/>
        <v>42249.208333333328</v>
      </c>
      <c r="P889" t="b">
        <v>0</v>
      </c>
      <c r="Q889" t="b">
        <v>1</v>
      </c>
      <c r="R889" t="s">
        <v>33</v>
      </c>
      <c r="S889" t="str">
        <f t="shared" si="80"/>
        <v>theater</v>
      </c>
      <c r="T889" t="str">
        <f t="shared" si="81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82"/>
        <v>2.0989655172413793</v>
      </c>
      <c r="G890" t="s">
        <v>20</v>
      </c>
      <c r="H890">
        <v>290</v>
      </c>
      <c r="I890" s="5">
        <f t="shared" si="78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83"/>
        <v>42836.208333333328</v>
      </c>
      <c r="O890" s="8">
        <f t="shared" si="79"/>
        <v>42855.208333333328</v>
      </c>
      <c r="P890" t="b">
        <v>0</v>
      </c>
      <c r="Q890" t="b">
        <v>0</v>
      </c>
      <c r="R890" t="s">
        <v>33</v>
      </c>
      <c r="S890" t="str">
        <f t="shared" si="80"/>
        <v>theater</v>
      </c>
      <c r="T890" t="str">
        <f t="shared" si="81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82"/>
        <v>1.697857142857143</v>
      </c>
      <c r="G891" t="s">
        <v>20</v>
      </c>
      <c r="H891">
        <v>122</v>
      </c>
      <c r="I891" s="5">
        <f t="shared" si="78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83"/>
        <v>41710.208333333336</v>
      </c>
      <c r="O891" s="8">
        <f t="shared" si="79"/>
        <v>41717.208333333336</v>
      </c>
      <c r="P891" t="b">
        <v>0</v>
      </c>
      <c r="Q891" t="b">
        <v>1</v>
      </c>
      <c r="R891" t="s">
        <v>50</v>
      </c>
      <c r="S891" t="str">
        <f t="shared" si="80"/>
        <v>music</v>
      </c>
      <c r="T891" t="str">
        <f t="shared" si="81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82"/>
        <v>1.1595907738095239</v>
      </c>
      <c r="G892" t="s">
        <v>20</v>
      </c>
      <c r="H892">
        <v>1470</v>
      </c>
      <c r="I892" s="5">
        <f t="shared" si="78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83"/>
        <v>43640.208333333328</v>
      </c>
      <c r="O892" s="8">
        <f t="shared" si="79"/>
        <v>43641.208333333328</v>
      </c>
      <c r="P892" t="b">
        <v>0</v>
      </c>
      <c r="Q892" t="b">
        <v>0</v>
      </c>
      <c r="R892" t="s">
        <v>60</v>
      </c>
      <c r="S892" t="str">
        <f t="shared" si="80"/>
        <v>music</v>
      </c>
      <c r="T892" t="str">
        <f t="shared" si="81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82"/>
        <v>2.5859999999999999</v>
      </c>
      <c r="G893" t="s">
        <v>20</v>
      </c>
      <c r="H893">
        <v>165</v>
      </c>
      <c r="I893" s="5">
        <f t="shared" si="78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3"/>
        <v>40880.25</v>
      </c>
      <c r="O893" s="8">
        <f t="shared" si="79"/>
        <v>40924.25</v>
      </c>
      <c r="P893" t="b">
        <v>0</v>
      </c>
      <c r="Q893" t="b">
        <v>0</v>
      </c>
      <c r="R893" t="s">
        <v>42</v>
      </c>
      <c r="S893" t="str">
        <f t="shared" si="80"/>
        <v>film &amp; video</v>
      </c>
      <c r="T893" t="str">
        <f t="shared" si="81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82"/>
        <v>2.3058333333333332</v>
      </c>
      <c r="G894" t="s">
        <v>20</v>
      </c>
      <c r="H894">
        <v>182</v>
      </c>
      <c r="I894" s="5">
        <f t="shared" si="78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83"/>
        <v>40319.208333333336</v>
      </c>
      <c r="O894" s="8">
        <f t="shared" si="79"/>
        <v>40360.208333333336</v>
      </c>
      <c r="P894" t="b">
        <v>0</v>
      </c>
      <c r="Q894" t="b">
        <v>0</v>
      </c>
      <c r="R894" t="s">
        <v>206</v>
      </c>
      <c r="S894" t="str">
        <f t="shared" si="80"/>
        <v>publishing</v>
      </c>
      <c r="T894" t="str">
        <f t="shared" si="81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82"/>
        <v>1.2821428571428573</v>
      </c>
      <c r="G895" t="s">
        <v>20</v>
      </c>
      <c r="H895">
        <v>199</v>
      </c>
      <c r="I895" s="5">
        <f t="shared" si="78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83"/>
        <v>42170.208333333328</v>
      </c>
      <c r="O895" s="8">
        <f t="shared" si="79"/>
        <v>42174.208333333328</v>
      </c>
      <c r="P895" t="b">
        <v>0</v>
      </c>
      <c r="Q895" t="b">
        <v>1</v>
      </c>
      <c r="R895" t="s">
        <v>42</v>
      </c>
      <c r="S895" t="str">
        <f t="shared" si="80"/>
        <v>film &amp; video</v>
      </c>
      <c r="T895" t="str">
        <f t="shared" si="81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82"/>
        <v>1.8870588235294117</v>
      </c>
      <c r="G896" t="s">
        <v>20</v>
      </c>
      <c r="H896">
        <v>56</v>
      </c>
      <c r="I896" s="5">
        <f t="shared" si="78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83"/>
        <v>41466.208333333336</v>
      </c>
      <c r="O896" s="8">
        <f t="shared" si="79"/>
        <v>41496.208333333336</v>
      </c>
      <c r="P896" t="b">
        <v>0</v>
      </c>
      <c r="Q896" t="b">
        <v>1</v>
      </c>
      <c r="R896" t="s">
        <v>269</v>
      </c>
      <c r="S896" t="str">
        <f t="shared" si="80"/>
        <v>film &amp; video</v>
      </c>
      <c r="T896" t="str">
        <f t="shared" si="81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82"/>
        <v>6.9511889862327911E-2</v>
      </c>
      <c r="G897" t="s">
        <v>14</v>
      </c>
      <c r="H897">
        <v>107</v>
      </c>
      <c r="I897" s="5">
        <f t="shared" si="78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83"/>
        <v>43134.25</v>
      </c>
      <c r="O897" s="8">
        <f t="shared" si="79"/>
        <v>43143.25</v>
      </c>
      <c r="P897" t="b">
        <v>0</v>
      </c>
      <c r="Q897" t="b">
        <v>0</v>
      </c>
      <c r="R897" t="s">
        <v>33</v>
      </c>
      <c r="S897" t="str">
        <f t="shared" si="80"/>
        <v>theater</v>
      </c>
      <c r="T897" t="str">
        <f t="shared" si="81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82"/>
        <v>7.7443434343434348</v>
      </c>
      <c r="G898" t="s">
        <v>20</v>
      </c>
      <c r="H898">
        <v>1460</v>
      </c>
      <c r="I898" s="5">
        <f t="shared" si="78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83"/>
        <v>40738.208333333336</v>
      </c>
      <c r="O898" s="8">
        <f t="shared" si="79"/>
        <v>40741.208333333336</v>
      </c>
      <c r="P898" t="b">
        <v>0</v>
      </c>
      <c r="Q898" t="b">
        <v>1</v>
      </c>
      <c r="R898" t="s">
        <v>17</v>
      </c>
      <c r="S898" t="str">
        <f t="shared" si="80"/>
        <v>food</v>
      </c>
      <c r="T898" t="str">
        <f t="shared" si="81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2"/>
        <v>0.27693181818181817</v>
      </c>
      <c r="G899" t="s">
        <v>14</v>
      </c>
      <c r="H899">
        <v>27</v>
      </c>
      <c r="I899" s="5">
        <f t="shared" ref="I899:I962" si="84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83"/>
        <v>43583.208333333328</v>
      </c>
      <c r="O899" s="8">
        <f t="shared" ref="O899:O962" si="85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6">_xlfn.TEXTBEFORE(R899,"/")</f>
        <v>theater</v>
      </c>
      <c r="T899" t="str">
        <f t="shared" ref="T899:T962" si="87">_xlfn.TEXTAFTER(R899,"/")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88">E900/D900</f>
        <v>0.52479620323841425</v>
      </c>
      <c r="G900" t="s">
        <v>14</v>
      </c>
      <c r="H900">
        <v>1221</v>
      </c>
      <c r="I900" s="5">
        <f t="shared" si="8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ref="N900:N963" si="89">(((L900/60)/60)/24)+DATE(1970,1,1)</f>
        <v>43815.25</v>
      </c>
      <c r="O900" s="8">
        <f t="shared" si="85"/>
        <v>43821.25</v>
      </c>
      <c r="P900" t="b">
        <v>0</v>
      </c>
      <c r="Q900" t="b">
        <v>0</v>
      </c>
      <c r="R900" t="s">
        <v>42</v>
      </c>
      <c r="S900" t="str">
        <f t="shared" si="86"/>
        <v>film &amp; video</v>
      </c>
      <c r="T900" t="str">
        <f t="shared" si="87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8"/>
        <v>4.0709677419354842</v>
      </c>
      <c r="G901" t="s">
        <v>20</v>
      </c>
      <c r="H901">
        <v>123</v>
      </c>
      <c r="I901" s="5">
        <f t="shared" si="8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9"/>
        <v>41554.208333333336</v>
      </c>
      <c r="O901" s="8">
        <f t="shared" si="85"/>
        <v>41572.208333333336</v>
      </c>
      <c r="P901" t="b">
        <v>0</v>
      </c>
      <c r="Q901" t="b">
        <v>0</v>
      </c>
      <c r="R901" t="s">
        <v>159</v>
      </c>
      <c r="S901" t="str">
        <f t="shared" si="86"/>
        <v>music</v>
      </c>
      <c r="T901" t="str">
        <f t="shared" si="87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8"/>
        <v>0.02</v>
      </c>
      <c r="G902" t="s">
        <v>14</v>
      </c>
      <c r="H902">
        <v>1</v>
      </c>
      <c r="I902" s="5">
        <f t="shared" si="84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9"/>
        <v>41901.208333333336</v>
      </c>
      <c r="O902" s="8">
        <f t="shared" si="85"/>
        <v>41902.208333333336</v>
      </c>
      <c r="P902" t="b">
        <v>0</v>
      </c>
      <c r="Q902" t="b">
        <v>1</v>
      </c>
      <c r="R902" t="s">
        <v>28</v>
      </c>
      <c r="S902" t="str">
        <f t="shared" si="86"/>
        <v>technology</v>
      </c>
      <c r="T902" t="str">
        <f t="shared" si="87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8"/>
        <v>1.5617857142857143</v>
      </c>
      <c r="G903" t="s">
        <v>20</v>
      </c>
      <c r="H903">
        <v>159</v>
      </c>
      <c r="I903" s="5">
        <f t="shared" si="8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9"/>
        <v>43298.208333333328</v>
      </c>
      <c r="O903" s="8">
        <f t="shared" si="85"/>
        <v>43331.208333333328</v>
      </c>
      <c r="P903" t="b">
        <v>0</v>
      </c>
      <c r="Q903" t="b">
        <v>1</v>
      </c>
      <c r="R903" t="s">
        <v>23</v>
      </c>
      <c r="S903" t="str">
        <f t="shared" si="86"/>
        <v>music</v>
      </c>
      <c r="T903" t="str">
        <f t="shared" si="87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8"/>
        <v>2.5242857142857145</v>
      </c>
      <c r="G904" t="s">
        <v>20</v>
      </c>
      <c r="H904">
        <v>110</v>
      </c>
      <c r="I904" s="5">
        <f t="shared" si="8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9"/>
        <v>42399.25</v>
      </c>
      <c r="O904" s="8">
        <f t="shared" si="85"/>
        <v>42441.25</v>
      </c>
      <c r="P904" t="b">
        <v>0</v>
      </c>
      <c r="Q904" t="b">
        <v>0</v>
      </c>
      <c r="R904" t="s">
        <v>28</v>
      </c>
      <c r="S904" t="str">
        <f t="shared" si="86"/>
        <v>technology</v>
      </c>
      <c r="T904" t="str">
        <f t="shared" si="87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8"/>
        <v>1.729268292682927E-2</v>
      </c>
      <c r="G905" t="s">
        <v>47</v>
      </c>
      <c r="H905">
        <v>14</v>
      </c>
      <c r="I905" s="5">
        <f t="shared" si="8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9"/>
        <v>41034.208333333336</v>
      </c>
      <c r="O905" s="8">
        <f t="shared" si="85"/>
        <v>41049.208333333336</v>
      </c>
      <c r="P905" t="b">
        <v>0</v>
      </c>
      <c r="Q905" t="b">
        <v>1</v>
      </c>
      <c r="R905" t="s">
        <v>68</v>
      </c>
      <c r="S905" t="str">
        <f t="shared" si="86"/>
        <v>publishing</v>
      </c>
      <c r="T905" t="str">
        <f t="shared" si="87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8"/>
        <v>0.12230769230769231</v>
      </c>
      <c r="G906" t="s">
        <v>14</v>
      </c>
      <c r="H906">
        <v>16</v>
      </c>
      <c r="I906" s="5">
        <f t="shared" si="8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9"/>
        <v>41186.208333333336</v>
      </c>
      <c r="O906" s="8">
        <f t="shared" si="85"/>
        <v>41190.208333333336</v>
      </c>
      <c r="P906" t="b">
        <v>0</v>
      </c>
      <c r="Q906" t="b">
        <v>0</v>
      </c>
      <c r="R906" t="s">
        <v>133</v>
      </c>
      <c r="S906" t="str">
        <f t="shared" si="86"/>
        <v>publishing</v>
      </c>
      <c r="T906" t="str">
        <f t="shared" si="87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8"/>
        <v>1.6398734177215191</v>
      </c>
      <c r="G907" t="s">
        <v>20</v>
      </c>
      <c r="H907">
        <v>236</v>
      </c>
      <c r="I907" s="5">
        <f t="shared" si="8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9"/>
        <v>41536.208333333336</v>
      </c>
      <c r="O907" s="8">
        <f t="shared" si="85"/>
        <v>41539.208333333336</v>
      </c>
      <c r="P907" t="b">
        <v>0</v>
      </c>
      <c r="Q907" t="b">
        <v>0</v>
      </c>
      <c r="R907" t="s">
        <v>33</v>
      </c>
      <c r="S907" t="str">
        <f t="shared" si="86"/>
        <v>theater</v>
      </c>
      <c r="T907" t="str">
        <f t="shared" si="87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8"/>
        <v>1.6298181818181818</v>
      </c>
      <c r="G908" t="s">
        <v>20</v>
      </c>
      <c r="H908">
        <v>191</v>
      </c>
      <c r="I908" s="5">
        <f t="shared" si="8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9"/>
        <v>42868.208333333328</v>
      </c>
      <c r="O908" s="8">
        <f t="shared" si="85"/>
        <v>42904.208333333328</v>
      </c>
      <c r="P908" t="b">
        <v>1</v>
      </c>
      <c r="Q908" t="b">
        <v>1</v>
      </c>
      <c r="R908" t="s">
        <v>42</v>
      </c>
      <c r="S908" t="str">
        <f t="shared" si="86"/>
        <v>film &amp; video</v>
      </c>
      <c r="T908" t="str">
        <f t="shared" si="87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8"/>
        <v>0.20252747252747252</v>
      </c>
      <c r="G909" t="s">
        <v>14</v>
      </c>
      <c r="H909">
        <v>41</v>
      </c>
      <c r="I909" s="5">
        <f t="shared" si="8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9"/>
        <v>40660.208333333336</v>
      </c>
      <c r="O909" s="8">
        <f t="shared" si="85"/>
        <v>40667.208333333336</v>
      </c>
      <c r="P909" t="b">
        <v>0</v>
      </c>
      <c r="Q909" t="b">
        <v>0</v>
      </c>
      <c r="R909" t="s">
        <v>33</v>
      </c>
      <c r="S909" t="str">
        <f t="shared" si="86"/>
        <v>theater</v>
      </c>
      <c r="T909" t="str">
        <f t="shared" si="87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8"/>
        <v>3.1924083769633507</v>
      </c>
      <c r="G910" t="s">
        <v>20</v>
      </c>
      <c r="H910">
        <v>3934</v>
      </c>
      <c r="I910" s="5">
        <f t="shared" si="8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9"/>
        <v>41031.208333333336</v>
      </c>
      <c r="O910" s="8">
        <f t="shared" si="85"/>
        <v>41042.208333333336</v>
      </c>
      <c r="P910" t="b">
        <v>0</v>
      </c>
      <c r="Q910" t="b">
        <v>0</v>
      </c>
      <c r="R910" t="s">
        <v>89</v>
      </c>
      <c r="S910" t="str">
        <f t="shared" si="86"/>
        <v>games</v>
      </c>
      <c r="T910" t="str">
        <f t="shared" si="87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8"/>
        <v>4.7894444444444444</v>
      </c>
      <c r="G911" t="s">
        <v>20</v>
      </c>
      <c r="H911">
        <v>80</v>
      </c>
      <c r="I911" s="5">
        <f t="shared" si="8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9"/>
        <v>43255.208333333328</v>
      </c>
      <c r="O911" s="8">
        <f t="shared" si="85"/>
        <v>43282.208333333328</v>
      </c>
      <c r="P911" t="b">
        <v>0</v>
      </c>
      <c r="Q911" t="b">
        <v>1</v>
      </c>
      <c r="R911" t="s">
        <v>33</v>
      </c>
      <c r="S911" t="str">
        <f t="shared" si="86"/>
        <v>theater</v>
      </c>
      <c r="T911" t="str">
        <f t="shared" si="87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8"/>
        <v>0.19556634304207121</v>
      </c>
      <c r="G912" t="s">
        <v>74</v>
      </c>
      <c r="H912">
        <v>296</v>
      </c>
      <c r="I912" s="5">
        <f t="shared" si="8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9"/>
        <v>42026.25</v>
      </c>
      <c r="O912" s="8">
        <f t="shared" si="85"/>
        <v>42027.25</v>
      </c>
      <c r="P912" t="b">
        <v>0</v>
      </c>
      <c r="Q912" t="b">
        <v>0</v>
      </c>
      <c r="R912" t="s">
        <v>33</v>
      </c>
      <c r="S912" t="str">
        <f t="shared" si="86"/>
        <v>theater</v>
      </c>
      <c r="T912" t="str">
        <f t="shared" si="87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8"/>
        <v>1.9894827586206896</v>
      </c>
      <c r="G913" t="s">
        <v>20</v>
      </c>
      <c r="H913">
        <v>462</v>
      </c>
      <c r="I913" s="5">
        <f t="shared" si="8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9"/>
        <v>43717.208333333328</v>
      </c>
      <c r="O913" s="8">
        <f t="shared" si="85"/>
        <v>43719.208333333328</v>
      </c>
      <c r="P913" t="b">
        <v>1</v>
      </c>
      <c r="Q913" t="b">
        <v>0</v>
      </c>
      <c r="R913" t="s">
        <v>28</v>
      </c>
      <c r="S913" t="str">
        <f t="shared" si="86"/>
        <v>technology</v>
      </c>
      <c r="T913" t="str">
        <f t="shared" si="87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8"/>
        <v>7.95</v>
      </c>
      <c r="G914" t="s">
        <v>20</v>
      </c>
      <c r="H914">
        <v>179</v>
      </c>
      <c r="I914" s="5">
        <f t="shared" si="8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9"/>
        <v>41157.208333333336</v>
      </c>
      <c r="O914" s="8">
        <f t="shared" si="85"/>
        <v>41170.208333333336</v>
      </c>
      <c r="P914" t="b">
        <v>1</v>
      </c>
      <c r="Q914" t="b">
        <v>0</v>
      </c>
      <c r="R914" t="s">
        <v>53</v>
      </c>
      <c r="S914" t="str">
        <f t="shared" si="86"/>
        <v>film &amp; video</v>
      </c>
      <c r="T914" t="str">
        <f t="shared" si="87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8"/>
        <v>0.50621082621082625</v>
      </c>
      <c r="G915" t="s">
        <v>14</v>
      </c>
      <c r="H915">
        <v>523</v>
      </c>
      <c r="I915" s="5">
        <f t="shared" si="8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9"/>
        <v>43597.208333333328</v>
      </c>
      <c r="O915" s="8">
        <f t="shared" si="85"/>
        <v>43610.208333333328</v>
      </c>
      <c r="P915" t="b">
        <v>0</v>
      </c>
      <c r="Q915" t="b">
        <v>0</v>
      </c>
      <c r="R915" t="s">
        <v>53</v>
      </c>
      <c r="S915" t="str">
        <f t="shared" si="86"/>
        <v>film &amp; video</v>
      </c>
      <c r="T915" t="str">
        <f t="shared" si="87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8"/>
        <v>0.57437499999999997</v>
      </c>
      <c r="G916" t="s">
        <v>14</v>
      </c>
      <c r="H916">
        <v>141</v>
      </c>
      <c r="I916" s="5">
        <f t="shared" si="8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9"/>
        <v>41490.208333333336</v>
      </c>
      <c r="O916" s="8">
        <f t="shared" si="85"/>
        <v>41502.208333333336</v>
      </c>
      <c r="P916" t="b">
        <v>0</v>
      </c>
      <c r="Q916" t="b">
        <v>0</v>
      </c>
      <c r="R916" t="s">
        <v>33</v>
      </c>
      <c r="S916" t="str">
        <f t="shared" si="86"/>
        <v>theater</v>
      </c>
      <c r="T916" t="str">
        <f t="shared" si="87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8"/>
        <v>1.5562827640984909</v>
      </c>
      <c r="G917" t="s">
        <v>20</v>
      </c>
      <c r="H917">
        <v>1866</v>
      </c>
      <c r="I917" s="5">
        <f t="shared" si="8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9"/>
        <v>42976.208333333328</v>
      </c>
      <c r="O917" s="8">
        <f t="shared" si="85"/>
        <v>42985.208333333328</v>
      </c>
      <c r="P917" t="b">
        <v>0</v>
      </c>
      <c r="Q917" t="b">
        <v>0</v>
      </c>
      <c r="R917" t="s">
        <v>269</v>
      </c>
      <c r="S917" t="str">
        <f t="shared" si="86"/>
        <v>film &amp; video</v>
      </c>
      <c r="T917" t="str">
        <f t="shared" si="87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8"/>
        <v>0.36297297297297298</v>
      </c>
      <c r="G918" t="s">
        <v>14</v>
      </c>
      <c r="H918">
        <v>52</v>
      </c>
      <c r="I918" s="5">
        <f t="shared" si="8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9"/>
        <v>41991.25</v>
      </c>
      <c r="O918" s="8">
        <f t="shared" si="85"/>
        <v>42000.25</v>
      </c>
      <c r="P918" t="b">
        <v>0</v>
      </c>
      <c r="Q918" t="b">
        <v>0</v>
      </c>
      <c r="R918" t="s">
        <v>122</v>
      </c>
      <c r="S918" t="str">
        <f t="shared" si="86"/>
        <v>photography</v>
      </c>
      <c r="T918" t="str">
        <f t="shared" si="87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8"/>
        <v>0.58250000000000002</v>
      </c>
      <c r="G919" t="s">
        <v>47</v>
      </c>
      <c r="H919">
        <v>27</v>
      </c>
      <c r="I919" s="5">
        <f t="shared" si="8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9"/>
        <v>40722.208333333336</v>
      </c>
      <c r="O919" s="8">
        <f t="shared" si="85"/>
        <v>40746.208333333336</v>
      </c>
      <c r="P919" t="b">
        <v>0</v>
      </c>
      <c r="Q919" t="b">
        <v>1</v>
      </c>
      <c r="R919" t="s">
        <v>100</v>
      </c>
      <c r="S919" t="str">
        <f t="shared" si="86"/>
        <v>film &amp; video</v>
      </c>
      <c r="T919" t="str">
        <f t="shared" si="87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8"/>
        <v>2.3739473684210526</v>
      </c>
      <c r="G920" t="s">
        <v>20</v>
      </c>
      <c r="H920">
        <v>156</v>
      </c>
      <c r="I920" s="5">
        <f t="shared" si="8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9"/>
        <v>41117.208333333336</v>
      </c>
      <c r="O920" s="8">
        <f t="shared" si="85"/>
        <v>41128.208333333336</v>
      </c>
      <c r="P920" t="b">
        <v>0</v>
      </c>
      <c r="Q920" t="b">
        <v>0</v>
      </c>
      <c r="R920" t="s">
        <v>133</v>
      </c>
      <c r="S920" t="str">
        <f t="shared" si="86"/>
        <v>publishing</v>
      </c>
      <c r="T920" t="str">
        <f t="shared" si="87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8"/>
        <v>0.58750000000000002</v>
      </c>
      <c r="G921" t="s">
        <v>14</v>
      </c>
      <c r="H921">
        <v>225</v>
      </c>
      <c r="I921" s="5">
        <f t="shared" si="8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9"/>
        <v>43022.208333333328</v>
      </c>
      <c r="O921" s="8">
        <f t="shared" si="85"/>
        <v>43054.25</v>
      </c>
      <c r="P921" t="b">
        <v>0</v>
      </c>
      <c r="Q921" t="b">
        <v>1</v>
      </c>
      <c r="R921" t="s">
        <v>33</v>
      </c>
      <c r="S921" t="str">
        <f t="shared" si="86"/>
        <v>theater</v>
      </c>
      <c r="T921" t="str">
        <f t="shared" si="87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8"/>
        <v>1.8256603773584905</v>
      </c>
      <c r="G922" t="s">
        <v>20</v>
      </c>
      <c r="H922">
        <v>255</v>
      </c>
      <c r="I922" s="5">
        <f t="shared" si="8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9"/>
        <v>43503.25</v>
      </c>
      <c r="O922" s="8">
        <f t="shared" si="85"/>
        <v>43523.25</v>
      </c>
      <c r="P922" t="b">
        <v>1</v>
      </c>
      <c r="Q922" t="b">
        <v>0</v>
      </c>
      <c r="R922" t="s">
        <v>71</v>
      </c>
      <c r="S922" t="str">
        <f t="shared" si="86"/>
        <v>film &amp; video</v>
      </c>
      <c r="T922" t="str">
        <f t="shared" si="87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8"/>
        <v>7.5436408977556111E-3</v>
      </c>
      <c r="G923" t="s">
        <v>14</v>
      </c>
      <c r="H923">
        <v>38</v>
      </c>
      <c r="I923" s="5">
        <f t="shared" si="8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9"/>
        <v>40951.25</v>
      </c>
      <c r="O923" s="8">
        <f t="shared" si="85"/>
        <v>40965.25</v>
      </c>
      <c r="P923" t="b">
        <v>0</v>
      </c>
      <c r="Q923" t="b">
        <v>0</v>
      </c>
      <c r="R923" t="s">
        <v>28</v>
      </c>
      <c r="S923" t="str">
        <f t="shared" si="86"/>
        <v>technology</v>
      </c>
      <c r="T923" t="str">
        <f t="shared" si="87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8"/>
        <v>1.7595330739299611</v>
      </c>
      <c r="G924" t="s">
        <v>20</v>
      </c>
      <c r="H924">
        <v>2261</v>
      </c>
      <c r="I924" s="5">
        <f t="shared" si="84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9"/>
        <v>43443.25</v>
      </c>
      <c r="O924" s="8">
        <f t="shared" si="85"/>
        <v>43452.25</v>
      </c>
      <c r="P924" t="b">
        <v>0</v>
      </c>
      <c r="Q924" t="b">
        <v>1</v>
      </c>
      <c r="R924" t="s">
        <v>319</v>
      </c>
      <c r="S924" t="str">
        <f t="shared" si="86"/>
        <v>music</v>
      </c>
      <c r="T924" t="str">
        <f t="shared" si="87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8"/>
        <v>2.3788235294117648</v>
      </c>
      <c r="G925" t="s">
        <v>20</v>
      </c>
      <c r="H925">
        <v>40</v>
      </c>
      <c r="I925" s="5">
        <f t="shared" si="84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9"/>
        <v>40373.208333333336</v>
      </c>
      <c r="O925" s="8">
        <f t="shared" si="85"/>
        <v>40374.208333333336</v>
      </c>
      <c r="P925" t="b">
        <v>0</v>
      </c>
      <c r="Q925" t="b">
        <v>0</v>
      </c>
      <c r="R925" t="s">
        <v>33</v>
      </c>
      <c r="S925" t="str">
        <f t="shared" si="86"/>
        <v>theater</v>
      </c>
      <c r="T925" t="str">
        <f t="shared" si="87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8"/>
        <v>4.8805076142131982</v>
      </c>
      <c r="G926" t="s">
        <v>20</v>
      </c>
      <c r="H926">
        <v>2289</v>
      </c>
      <c r="I926" s="5">
        <f t="shared" si="8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9"/>
        <v>43769.208333333328</v>
      </c>
      <c r="O926" s="8">
        <f t="shared" si="85"/>
        <v>43780.25</v>
      </c>
      <c r="P926" t="b">
        <v>0</v>
      </c>
      <c r="Q926" t="b">
        <v>0</v>
      </c>
      <c r="R926" t="s">
        <v>33</v>
      </c>
      <c r="S926" t="str">
        <f t="shared" si="86"/>
        <v>theater</v>
      </c>
      <c r="T926" t="str">
        <f t="shared" si="87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8"/>
        <v>2.2406666666666668</v>
      </c>
      <c r="G927" t="s">
        <v>20</v>
      </c>
      <c r="H927">
        <v>65</v>
      </c>
      <c r="I927" s="5">
        <f t="shared" si="8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9"/>
        <v>43000.208333333328</v>
      </c>
      <c r="O927" s="8">
        <f t="shared" si="85"/>
        <v>43012.208333333328</v>
      </c>
      <c r="P927" t="b">
        <v>0</v>
      </c>
      <c r="Q927" t="b">
        <v>0</v>
      </c>
      <c r="R927" t="s">
        <v>33</v>
      </c>
      <c r="S927" t="str">
        <f t="shared" si="86"/>
        <v>theater</v>
      </c>
      <c r="T927" t="str">
        <f t="shared" si="87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8"/>
        <v>0.18126436781609195</v>
      </c>
      <c r="G928" t="s">
        <v>14</v>
      </c>
      <c r="H928">
        <v>15</v>
      </c>
      <c r="I928" s="5">
        <f t="shared" si="8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9"/>
        <v>42502.208333333328</v>
      </c>
      <c r="O928" s="8">
        <f t="shared" si="85"/>
        <v>42506.208333333328</v>
      </c>
      <c r="P928" t="b">
        <v>0</v>
      </c>
      <c r="Q928" t="b">
        <v>0</v>
      </c>
      <c r="R928" t="s">
        <v>17</v>
      </c>
      <c r="S928" t="str">
        <f t="shared" si="86"/>
        <v>food</v>
      </c>
      <c r="T928" t="str">
        <f t="shared" si="87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8"/>
        <v>0.45847222222222223</v>
      </c>
      <c r="G929" t="s">
        <v>14</v>
      </c>
      <c r="H929">
        <v>37</v>
      </c>
      <c r="I929" s="5">
        <f t="shared" si="8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9"/>
        <v>41102.208333333336</v>
      </c>
      <c r="O929" s="8">
        <f t="shared" si="85"/>
        <v>41131.208333333336</v>
      </c>
      <c r="P929" t="b">
        <v>0</v>
      </c>
      <c r="Q929" t="b">
        <v>0</v>
      </c>
      <c r="R929" t="s">
        <v>33</v>
      </c>
      <c r="S929" t="str">
        <f t="shared" si="86"/>
        <v>theater</v>
      </c>
      <c r="T929" t="str">
        <f t="shared" si="87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8"/>
        <v>1.1731541218637993</v>
      </c>
      <c r="G930" t="s">
        <v>20</v>
      </c>
      <c r="H930">
        <v>3777</v>
      </c>
      <c r="I930" s="5">
        <f t="shared" si="8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9"/>
        <v>41637.25</v>
      </c>
      <c r="O930" s="8">
        <f t="shared" si="85"/>
        <v>41646.25</v>
      </c>
      <c r="P930" t="b">
        <v>0</v>
      </c>
      <c r="Q930" t="b">
        <v>0</v>
      </c>
      <c r="R930" t="s">
        <v>28</v>
      </c>
      <c r="S930" t="str">
        <f t="shared" si="86"/>
        <v>technology</v>
      </c>
      <c r="T930" t="str">
        <f t="shared" si="87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8"/>
        <v>2.173090909090909</v>
      </c>
      <c r="G931" t="s">
        <v>20</v>
      </c>
      <c r="H931">
        <v>184</v>
      </c>
      <c r="I931" s="5">
        <f t="shared" si="8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9"/>
        <v>42858.208333333328</v>
      </c>
      <c r="O931" s="8">
        <f t="shared" si="85"/>
        <v>42872.208333333328</v>
      </c>
      <c r="P931" t="b">
        <v>0</v>
      </c>
      <c r="Q931" t="b">
        <v>0</v>
      </c>
      <c r="R931" t="s">
        <v>33</v>
      </c>
      <c r="S931" t="str">
        <f t="shared" si="86"/>
        <v>theater</v>
      </c>
      <c r="T931" t="str">
        <f t="shared" si="87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8"/>
        <v>1.1228571428571428</v>
      </c>
      <c r="G932" t="s">
        <v>20</v>
      </c>
      <c r="H932">
        <v>85</v>
      </c>
      <c r="I932" s="5">
        <f t="shared" si="8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9"/>
        <v>42060.25</v>
      </c>
      <c r="O932" s="8">
        <f t="shared" si="85"/>
        <v>42067.25</v>
      </c>
      <c r="P932" t="b">
        <v>0</v>
      </c>
      <c r="Q932" t="b">
        <v>1</v>
      </c>
      <c r="R932" t="s">
        <v>33</v>
      </c>
      <c r="S932" t="str">
        <f t="shared" si="86"/>
        <v>theater</v>
      </c>
      <c r="T932" t="str">
        <f t="shared" si="87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8"/>
        <v>0.72518987341772156</v>
      </c>
      <c r="G933" t="s">
        <v>14</v>
      </c>
      <c r="H933">
        <v>112</v>
      </c>
      <c r="I933" s="5">
        <f t="shared" si="8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9"/>
        <v>41818.208333333336</v>
      </c>
      <c r="O933" s="8">
        <f t="shared" si="85"/>
        <v>41820.208333333336</v>
      </c>
      <c r="P933" t="b">
        <v>0</v>
      </c>
      <c r="Q933" t="b">
        <v>1</v>
      </c>
      <c r="R933" t="s">
        <v>33</v>
      </c>
      <c r="S933" t="str">
        <f t="shared" si="86"/>
        <v>theater</v>
      </c>
      <c r="T933" t="str">
        <f t="shared" si="87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8"/>
        <v>2.1230434782608696</v>
      </c>
      <c r="G934" t="s">
        <v>20</v>
      </c>
      <c r="H934">
        <v>144</v>
      </c>
      <c r="I934" s="5">
        <f t="shared" si="8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9"/>
        <v>41709.208333333336</v>
      </c>
      <c r="O934" s="8">
        <f t="shared" si="85"/>
        <v>41712.208333333336</v>
      </c>
      <c r="P934" t="b">
        <v>0</v>
      </c>
      <c r="Q934" t="b">
        <v>0</v>
      </c>
      <c r="R934" t="s">
        <v>23</v>
      </c>
      <c r="S934" t="str">
        <f t="shared" si="86"/>
        <v>music</v>
      </c>
      <c r="T934" t="str">
        <f t="shared" si="87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8"/>
        <v>2.3974657534246577</v>
      </c>
      <c r="G935" t="s">
        <v>20</v>
      </c>
      <c r="H935">
        <v>1902</v>
      </c>
      <c r="I935" s="5">
        <f t="shared" si="8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9"/>
        <v>41372.208333333336</v>
      </c>
      <c r="O935" s="8">
        <f t="shared" si="85"/>
        <v>41385.208333333336</v>
      </c>
      <c r="P935" t="b">
        <v>0</v>
      </c>
      <c r="Q935" t="b">
        <v>0</v>
      </c>
      <c r="R935" t="s">
        <v>33</v>
      </c>
      <c r="S935" t="str">
        <f t="shared" si="86"/>
        <v>theater</v>
      </c>
      <c r="T935" t="str">
        <f t="shared" si="87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8"/>
        <v>1.8193548387096774</v>
      </c>
      <c r="G936" t="s">
        <v>20</v>
      </c>
      <c r="H936">
        <v>105</v>
      </c>
      <c r="I936" s="5">
        <f t="shared" si="8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9"/>
        <v>42422.25</v>
      </c>
      <c r="O936" s="8">
        <f t="shared" si="85"/>
        <v>42428.25</v>
      </c>
      <c r="P936" t="b">
        <v>0</v>
      </c>
      <c r="Q936" t="b">
        <v>0</v>
      </c>
      <c r="R936" t="s">
        <v>33</v>
      </c>
      <c r="S936" t="str">
        <f t="shared" si="86"/>
        <v>theater</v>
      </c>
      <c r="T936" t="str">
        <f t="shared" si="87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8"/>
        <v>1.6413114754098361</v>
      </c>
      <c r="G937" t="s">
        <v>20</v>
      </c>
      <c r="H937">
        <v>132</v>
      </c>
      <c r="I937" s="5">
        <f t="shared" si="8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9"/>
        <v>42209.208333333328</v>
      </c>
      <c r="O937" s="8">
        <f t="shared" si="85"/>
        <v>42216.208333333328</v>
      </c>
      <c r="P937" t="b">
        <v>0</v>
      </c>
      <c r="Q937" t="b">
        <v>0</v>
      </c>
      <c r="R937" t="s">
        <v>33</v>
      </c>
      <c r="S937" t="str">
        <f t="shared" si="86"/>
        <v>theater</v>
      </c>
      <c r="T937" t="str">
        <f t="shared" si="87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8"/>
        <v>1.6375968992248063E-2</v>
      </c>
      <c r="G938" t="s">
        <v>14</v>
      </c>
      <c r="H938">
        <v>21</v>
      </c>
      <c r="I938" s="5">
        <f t="shared" si="8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9"/>
        <v>43668.208333333328</v>
      </c>
      <c r="O938" s="8">
        <f t="shared" si="85"/>
        <v>43671.208333333328</v>
      </c>
      <c r="P938" t="b">
        <v>1</v>
      </c>
      <c r="Q938" t="b">
        <v>0</v>
      </c>
      <c r="R938" t="s">
        <v>33</v>
      </c>
      <c r="S938" t="str">
        <f t="shared" si="86"/>
        <v>theater</v>
      </c>
      <c r="T938" t="str">
        <f t="shared" si="87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8"/>
        <v>0.49643859649122807</v>
      </c>
      <c r="G939" t="s">
        <v>74</v>
      </c>
      <c r="H939">
        <v>976</v>
      </c>
      <c r="I939" s="5">
        <f t="shared" si="8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9"/>
        <v>42334.25</v>
      </c>
      <c r="O939" s="8">
        <f t="shared" si="85"/>
        <v>42343.25</v>
      </c>
      <c r="P939" t="b">
        <v>0</v>
      </c>
      <c r="Q939" t="b">
        <v>0</v>
      </c>
      <c r="R939" t="s">
        <v>42</v>
      </c>
      <c r="S939" t="str">
        <f t="shared" si="86"/>
        <v>film &amp; video</v>
      </c>
      <c r="T939" t="str">
        <f t="shared" si="87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8"/>
        <v>1.0970652173913042</v>
      </c>
      <c r="G940" t="s">
        <v>20</v>
      </c>
      <c r="H940">
        <v>96</v>
      </c>
      <c r="I940" s="5">
        <f t="shared" si="8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9"/>
        <v>43263.208333333328</v>
      </c>
      <c r="O940" s="8">
        <f t="shared" si="85"/>
        <v>43299.208333333328</v>
      </c>
      <c r="P940" t="b">
        <v>0</v>
      </c>
      <c r="Q940" t="b">
        <v>1</v>
      </c>
      <c r="R940" t="s">
        <v>119</v>
      </c>
      <c r="S940" t="str">
        <f t="shared" si="86"/>
        <v>publishing</v>
      </c>
      <c r="T940" t="str">
        <f t="shared" si="87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8"/>
        <v>0.49217948717948717</v>
      </c>
      <c r="G941" t="s">
        <v>14</v>
      </c>
      <c r="H941">
        <v>67</v>
      </c>
      <c r="I941" s="5">
        <f t="shared" si="8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9"/>
        <v>40670.208333333336</v>
      </c>
      <c r="O941" s="8">
        <f t="shared" si="85"/>
        <v>40687.208333333336</v>
      </c>
      <c r="P941" t="b">
        <v>0</v>
      </c>
      <c r="Q941" t="b">
        <v>1</v>
      </c>
      <c r="R941" t="s">
        <v>89</v>
      </c>
      <c r="S941" t="str">
        <f t="shared" si="86"/>
        <v>games</v>
      </c>
      <c r="T941" t="str">
        <f t="shared" si="87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8"/>
        <v>0.62232323232323228</v>
      </c>
      <c r="G942" t="s">
        <v>47</v>
      </c>
      <c r="H942">
        <v>66</v>
      </c>
      <c r="I942" s="5">
        <f t="shared" si="8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9"/>
        <v>41244.25</v>
      </c>
      <c r="O942" s="8">
        <f t="shared" si="85"/>
        <v>41266.25</v>
      </c>
      <c r="P942" t="b">
        <v>0</v>
      </c>
      <c r="Q942" t="b">
        <v>0</v>
      </c>
      <c r="R942" t="s">
        <v>28</v>
      </c>
      <c r="S942" t="str">
        <f t="shared" si="86"/>
        <v>technology</v>
      </c>
      <c r="T942" t="str">
        <f t="shared" si="87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8"/>
        <v>0.1305813953488372</v>
      </c>
      <c r="G943" t="s">
        <v>14</v>
      </c>
      <c r="H943">
        <v>78</v>
      </c>
      <c r="I943" s="5">
        <f t="shared" si="8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9"/>
        <v>40552.25</v>
      </c>
      <c r="O943" s="8">
        <f t="shared" si="85"/>
        <v>40587.25</v>
      </c>
      <c r="P943" t="b">
        <v>1</v>
      </c>
      <c r="Q943" t="b">
        <v>0</v>
      </c>
      <c r="R943" t="s">
        <v>33</v>
      </c>
      <c r="S943" t="str">
        <f t="shared" si="86"/>
        <v>theater</v>
      </c>
      <c r="T943" t="str">
        <f t="shared" si="87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8"/>
        <v>0.64635416666666667</v>
      </c>
      <c r="G944" t="s">
        <v>14</v>
      </c>
      <c r="H944">
        <v>67</v>
      </c>
      <c r="I944" s="5">
        <f t="shared" si="8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9"/>
        <v>40568.25</v>
      </c>
      <c r="O944" s="8">
        <f t="shared" si="85"/>
        <v>40571.25</v>
      </c>
      <c r="P944" t="b">
        <v>0</v>
      </c>
      <c r="Q944" t="b">
        <v>0</v>
      </c>
      <c r="R944" t="s">
        <v>33</v>
      </c>
      <c r="S944" t="str">
        <f t="shared" si="86"/>
        <v>theater</v>
      </c>
      <c r="T944" t="str">
        <f t="shared" si="87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8"/>
        <v>1.5958666666666668</v>
      </c>
      <c r="G945" t="s">
        <v>20</v>
      </c>
      <c r="H945">
        <v>114</v>
      </c>
      <c r="I945" s="5">
        <f t="shared" si="8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9"/>
        <v>41906.208333333336</v>
      </c>
      <c r="O945" s="8">
        <f t="shared" si="85"/>
        <v>41941.208333333336</v>
      </c>
      <c r="P945" t="b">
        <v>0</v>
      </c>
      <c r="Q945" t="b">
        <v>0</v>
      </c>
      <c r="R945" t="s">
        <v>17</v>
      </c>
      <c r="S945" t="str">
        <f t="shared" si="86"/>
        <v>food</v>
      </c>
      <c r="T945" t="str">
        <f t="shared" si="87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8"/>
        <v>0.81420000000000003</v>
      </c>
      <c r="G946" t="s">
        <v>14</v>
      </c>
      <c r="H946">
        <v>263</v>
      </c>
      <c r="I946" s="5">
        <f t="shared" si="8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9"/>
        <v>42776.25</v>
      </c>
      <c r="O946" s="8">
        <f t="shared" si="85"/>
        <v>42795.25</v>
      </c>
      <c r="P946" t="b">
        <v>0</v>
      </c>
      <c r="Q946" t="b">
        <v>0</v>
      </c>
      <c r="R946" t="s">
        <v>122</v>
      </c>
      <c r="S946" t="str">
        <f t="shared" si="86"/>
        <v>photography</v>
      </c>
      <c r="T946" t="str">
        <f t="shared" si="87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8"/>
        <v>0.32444767441860467</v>
      </c>
      <c r="G947" t="s">
        <v>14</v>
      </c>
      <c r="H947">
        <v>1691</v>
      </c>
      <c r="I947" s="5">
        <f t="shared" si="8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9"/>
        <v>41004.208333333336</v>
      </c>
      <c r="O947" s="8">
        <f t="shared" si="85"/>
        <v>41019.208333333336</v>
      </c>
      <c r="P947" t="b">
        <v>1</v>
      </c>
      <c r="Q947" t="b">
        <v>0</v>
      </c>
      <c r="R947" t="s">
        <v>122</v>
      </c>
      <c r="S947" t="str">
        <f t="shared" si="86"/>
        <v>photography</v>
      </c>
      <c r="T947" t="str">
        <f t="shared" si="87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8"/>
        <v>9.9141184124918666E-2</v>
      </c>
      <c r="G948" t="s">
        <v>14</v>
      </c>
      <c r="H948">
        <v>181</v>
      </c>
      <c r="I948" s="5">
        <f t="shared" si="8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9"/>
        <v>40710.208333333336</v>
      </c>
      <c r="O948" s="8">
        <f t="shared" si="85"/>
        <v>40712.208333333336</v>
      </c>
      <c r="P948" t="b">
        <v>0</v>
      </c>
      <c r="Q948" t="b">
        <v>0</v>
      </c>
      <c r="R948" t="s">
        <v>33</v>
      </c>
      <c r="S948" t="str">
        <f t="shared" si="86"/>
        <v>theater</v>
      </c>
      <c r="T948" t="str">
        <f t="shared" si="87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8"/>
        <v>0.26694444444444443</v>
      </c>
      <c r="G949" t="s">
        <v>14</v>
      </c>
      <c r="H949">
        <v>13</v>
      </c>
      <c r="I949" s="5">
        <f t="shared" si="8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9"/>
        <v>41908.208333333336</v>
      </c>
      <c r="O949" s="8">
        <f t="shared" si="85"/>
        <v>41915.208333333336</v>
      </c>
      <c r="P949" t="b">
        <v>0</v>
      </c>
      <c r="Q949" t="b">
        <v>0</v>
      </c>
      <c r="R949" t="s">
        <v>33</v>
      </c>
      <c r="S949" t="str">
        <f t="shared" si="86"/>
        <v>theater</v>
      </c>
      <c r="T949" t="str">
        <f t="shared" si="87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8"/>
        <v>0.62957446808510642</v>
      </c>
      <c r="G950" t="s">
        <v>74</v>
      </c>
      <c r="H950">
        <v>160</v>
      </c>
      <c r="I950" s="5">
        <f t="shared" si="8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9"/>
        <v>41985.25</v>
      </c>
      <c r="O950" s="8">
        <f t="shared" si="85"/>
        <v>41995.25</v>
      </c>
      <c r="P950" t="b">
        <v>1</v>
      </c>
      <c r="Q950" t="b">
        <v>1</v>
      </c>
      <c r="R950" t="s">
        <v>42</v>
      </c>
      <c r="S950" t="str">
        <f t="shared" si="86"/>
        <v>film &amp; video</v>
      </c>
      <c r="T950" t="str">
        <f t="shared" si="87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8"/>
        <v>1.6135593220338984</v>
      </c>
      <c r="G951" t="s">
        <v>20</v>
      </c>
      <c r="H951">
        <v>203</v>
      </c>
      <c r="I951" s="5">
        <f t="shared" si="8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9"/>
        <v>42112.208333333328</v>
      </c>
      <c r="O951" s="8">
        <f t="shared" si="85"/>
        <v>42131.208333333328</v>
      </c>
      <c r="P951" t="b">
        <v>0</v>
      </c>
      <c r="Q951" t="b">
        <v>0</v>
      </c>
      <c r="R951" t="s">
        <v>28</v>
      </c>
      <c r="S951" t="str">
        <f t="shared" si="86"/>
        <v>technology</v>
      </c>
      <c r="T951" t="str">
        <f t="shared" si="87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8"/>
        <v>0.05</v>
      </c>
      <c r="G952" t="s">
        <v>14</v>
      </c>
      <c r="H952">
        <v>1</v>
      </c>
      <c r="I952" s="5">
        <f t="shared" si="84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9"/>
        <v>43571.208333333328</v>
      </c>
      <c r="O952" s="8">
        <f t="shared" si="85"/>
        <v>43576.208333333328</v>
      </c>
      <c r="P952" t="b">
        <v>0</v>
      </c>
      <c r="Q952" t="b">
        <v>1</v>
      </c>
      <c r="R952" t="s">
        <v>33</v>
      </c>
      <c r="S952" t="str">
        <f t="shared" si="86"/>
        <v>theater</v>
      </c>
      <c r="T952" t="str">
        <f t="shared" si="87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8"/>
        <v>10.969379310344827</v>
      </c>
      <c r="G953" t="s">
        <v>20</v>
      </c>
      <c r="H953">
        <v>1559</v>
      </c>
      <c r="I953" s="5">
        <f t="shared" si="8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9"/>
        <v>42730.25</v>
      </c>
      <c r="O953" s="8">
        <f t="shared" si="85"/>
        <v>42731.25</v>
      </c>
      <c r="P953" t="b">
        <v>0</v>
      </c>
      <c r="Q953" t="b">
        <v>1</v>
      </c>
      <c r="R953" t="s">
        <v>23</v>
      </c>
      <c r="S953" t="str">
        <f t="shared" si="86"/>
        <v>music</v>
      </c>
      <c r="T953" t="str">
        <f t="shared" si="87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8"/>
        <v>0.70094158075601376</v>
      </c>
      <c r="G954" t="s">
        <v>74</v>
      </c>
      <c r="H954">
        <v>2266</v>
      </c>
      <c r="I954" s="5">
        <f t="shared" si="8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9"/>
        <v>42591.208333333328</v>
      </c>
      <c r="O954" s="8">
        <f t="shared" si="85"/>
        <v>42605.208333333328</v>
      </c>
      <c r="P954" t="b">
        <v>0</v>
      </c>
      <c r="Q954" t="b">
        <v>0</v>
      </c>
      <c r="R954" t="s">
        <v>42</v>
      </c>
      <c r="S954" t="str">
        <f t="shared" si="86"/>
        <v>film &amp; video</v>
      </c>
      <c r="T954" t="str">
        <f t="shared" si="87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8"/>
        <v>0.6</v>
      </c>
      <c r="G955" t="s">
        <v>14</v>
      </c>
      <c r="H955">
        <v>21</v>
      </c>
      <c r="I955" s="5">
        <f t="shared" si="8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9"/>
        <v>42358.25</v>
      </c>
      <c r="O955" s="8">
        <f t="shared" si="85"/>
        <v>42394.25</v>
      </c>
      <c r="P955" t="b">
        <v>0</v>
      </c>
      <c r="Q955" t="b">
        <v>1</v>
      </c>
      <c r="R955" t="s">
        <v>474</v>
      </c>
      <c r="S955" t="str">
        <f t="shared" si="86"/>
        <v>film &amp; video</v>
      </c>
      <c r="T955" t="str">
        <f t="shared" si="87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8"/>
        <v>3.6709859154929578</v>
      </c>
      <c r="G956" t="s">
        <v>20</v>
      </c>
      <c r="H956">
        <v>1548</v>
      </c>
      <c r="I956" s="5">
        <f t="shared" si="8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9"/>
        <v>41174.208333333336</v>
      </c>
      <c r="O956" s="8">
        <f t="shared" si="85"/>
        <v>41198.208333333336</v>
      </c>
      <c r="P956" t="b">
        <v>0</v>
      </c>
      <c r="Q956" t="b">
        <v>0</v>
      </c>
      <c r="R956" t="s">
        <v>28</v>
      </c>
      <c r="S956" t="str">
        <f t="shared" si="86"/>
        <v>technology</v>
      </c>
      <c r="T956" t="str">
        <f t="shared" si="87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8"/>
        <v>11.09</v>
      </c>
      <c r="G957" t="s">
        <v>20</v>
      </c>
      <c r="H957">
        <v>80</v>
      </c>
      <c r="I957" s="5">
        <f t="shared" si="8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9"/>
        <v>41238.25</v>
      </c>
      <c r="O957" s="8">
        <f t="shared" si="85"/>
        <v>41240.25</v>
      </c>
      <c r="P957" t="b">
        <v>0</v>
      </c>
      <c r="Q957" t="b">
        <v>0</v>
      </c>
      <c r="R957" t="s">
        <v>33</v>
      </c>
      <c r="S957" t="str">
        <f t="shared" si="86"/>
        <v>theater</v>
      </c>
      <c r="T957" t="str">
        <f t="shared" si="87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8"/>
        <v>0.19028784648187633</v>
      </c>
      <c r="G958" t="s">
        <v>14</v>
      </c>
      <c r="H958">
        <v>830</v>
      </c>
      <c r="I958" s="5">
        <f t="shared" si="8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9"/>
        <v>42360.25</v>
      </c>
      <c r="O958" s="8">
        <f t="shared" si="85"/>
        <v>42364.25</v>
      </c>
      <c r="P958" t="b">
        <v>0</v>
      </c>
      <c r="Q958" t="b">
        <v>0</v>
      </c>
      <c r="R958" t="s">
        <v>474</v>
      </c>
      <c r="S958" t="str">
        <f t="shared" si="86"/>
        <v>film &amp; video</v>
      </c>
      <c r="T958" t="str">
        <f t="shared" si="87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8"/>
        <v>1.2687755102040816</v>
      </c>
      <c r="G959" t="s">
        <v>20</v>
      </c>
      <c r="H959">
        <v>131</v>
      </c>
      <c r="I959" s="5">
        <f t="shared" si="8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9"/>
        <v>40955.25</v>
      </c>
      <c r="O959" s="8">
        <f t="shared" si="85"/>
        <v>40958.25</v>
      </c>
      <c r="P959" t="b">
        <v>0</v>
      </c>
      <c r="Q959" t="b">
        <v>0</v>
      </c>
      <c r="R959" t="s">
        <v>33</v>
      </c>
      <c r="S959" t="str">
        <f t="shared" si="86"/>
        <v>theater</v>
      </c>
      <c r="T959" t="str">
        <f t="shared" si="87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8"/>
        <v>7.3463636363636367</v>
      </c>
      <c r="G960" t="s">
        <v>20</v>
      </c>
      <c r="H960">
        <v>112</v>
      </c>
      <c r="I960" s="5">
        <f t="shared" si="8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9"/>
        <v>40350.208333333336</v>
      </c>
      <c r="O960" s="8">
        <f t="shared" si="85"/>
        <v>40372.208333333336</v>
      </c>
      <c r="P960" t="b">
        <v>0</v>
      </c>
      <c r="Q960" t="b">
        <v>0</v>
      </c>
      <c r="R960" t="s">
        <v>71</v>
      </c>
      <c r="S960" t="str">
        <f t="shared" si="86"/>
        <v>film &amp; video</v>
      </c>
      <c r="T960" t="str">
        <f t="shared" si="87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8"/>
        <v>4.5731034482758622E-2</v>
      </c>
      <c r="G961" t="s">
        <v>14</v>
      </c>
      <c r="H961">
        <v>130</v>
      </c>
      <c r="I961" s="5">
        <f t="shared" si="8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9"/>
        <v>40357.208333333336</v>
      </c>
      <c r="O961" s="8">
        <f t="shared" si="85"/>
        <v>40385.208333333336</v>
      </c>
      <c r="P961" t="b">
        <v>0</v>
      </c>
      <c r="Q961" t="b">
        <v>0</v>
      </c>
      <c r="R961" t="s">
        <v>206</v>
      </c>
      <c r="S961" t="str">
        <f t="shared" si="86"/>
        <v>publishing</v>
      </c>
      <c r="T961" t="str">
        <f t="shared" si="87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8"/>
        <v>0.85054545454545449</v>
      </c>
      <c r="G962" t="s">
        <v>14</v>
      </c>
      <c r="H962">
        <v>55</v>
      </c>
      <c r="I962" s="5">
        <f t="shared" si="8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9"/>
        <v>42408.25</v>
      </c>
      <c r="O962" s="8">
        <f t="shared" si="85"/>
        <v>42445.208333333328</v>
      </c>
      <c r="P962" t="b">
        <v>0</v>
      </c>
      <c r="Q962" t="b">
        <v>0</v>
      </c>
      <c r="R962" t="s">
        <v>28</v>
      </c>
      <c r="S962" t="str">
        <f t="shared" si="86"/>
        <v>technology</v>
      </c>
      <c r="T962" t="str">
        <f t="shared" si="87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88"/>
        <v>1.1929824561403508</v>
      </c>
      <c r="G963" t="s">
        <v>20</v>
      </c>
      <c r="H963">
        <v>155</v>
      </c>
      <c r="I963" s="5">
        <f t="shared" ref="I963:I1001" si="90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89"/>
        <v>40591.25</v>
      </c>
      <c r="O963" s="8">
        <f t="shared" ref="O963:O1001" si="91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2">_xlfn.TEXTBEFORE(R963,"/")</f>
        <v>publishing</v>
      </c>
      <c r="T963" t="str">
        <f t="shared" ref="T963:T1001" si="93">_xlfn.TEXTAFTER(R963,"/")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94">E964/D964</f>
        <v>2.9602777777777778</v>
      </c>
      <c r="G964" t="s">
        <v>20</v>
      </c>
      <c r="H964">
        <v>266</v>
      </c>
      <c r="I964" s="5">
        <f t="shared" si="9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ref="N964:N999" si="95">(((L964/60)/60)/24)+DATE(1970,1,1)</f>
        <v>41592.25</v>
      </c>
      <c r="O964" s="8">
        <f t="shared" si="91"/>
        <v>41613.25</v>
      </c>
      <c r="P964" t="b">
        <v>0</v>
      </c>
      <c r="Q964" t="b">
        <v>0</v>
      </c>
      <c r="R964" t="s">
        <v>17</v>
      </c>
      <c r="S964" t="str">
        <f t="shared" si="92"/>
        <v>food</v>
      </c>
      <c r="T964" t="str">
        <f t="shared" si="93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4"/>
        <v>0.84694915254237291</v>
      </c>
      <c r="G965" t="s">
        <v>14</v>
      </c>
      <c r="H965">
        <v>114</v>
      </c>
      <c r="I965" s="5">
        <f t="shared" si="9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5"/>
        <v>40607.25</v>
      </c>
      <c r="O965" s="8">
        <f t="shared" si="91"/>
        <v>40613.25</v>
      </c>
      <c r="P965" t="b">
        <v>0</v>
      </c>
      <c r="Q965" t="b">
        <v>1</v>
      </c>
      <c r="R965" t="s">
        <v>122</v>
      </c>
      <c r="S965" t="str">
        <f t="shared" si="92"/>
        <v>photography</v>
      </c>
      <c r="T965" t="str">
        <f t="shared" si="93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4"/>
        <v>3.5578378378378379</v>
      </c>
      <c r="G966" t="s">
        <v>20</v>
      </c>
      <c r="H966">
        <v>155</v>
      </c>
      <c r="I966" s="5">
        <f t="shared" si="9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5"/>
        <v>42135.208333333328</v>
      </c>
      <c r="O966" s="8">
        <f t="shared" si="91"/>
        <v>42140.208333333328</v>
      </c>
      <c r="P966" t="b">
        <v>0</v>
      </c>
      <c r="Q966" t="b">
        <v>0</v>
      </c>
      <c r="R966" t="s">
        <v>33</v>
      </c>
      <c r="S966" t="str">
        <f t="shared" si="92"/>
        <v>theater</v>
      </c>
      <c r="T966" t="str">
        <f t="shared" si="93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4"/>
        <v>3.8640909090909092</v>
      </c>
      <c r="G967" t="s">
        <v>20</v>
      </c>
      <c r="H967">
        <v>207</v>
      </c>
      <c r="I967" s="5">
        <f t="shared" si="9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5"/>
        <v>40203.25</v>
      </c>
      <c r="O967" s="8">
        <f t="shared" si="91"/>
        <v>40243.25</v>
      </c>
      <c r="P967" t="b">
        <v>0</v>
      </c>
      <c r="Q967" t="b">
        <v>0</v>
      </c>
      <c r="R967" t="s">
        <v>23</v>
      </c>
      <c r="S967" t="str">
        <f t="shared" si="92"/>
        <v>music</v>
      </c>
      <c r="T967" t="str">
        <f t="shared" si="93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4"/>
        <v>7.9223529411764702</v>
      </c>
      <c r="G968" t="s">
        <v>20</v>
      </c>
      <c r="H968">
        <v>245</v>
      </c>
      <c r="I968" s="5">
        <f t="shared" si="9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5"/>
        <v>42901.208333333328</v>
      </c>
      <c r="O968" s="8">
        <f t="shared" si="91"/>
        <v>42903.208333333328</v>
      </c>
      <c r="P968" t="b">
        <v>0</v>
      </c>
      <c r="Q968" t="b">
        <v>0</v>
      </c>
      <c r="R968" t="s">
        <v>33</v>
      </c>
      <c r="S968" t="str">
        <f t="shared" si="92"/>
        <v>theater</v>
      </c>
      <c r="T968" t="str">
        <f t="shared" si="93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4"/>
        <v>1.3703393665158372</v>
      </c>
      <c r="G969" t="s">
        <v>20</v>
      </c>
      <c r="H969">
        <v>1573</v>
      </c>
      <c r="I969" s="5">
        <f t="shared" si="9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5"/>
        <v>41005.208333333336</v>
      </c>
      <c r="O969" s="8">
        <f t="shared" si="91"/>
        <v>41042.208333333336</v>
      </c>
      <c r="P969" t="b">
        <v>0</v>
      </c>
      <c r="Q969" t="b">
        <v>0</v>
      </c>
      <c r="R969" t="s">
        <v>319</v>
      </c>
      <c r="S969" t="str">
        <f t="shared" si="92"/>
        <v>music</v>
      </c>
      <c r="T969" t="str">
        <f t="shared" si="93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4"/>
        <v>3.3820833333333336</v>
      </c>
      <c r="G970" t="s">
        <v>20</v>
      </c>
      <c r="H970">
        <v>114</v>
      </c>
      <c r="I970" s="5">
        <f t="shared" si="9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5"/>
        <v>40544.25</v>
      </c>
      <c r="O970" s="8">
        <f t="shared" si="91"/>
        <v>40559.25</v>
      </c>
      <c r="P970" t="b">
        <v>0</v>
      </c>
      <c r="Q970" t="b">
        <v>0</v>
      </c>
      <c r="R970" t="s">
        <v>17</v>
      </c>
      <c r="S970" t="str">
        <f t="shared" si="92"/>
        <v>food</v>
      </c>
      <c r="T970" t="str">
        <f t="shared" si="93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4"/>
        <v>1.0822784810126582</v>
      </c>
      <c r="G971" t="s">
        <v>20</v>
      </c>
      <c r="H971">
        <v>93</v>
      </c>
      <c r="I971" s="5">
        <f t="shared" si="9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5"/>
        <v>43821.25</v>
      </c>
      <c r="O971" s="8">
        <f t="shared" si="91"/>
        <v>43828.25</v>
      </c>
      <c r="P971" t="b">
        <v>0</v>
      </c>
      <c r="Q971" t="b">
        <v>0</v>
      </c>
      <c r="R971" t="s">
        <v>33</v>
      </c>
      <c r="S971" t="str">
        <f t="shared" si="92"/>
        <v>theater</v>
      </c>
      <c r="T971" t="str">
        <f t="shared" si="93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4"/>
        <v>0.60757639620653314</v>
      </c>
      <c r="G972" t="s">
        <v>14</v>
      </c>
      <c r="H972">
        <v>594</v>
      </c>
      <c r="I972" s="5">
        <f t="shared" si="9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5"/>
        <v>40672.208333333336</v>
      </c>
      <c r="O972" s="8">
        <f t="shared" si="91"/>
        <v>40673.208333333336</v>
      </c>
      <c r="P972" t="b">
        <v>0</v>
      </c>
      <c r="Q972" t="b">
        <v>0</v>
      </c>
      <c r="R972" t="s">
        <v>33</v>
      </c>
      <c r="S972" t="str">
        <f t="shared" si="92"/>
        <v>theater</v>
      </c>
      <c r="T972" t="str">
        <f t="shared" si="93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4"/>
        <v>0.27725490196078434</v>
      </c>
      <c r="G973" t="s">
        <v>14</v>
      </c>
      <c r="H973">
        <v>24</v>
      </c>
      <c r="I973" s="5">
        <f t="shared" si="9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5"/>
        <v>41555.208333333336</v>
      </c>
      <c r="O973" s="8">
        <f t="shared" si="91"/>
        <v>41561.208333333336</v>
      </c>
      <c r="P973" t="b">
        <v>0</v>
      </c>
      <c r="Q973" t="b">
        <v>0</v>
      </c>
      <c r="R973" t="s">
        <v>269</v>
      </c>
      <c r="S973" t="str">
        <f t="shared" si="92"/>
        <v>film &amp; video</v>
      </c>
      <c r="T973" t="str">
        <f t="shared" si="93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4"/>
        <v>2.283934426229508</v>
      </c>
      <c r="G974" t="s">
        <v>20</v>
      </c>
      <c r="H974">
        <v>1681</v>
      </c>
      <c r="I974" s="5">
        <f t="shared" si="9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5"/>
        <v>41792.208333333336</v>
      </c>
      <c r="O974" s="8">
        <f t="shared" si="91"/>
        <v>41801.208333333336</v>
      </c>
      <c r="P974" t="b">
        <v>0</v>
      </c>
      <c r="Q974" t="b">
        <v>1</v>
      </c>
      <c r="R974" t="s">
        <v>28</v>
      </c>
      <c r="S974" t="str">
        <f t="shared" si="92"/>
        <v>technology</v>
      </c>
      <c r="T974" t="str">
        <f t="shared" si="93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4"/>
        <v>0.21615194054500414</v>
      </c>
      <c r="G975" t="s">
        <v>14</v>
      </c>
      <c r="H975">
        <v>252</v>
      </c>
      <c r="I975" s="5">
        <f t="shared" si="9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5"/>
        <v>40522.25</v>
      </c>
      <c r="O975" s="8">
        <f t="shared" si="91"/>
        <v>40524.25</v>
      </c>
      <c r="P975" t="b">
        <v>0</v>
      </c>
      <c r="Q975" t="b">
        <v>1</v>
      </c>
      <c r="R975" t="s">
        <v>33</v>
      </c>
      <c r="S975" t="str">
        <f t="shared" si="92"/>
        <v>theater</v>
      </c>
      <c r="T975" t="str">
        <f t="shared" si="93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4"/>
        <v>3.73875</v>
      </c>
      <c r="G976" t="s">
        <v>20</v>
      </c>
      <c r="H976">
        <v>32</v>
      </c>
      <c r="I976" s="5">
        <f t="shared" si="9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5"/>
        <v>41412.208333333336</v>
      </c>
      <c r="O976" s="8">
        <f t="shared" si="91"/>
        <v>41413.208333333336</v>
      </c>
      <c r="P976" t="b">
        <v>0</v>
      </c>
      <c r="Q976" t="b">
        <v>0</v>
      </c>
      <c r="R976" t="s">
        <v>60</v>
      </c>
      <c r="S976" t="str">
        <f t="shared" si="92"/>
        <v>music</v>
      </c>
      <c r="T976" t="str">
        <f t="shared" si="93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4"/>
        <v>1.5492592592592593</v>
      </c>
      <c r="G977" t="s">
        <v>20</v>
      </c>
      <c r="H977">
        <v>135</v>
      </c>
      <c r="I977" s="5">
        <f t="shared" si="9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5"/>
        <v>42337.25</v>
      </c>
      <c r="O977" s="8">
        <f t="shared" si="91"/>
        <v>42376.25</v>
      </c>
      <c r="P977" t="b">
        <v>0</v>
      </c>
      <c r="Q977" t="b">
        <v>1</v>
      </c>
      <c r="R977" t="s">
        <v>33</v>
      </c>
      <c r="S977" t="str">
        <f t="shared" si="92"/>
        <v>theater</v>
      </c>
      <c r="T977" t="str">
        <f t="shared" si="93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4"/>
        <v>3.2214999999999998</v>
      </c>
      <c r="G978" t="s">
        <v>20</v>
      </c>
      <c r="H978">
        <v>140</v>
      </c>
      <c r="I978" s="5">
        <f t="shared" si="9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5"/>
        <v>40571.25</v>
      </c>
      <c r="O978" s="8">
        <f t="shared" si="91"/>
        <v>40577.25</v>
      </c>
      <c r="P978" t="b">
        <v>0</v>
      </c>
      <c r="Q978" t="b">
        <v>1</v>
      </c>
      <c r="R978" t="s">
        <v>33</v>
      </c>
      <c r="S978" t="str">
        <f t="shared" si="92"/>
        <v>theater</v>
      </c>
      <c r="T978" t="str">
        <f t="shared" si="93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4"/>
        <v>0.73957142857142855</v>
      </c>
      <c r="G979" t="s">
        <v>14</v>
      </c>
      <c r="H979">
        <v>67</v>
      </c>
      <c r="I979" s="5">
        <f t="shared" si="9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5"/>
        <v>43138.25</v>
      </c>
      <c r="O979" s="8">
        <f t="shared" si="91"/>
        <v>43170.25</v>
      </c>
      <c r="P979" t="b">
        <v>0</v>
      </c>
      <c r="Q979" t="b">
        <v>0</v>
      </c>
      <c r="R979" t="s">
        <v>17</v>
      </c>
      <c r="S979" t="str">
        <f t="shared" si="92"/>
        <v>food</v>
      </c>
      <c r="T979" t="str">
        <f t="shared" si="93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4"/>
        <v>8.641</v>
      </c>
      <c r="G980" t="s">
        <v>20</v>
      </c>
      <c r="H980">
        <v>92</v>
      </c>
      <c r="I980" s="5">
        <f t="shared" si="9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5"/>
        <v>42686.25</v>
      </c>
      <c r="O980" s="8">
        <f t="shared" si="91"/>
        <v>42708.25</v>
      </c>
      <c r="P980" t="b">
        <v>0</v>
      </c>
      <c r="Q980" t="b">
        <v>0</v>
      </c>
      <c r="R980" t="s">
        <v>89</v>
      </c>
      <c r="S980" t="str">
        <f t="shared" si="92"/>
        <v>games</v>
      </c>
      <c r="T980" t="str">
        <f t="shared" si="93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4"/>
        <v>1.432624584717608</v>
      </c>
      <c r="G981" t="s">
        <v>20</v>
      </c>
      <c r="H981">
        <v>1015</v>
      </c>
      <c r="I981" s="5">
        <f t="shared" si="9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5"/>
        <v>42078.208333333328</v>
      </c>
      <c r="O981" s="8">
        <f t="shared" si="91"/>
        <v>42084.208333333328</v>
      </c>
      <c r="P981" t="b">
        <v>0</v>
      </c>
      <c r="Q981" t="b">
        <v>0</v>
      </c>
      <c r="R981" t="s">
        <v>33</v>
      </c>
      <c r="S981" t="str">
        <f t="shared" si="92"/>
        <v>theater</v>
      </c>
      <c r="T981" t="str">
        <f t="shared" si="93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4"/>
        <v>0.40281762295081969</v>
      </c>
      <c r="G982" t="s">
        <v>14</v>
      </c>
      <c r="H982">
        <v>742</v>
      </c>
      <c r="I982" s="5">
        <f t="shared" si="9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5"/>
        <v>42307.208333333328</v>
      </c>
      <c r="O982" s="8">
        <f t="shared" si="91"/>
        <v>42312.25</v>
      </c>
      <c r="P982" t="b">
        <v>1</v>
      </c>
      <c r="Q982" t="b">
        <v>0</v>
      </c>
      <c r="R982" t="s">
        <v>68</v>
      </c>
      <c r="S982" t="str">
        <f t="shared" si="92"/>
        <v>publishing</v>
      </c>
      <c r="T982" t="str">
        <f t="shared" si="93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4"/>
        <v>1.7822388059701493</v>
      </c>
      <c r="G983" t="s">
        <v>20</v>
      </c>
      <c r="H983">
        <v>323</v>
      </c>
      <c r="I983" s="5">
        <f t="shared" si="9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5"/>
        <v>43094.25</v>
      </c>
      <c r="O983" s="8">
        <f t="shared" si="91"/>
        <v>43127.25</v>
      </c>
      <c r="P983" t="b">
        <v>0</v>
      </c>
      <c r="Q983" t="b">
        <v>0</v>
      </c>
      <c r="R983" t="s">
        <v>28</v>
      </c>
      <c r="S983" t="str">
        <f t="shared" si="92"/>
        <v>technology</v>
      </c>
      <c r="T983" t="str">
        <f t="shared" si="93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4"/>
        <v>0.84930555555555554</v>
      </c>
      <c r="G984" t="s">
        <v>14</v>
      </c>
      <c r="H984">
        <v>75</v>
      </c>
      <c r="I984" s="5">
        <f t="shared" si="9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5"/>
        <v>40743.208333333336</v>
      </c>
      <c r="O984" s="8">
        <f t="shared" si="91"/>
        <v>40745.208333333336</v>
      </c>
      <c r="P984" t="b">
        <v>0</v>
      </c>
      <c r="Q984" t="b">
        <v>1</v>
      </c>
      <c r="R984" t="s">
        <v>42</v>
      </c>
      <c r="S984" t="str">
        <f t="shared" si="92"/>
        <v>film &amp; video</v>
      </c>
      <c r="T984" t="str">
        <f t="shared" si="93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4"/>
        <v>1.4593648334624323</v>
      </c>
      <c r="G985" t="s">
        <v>20</v>
      </c>
      <c r="H985">
        <v>2326</v>
      </c>
      <c r="I985" s="5">
        <f t="shared" si="9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5"/>
        <v>43681.208333333328</v>
      </c>
      <c r="O985" s="8">
        <f t="shared" si="91"/>
        <v>43696.208333333328</v>
      </c>
      <c r="P985" t="b">
        <v>0</v>
      </c>
      <c r="Q985" t="b">
        <v>0</v>
      </c>
      <c r="R985" t="s">
        <v>42</v>
      </c>
      <c r="S985" t="str">
        <f t="shared" si="92"/>
        <v>film &amp; video</v>
      </c>
      <c r="T985" t="str">
        <f t="shared" si="93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4"/>
        <v>1.5246153846153847</v>
      </c>
      <c r="G986" t="s">
        <v>20</v>
      </c>
      <c r="H986">
        <v>381</v>
      </c>
      <c r="I986" s="5">
        <f t="shared" si="9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5"/>
        <v>43716.208333333328</v>
      </c>
      <c r="O986" s="8">
        <f t="shared" si="91"/>
        <v>43742.208333333328</v>
      </c>
      <c r="P986" t="b">
        <v>0</v>
      </c>
      <c r="Q986" t="b">
        <v>0</v>
      </c>
      <c r="R986" t="s">
        <v>33</v>
      </c>
      <c r="S986" t="str">
        <f t="shared" si="92"/>
        <v>theater</v>
      </c>
      <c r="T986" t="str">
        <f t="shared" si="93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4"/>
        <v>0.67129542790152408</v>
      </c>
      <c r="G987" t="s">
        <v>14</v>
      </c>
      <c r="H987">
        <v>4405</v>
      </c>
      <c r="I987" s="5">
        <f t="shared" si="9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5"/>
        <v>41614.25</v>
      </c>
      <c r="O987" s="8">
        <f t="shared" si="91"/>
        <v>41640.25</v>
      </c>
      <c r="P987" t="b">
        <v>0</v>
      </c>
      <c r="Q987" t="b">
        <v>1</v>
      </c>
      <c r="R987" t="s">
        <v>23</v>
      </c>
      <c r="S987" t="str">
        <f t="shared" si="92"/>
        <v>music</v>
      </c>
      <c r="T987" t="str">
        <f t="shared" si="93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4"/>
        <v>0.40307692307692305</v>
      </c>
      <c r="G988" t="s">
        <v>14</v>
      </c>
      <c r="H988">
        <v>92</v>
      </c>
      <c r="I988" s="5">
        <f t="shared" si="9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5"/>
        <v>40638.208333333336</v>
      </c>
      <c r="O988" s="8">
        <f t="shared" si="91"/>
        <v>40652.208333333336</v>
      </c>
      <c r="P988" t="b">
        <v>0</v>
      </c>
      <c r="Q988" t="b">
        <v>0</v>
      </c>
      <c r="R988" t="s">
        <v>23</v>
      </c>
      <c r="S988" t="str">
        <f t="shared" si="92"/>
        <v>music</v>
      </c>
      <c r="T988" t="str">
        <f t="shared" si="93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4"/>
        <v>2.1679032258064517</v>
      </c>
      <c r="G989" t="s">
        <v>20</v>
      </c>
      <c r="H989">
        <v>480</v>
      </c>
      <c r="I989" s="5">
        <f t="shared" si="9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5"/>
        <v>42852.208333333328</v>
      </c>
      <c r="O989" s="8">
        <f t="shared" si="91"/>
        <v>42866.208333333328</v>
      </c>
      <c r="P989" t="b">
        <v>0</v>
      </c>
      <c r="Q989" t="b">
        <v>0</v>
      </c>
      <c r="R989" t="s">
        <v>42</v>
      </c>
      <c r="S989" t="str">
        <f t="shared" si="92"/>
        <v>film &amp; video</v>
      </c>
      <c r="T989" t="str">
        <f t="shared" si="93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4"/>
        <v>0.52117021276595743</v>
      </c>
      <c r="G990" t="s">
        <v>14</v>
      </c>
      <c r="H990">
        <v>64</v>
      </c>
      <c r="I990" s="5">
        <f t="shared" si="9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5"/>
        <v>42686.25</v>
      </c>
      <c r="O990" s="8">
        <f t="shared" si="91"/>
        <v>42707.25</v>
      </c>
      <c r="P990" t="b">
        <v>0</v>
      </c>
      <c r="Q990" t="b">
        <v>0</v>
      </c>
      <c r="R990" t="s">
        <v>133</v>
      </c>
      <c r="S990" t="str">
        <f t="shared" si="92"/>
        <v>publishing</v>
      </c>
      <c r="T990" t="str">
        <f t="shared" si="93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4"/>
        <v>4.9958333333333336</v>
      </c>
      <c r="G991" t="s">
        <v>20</v>
      </c>
      <c r="H991">
        <v>226</v>
      </c>
      <c r="I991" s="5">
        <f t="shared" si="9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5"/>
        <v>43571.208333333328</v>
      </c>
      <c r="O991" s="8">
        <f t="shared" si="91"/>
        <v>43576.208333333328</v>
      </c>
      <c r="P991" t="b">
        <v>0</v>
      </c>
      <c r="Q991" t="b">
        <v>0</v>
      </c>
      <c r="R991" t="s">
        <v>206</v>
      </c>
      <c r="S991" t="str">
        <f t="shared" si="92"/>
        <v>publishing</v>
      </c>
      <c r="T991" t="str">
        <f t="shared" si="93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4"/>
        <v>0.87679487179487181</v>
      </c>
      <c r="G992" t="s">
        <v>14</v>
      </c>
      <c r="H992">
        <v>64</v>
      </c>
      <c r="I992" s="5">
        <f t="shared" si="9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5"/>
        <v>42432.25</v>
      </c>
      <c r="O992" s="8">
        <f t="shared" si="91"/>
        <v>42454.208333333328</v>
      </c>
      <c r="P992" t="b">
        <v>0</v>
      </c>
      <c r="Q992" t="b">
        <v>1</v>
      </c>
      <c r="R992" t="s">
        <v>53</v>
      </c>
      <c r="S992" t="str">
        <f t="shared" si="92"/>
        <v>film &amp; video</v>
      </c>
      <c r="T992" t="str">
        <f t="shared" si="93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4"/>
        <v>1.131734693877551</v>
      </c>
      <c r="G993" t="s">
        <v>20</v>
      </c>
      <c r="H993">
        <v>241</v>
      </c>
      <c r="I993" s="5">
        <f t="shared" si="9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5"/>
        <v>41907.208333333336</v>
      </c>
      <c r="O993" s="8">
        <f t="shared" si="91"/>
        <v>41911.208333333336</v>
      </c>
      <c r="P993" t="b">
        <v>0</v>
      </c>
      <c r="Q993" t="b">
        <v>1</v>
      </c>
      <c r="R993" t="s">
        <v>23</v>
      </c>
      <c r="S993" t="str">
        <f t="shared" si="92"/>
        <v>music</v>
      </c>
      <c r="T993" t="str">
        <f t="shared" si="93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4"/>
        <v>4.2654838709677421</v>
      </c>
      <c r="G994" t="s">
        <v>20</v>
      </c>
      <c r="H994">
        <v>132</v>
      </c>
      <c r="I994" s="5">
        <f t="shared" si="9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5"/>
        <v>43227.208333333328</v>
      </c>
      <c r="O994" s="8">
        <f t="shared" si="91"/>
        <v>43241.208333333328</v>
      </c>
      <c r="P994" t="b">
        <v>0</v>
      </c>
      <c r="Q994" t="b">
        <v>1</v>
      </c>
      <c r="R994" t="s">
        <v>53</v>
      </c>
      <c r="S994" t="str">
        <f t="shared" si="92"/>
        <v>film &amp; video</v>
      </c>
      <c r="T994" t="str">
        <f t="shared" si="93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4"/>
        <v>0.77632653061224488</v>
      </c>
      <c r="G995" t="s">
        <v>74</v>
      </c>
      <c r="H995">
        <v>75</v>
      </c>
      <c r="I995" s="5">
        <f t="shared" si="9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5"/>
        <v>42362.25</v>
      </c>
      <c r="O995" s="8">
        <f t="shared" si="91"/>
        <v>42379.25</v>
      </c>
      <c r="P995" t="b">
        <v>0</v>
      </c>
      <c r="Q995" t="b">
        <v>1</v>
      </c>
      <c r="R995" t="s">
        <v>122</v>
      </c>
      <c r="S995" t="str">
        <f t="shared" si="92"/>
        <v>photography</v>
      </c>
      <c r="T995" t="str">
        <f t="shared" si="93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4"/>
        <v>0.52496810772501767</v>
      </c>
      <c r="G996" t="s">
        <v>14</v>
      </c>
      <c r="H996">
        <v>842</v>
      </c>
      <c r="I996" s="5">
        <f t="shared" si="9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5"/>
        <v>41929.208333333336</v>
      </c>
      <c r="O996" s="8">
        <f t="shared" si="91"/>
        <v>41935.208333333336</v>
      </c>
      <c r="P996" t="b">
        <v>0</v>
      </c>
      <c r="Q996" t="b">
        <v>1</v>
      </c>
      <c r="R996" t="s">
        <v>206</v>
      </c>
      <c r="S996" t="str">
        <f t="shared" si="92"/>
        <v>publishing</v>
      </c>
      <c r="T996" t="str">
        <f t="shared" si="93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4"/>
        <v>1.5746762589928058</v>
      </c>
      <c r="G997" t="s">
        <v>20</v>
      </c>
      <c r="H997">
        <v>2043</v>
      </c>
      <c r="I997" s="5">
        <f t="shared" si="9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5"/>
        <v>43408.208333333328</v>
      </c>
      <c r="O997" s="8">
        <f t="shared" si="91"/>
        <v>43437.25</v>
      </c>
      <c r="P997" t="b">
        <v>0</v>
      </c>
      <c r="Q997" t="b">
        <v>1</v>
      </c>
      <c r="R997" t="s">
        <v>17</v>
      </c>
      <c r="S997" t="str">
        <f t="shared" si="92"/>
        <v>food</v>
      </c>
      <c r="T997" t="str">
        <f t="shared" si="93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4"/>
        <v>0.72939393939393937</v>
      </c>
      <c r="G998" t="s">
        <v>14</v>
      </c>
      <c r="H998">
        <v>112</v>
      </c>
      <c r="I998" s="5">
        <f t="shared" si="9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5"/>
        <v>41276.25</v>
      </c>
      <c r="O998" s="8">
        <f t="shared" si="91"/>
        <v>41306.25</v>
      </c>
      <c r="P998" t="b">
        <v>0</v>
      </c>
      <c r="Q998" t="b">
        <v>0</v>
      </c>
      <c r="R998" t="s">
        <v>33</v>
      </c>
      <c r="S998" t="str">
        <f t="shared" si="92"/>
        <v>theater</v>
      </c>
      <c r="T998" t="str">
        <f t="shared" si="93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4"/>
        <v>0.60565789473684206</v>
      </c>
      <c r="G999" t="s">
        <v>74</v>
      </c>
      <c r="H999">
        <v>139</v>
      </c>
      <c r="I999" s="5">
        <f t="shared" si="9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5"/>
        <v>41659.25</v>
      </c>
      <c r="O999" s="8">
        <f t="shared" si="91"/>
        <v>41664.25</v>
      </c>
      <c r="P999" t="b">
        <v>0</v>
      </c>
      <c r="Q999" t="b">
        <v>0</v>
      </c>
      <c r="R999" t="s">
        <v>33</v>
      </c>
      <c r="S999" t="str">
        <f t="shared" si="92"/>
        <v>theater</v>
      </c>
      <c r="T999" t="str">
        <f t="shared" si="93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4"/>
        <v>0.5679129129129129</v>
      </c>
      <c r="G1000" t="s">
        <v>14</v>
      </c>
      <c r="H1000">
        <v>374</v>
      </c>
      <c r="I1000" s="5">
        <f t="shared" si="9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8">
        <f t="shared" si="91"/>
        <v>40234.25</v>
      </c>
      <c r="P1000" t="b">
        <v>0</v>
      </c>
      <c r="Q1000" t="b">
        <v>1</v>
      </c>
      <c r="R1000" t="s">
        <v>60</v>
      </c>
      <c r="S1000" t="str">
        <f t="shared" si="92"/>
        <v>music</v>
      </c>
      <c r="T1000" t="str">
        <f t="shared" si="93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4"/>
        <v>0.56542754275427543</v>
      </c>
      <c r="G1001" t="s">
        <v>74</v>
      </c>
      <c r="H1001">
        <v>1122</v>
      </c>
      <c r="I1001" s="5">
        <f t="shared" si="9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8">
        <f t="shared" si="91"/>
        <v>42557.208333333328</v>
      </c>
      <c r="P1001" t="b">
        <v>0</v>
      </c>
      <c r="Q1001" t="b">
        <v>0</v>
      </c>
      <c r="R1001" t="s">
        <v>17</v>
      </c>
      <c r="S1001" t="str">
        <f t="shared" si="92"/>
        <v>food</v>
      </c>
      <c r="T1001" t="str">
        <f t="shared" si="93"/>
        <v>food trucks</v>
      </c>
    </row>
  </sheetData>
  <autoFilter ref="A1:T1001" xr:uid="{00000000-0001-0000-0000-000000000000}"/>
  <conditionalFormatting sqref="G1:G1048576">
    <cfRule type="cellIs" dxfId="7" priority="6" operator="equal">
      <formula>"live"</formula>
    </cfRule>
    <cfRule type="cellIs" dxfId="6" priority="7" operator="equal">
      <formula>"canceled"</formula>
    </cfRule>
    <cfRule type="cellIs" dxfId="5" priority="8" operator="equal">
      <formula>"successful"</formula>
    </cfRule>
    <cfRule type="cellIs" dxfId="4" priority="9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F258-B5FE-45AC-BA89-85D1DA6AD41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1254-89CE-4486-9B89-02C476719B17}">
  <dimension ref="A1:H13"/>
  <sheetViews>
    <sheetView workbookViewId="0"/>
  </sheetViews>
  <sheetFormatPr defaultRowHeight="15.75" x14ac:dyDescent="0.25"/>
  <cols>
    <col min="1" max="1" width="22.125" bestFit="1" customWidth="1"/>
    <col min="2" max="2" width="16.375" bestFit="1" customWidth="1"/>
    <col min="3" max="3" width="13" bestFit="1" customWidth="1"/>
    <col min="4" max="4" width="16.12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COUNTIFS(goal,"&lt;1000",outcome,"=successful")</f>
        <v>30</v>
      </c>
      <c r="C2">
        <f>COUNTIFS(goal,"&lt;1000",outcome,"=failed")</f>
        <v>20</v>
      </c>
      <c r="D2">
        <f>COUNTIFS(goal,"&lt;1000",outcome,"=canceled")</f>
        <v>1</v>
      </c>
    </row>
    <row r="3" spans="1:8" x14ac:dyDescent="0.25">
      <c r="A3" t="s">
        <v>2096</v>
      </c>
      <c r="B3">
        <f>COUNTIFS(goal,"&gt;=1000",goal,"&lt;=4999",outcome,"=successful")</f>
        <v>191</v>
      </c>
      <c r="C3">
        <f>COUNTIFS(goal,"&gt;=1000",goal,"&lt;=4999",outcome,"=sfailed")</f>
        <v>0</v>
      </c>
      <c r="D3">
        <f>COUNTIFS(goal,"&gt;=1000",goal,"&lt;=4999",outcome,"=canceled")</f>
        <v>2</v>
      </c>
    </row>
    <row r="4" spans="1:8" x14ac:dyDescent="0.25">
      <c r="A4" t="s">
        <v>2097</v>
      </c>
      <c r="B4">
        <f>COUNTIFS(goal,"&gt;=5000",goal,"&lt;=9999",outcome,"=successful")</f>
        <v>164</v>
      </c>
      <c r="C4">
        <f>COUNTIFS(goal,"&gt;=5000",goal,"&lt;=9999",outcome,"=failed")</f>
        <v>126</v>
      </c>
      <c r="D4">
        <f>COUNTIFS(goal,"&gt;=5000",goal,"&lt;=9999",outcome,"=canceled")</f>
        <v>25</v>
      </c>
    </row>
    <row r="5" spans="1:8" x14ac:dyDescent="0.25">
      <c r="A5" t="s">
        <v>2098</v>
      </c>
      <c r="B5">
        <f>COUNTIFS(goal,"&gt;=10000",goal,"&lt;=14999",outcome,"=successful")</f>
        <v>4</v>
      </c>
      <c r="C5">
        <f>COUNTIFS(goal,"&gt;=10000",goal,"&lt;=14999",outcome,"=failed")</f>
        <v>5</v>
      </c>
      <c r="D5">
        <f>COUNTIFS(goal,"&gt;=10000",goal,"&lt;=14999",outcome,"=canceled")</f>
        <v>0</v>
      </c>
    </row>
    <row r="6" spans="1:8" x14ac:dyDescent="0.25">
      <c r="A6" t="s">
        <v>2099</v>
      </c>
      <c r="B6">
        <f>COUNTIFS(goal,"&gt;=15000",goal,"&lt;=19999",outcome,"=successful")</f>
        <v>10</v>
      </c>
      <c r="C6">
        <f>COUNTIFS(goal,"&gt;=15000",goal,"&lt;=19999",outcome,"=failed")</f>
        <v>0</v>
      </c>
      <c r="D6">
        <f>COUNTIFS(goal,"&gt;=15000",goal,"&lt;=19999",outcome,"=canceled")</f>
        <v>0</v>
      </c>
    </row>
    <row r="7" spans="1:8" x14ac:dyDescent="0.25">
      <c r="A7" t="s">
        <v>2100</v>
      </c>
      <c r="B7">
        <f>COUNTIFS(goal,"&gt;=20000",goal,"&lt;=24999",outcome,"=successful")</f>
        <v>7</v>
      </c>
      <c r="C7">
        <f>COUNTIFS(goal,"&gt;=20000",goal,"&lt;=24999",outcome,"=failed")</f>
        <v>0</v>
      </c>
      <c r="D7">
        <f>COUNTIFS(goal,"&gt;=20000",goal,"&lt;=24999",outcome,"=canceled")</f>
        <v>0</v>
      </c>
    </row>
    <row r="8" spans="1:8" x14ac:dyDescent="0.25">
      <c r="A8" t="s">
        <v>2101</v>
      </c>
      <c r="B8">
        <f>COUNTIFS(goal,"&gt;=25000",goal,"&lt;=29999",outcome,"=successful")</f>
        <v>11</v>
      </c>
      <c r="C8">
        <f>COUNTIFS(goal,"&gt;=25000",goal,"&lt;=29999",outcome,"=failed")</f>
        <v>3</v>
      </c>
      <c r="D8">
        <f>COUNTIFS(goal,"&gt;=25000",goal,"&lt;=29999",outcome,"=canceled")</f>
        <v>0</v>
      </c>
    </row>
    <row r="9" spans="1:8" x14ac:dyDescent="0.25">
      <c r="A9" t="s">
        <v>2102</v>
      </c>
      <c r="B9">
        <f>COUNTIFS(goal,"&gt;=30000",goal,"&lt;=34999",outcome,"=successful")</f>
        <v>7</v>
      </c>
      <c r="C9">
        <f>COUNTIFS(goal,"&gt;=30000",goal,"&lt;=34999",outcome,"=failed")</f>
        <v>0</v>
      </c>
      <c r="D9">
        <f>COUNTIFS(goal,"&gt;=30000",goal,"&lt;=34999",outcome,"=canceled")</f>
        <v>0</v>
      </c>
    </row>
    <row r="10" spans="1:8" x14ac:dyDescent="0.25">
      <c r="A10" t="s">
        <v>2103</v>
      </c>
      <c r="B10">
        <f>COUNTIFS(goal,"&gt;=35000",goal,"&lt;=39999",outcome,"=successful")</f>
        <v>8</v>
      </c>
      <c r="C10">
        <f>COUNTIFS(goal,"&gt;=35000",goal,"&lt;=39999",outcome,"=failed")</f>
        <v>3</v>
      </c>
      <c r="D10">
        <f>COUNTIFS(goal,"&gt;=35000",goal,"&lt;=39999",outcome,"=canceled")</f>
        <v>1</v>
      </c>
    </row>
    <row r="11" spans="1:8" x14ac:dyDescent="0.25">
      <c r="A11" t="s">
        <v>2104</v>
      </c>
      <c r="B11">
        <f>COUNTIFS(goal,"&gt;=40000",goal,"&lt;=44999",outcome,"=successful")</f>
        <v>11</v>
      </c>
      <c r="C11">
        <f>COUNTIFS(goal,"&gt;=40000",goal,"&lt;=44999",outcome,"=failed")</f>
        <v>3</v>
      </c>
      <c r="D11">
        <f>COUNTIFS(goal,"&gt;=40000",goal,"&lt;=44999",outcome,"=canceled")</f>
        <v>0</v>
      </c>
    </row>
    <row r="12" spans="1:8" x14ac:dyDescent="0.25">
      <c r="A12" t="s">
        <v>2105</v>
      </c>
      <c r="B12">
        <f>COUNTIFS(goal,"&gt;=45000",goal,"&lt;=49999",outcome,"=successful")</f>
        <v>8</v>
      </c>
      <c r="C12">
        <f>COUNTIFS(goal,"&gt;=45000",goal,"&lt;=49999",outcome,"=failed")</f>
        <v>3</v>
      </c>
      <c r="D12">
        <f>COUNTIFS(goal,"&gt;=45000",goal,"&lt;=49999",outcome,"=canceled")</f>
        <v>0</v>
      </c>
    </row>
    <row r="13" spans="1:8" x14ac:dyDescent="0.25">
      <c r="A13" t="s">
        <v>2106</v>
      </c>
      <c r="B13">
        <f>COUNTIFS(goal,"&gt;=50000",outcome,"=successful")</f>
        <v>114</v>
      </c>
      <c r="C13">
        <f>COUNTIFS(goal,"&gt;=50000",outcome,"=failed")</f>
        <v>163</v>
      </c>
      <c r="D13">
        <f>COUNTIFS(goal,"&gt;=50000",outcome,"=canceled")</f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CEA-3A57-4A50-B72D-9E9521A85306}">
  <dimension ref="A1:T1001"/>
  <sheetViews>
    <sheetView workbookViewId="0">
      <selection activeCell="H1" sqref="H1:H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customWidth="1"/>
    <col min="8" max="8" width="13" bestFit="1" customWidth="1"/>
    <col min="9" max="9" width="13" customWidth="1"/>
    <col min="12" max="13" width="11.125" bestFit="1" customWidth="1"/>
    <col min="14" max="14" width="30.5" style="10" customWidth="1"/>
    <col min="15" max="15" width="11.125" customWidth="1"/>
    <col min="18" max="18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_xlfn.TEXTBEFORE(R3,"/")</f>
        <v>music</v>
      </c>
      <c r="T3" t="str">
        <f t="shared" ref="T3:T66" si="3">_xlfn.TEXTAFTER(R3,"/")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4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ref="N4:O67" si="5">(((L4/60)/60)/24)+DATE(1970,1,1)</f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4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5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5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4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5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5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5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5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5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5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5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5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5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5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5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5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5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5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5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5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5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5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5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5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5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5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5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5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5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5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5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5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5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5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5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5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5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5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5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5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5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5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5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5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5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5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5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5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5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5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5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5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5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5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5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5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5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5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5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5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5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5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5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5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ref="I67:I130" si="6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5"/>
        <v>40570.25</v>
      </c>
      <c r="O67" s="8">
        <f t="shared" si="5"/>
        <v>40577.25</v>
      </c>
      <c r="P67" t="b">
        <v>0</v>
      </c>
      <c r="Q67" t="b">
        <v>0</v>
      </c>
      <c r="R67" t="s">
        <v>33</v>
      </c>
      <c r="S67" t="str">
        <f t="shared" ref="S67:S130" si="7">_xlfn.TEXTBEFORE(R67,"/")</f>
        <v>theater</v>
      </c>
      <c r="T67" t="str">
        <f t="shared" ref="T67:T130" si="8">_xlfn.TEXTAFTER(R67,"/")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9">E68/D68</f>
        <v>0.45068965517241377</v>
      </c>
      <c r="G68" t="s">
        <v>14</v>
      </c>
      <c r="H68">
        <v>12</v>
      </c>
      <c r="I68" s="5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ref="N68:O131" si="10">(((L68/60)/60)/24)+DATE(1970,1,1)</f>
        <v>42102.208333333328</v>
      </c>
      <c r="O68" s="8">
        <f t="shared" si="10"/>
        <v>42107.208333333328</v>
      </c>
      <c r="P68" t="b">
        <v>0</v>
      </c>
      <c r="Q68" t="b">
        <v>1</v>
      </c>
      <c r="R68" t="s">
        <v>33</v>
      </c>
      <c r="S68" t="str">
        <f t="shared" si="7"/>
        <v>theater</v>
      </c>
      <c r="T68" t="str">
        <f t="shared" si="8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9"/>
        <v>1.6238567493112948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10"/>
        <v>40203.25</v>
      </c>
      <c r="O69" s="8">
        <f t="shared" si="10"/>
        <v>40208.25</v>
      </c>
      <c r="P69" t="b">
        <v>0</v>
      </c>
      <c r="Q69" t="b">
        <v>1</v>
      </c>
      <c r="R69" t="s">
        <v>65</v>
      </c>
      <c r="S69" t="str">
        <f t="shared" si="7"/>
        <v>technology</v>
      </c>
      <c r="T69" t="str">
        <f t="shared" si="8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9"/>
        <v>2.5452631578947367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10"/>
        <v>42943.208333333328</v>
      </c>
      <c r="O70" s="8">
        <f t="shared" si="10"/>
        <v>42990.208333333328</v>
      </c>
      <c r="P70" t="b">
        <v>0</v>
      </c>
      <c r="Q70" t="b">
        <v>1</v>
      </c>
      <c r="R70" t="s">
        <v>33</v>
      </c>
      <c r="S70" t="str">
        <f t="shared" si="7"/>
        <v>theater</v>
      </c>
      <c r="T70" t="str">
        <f t="shared" si="8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9"/>
        <v>0.24063291139240506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10"/>
        <v>40531.25</v>
      </c>
      <c r="O71" s="8">
        <f t="shared" si="10"/>
        <v>40565.25</v>
      </c>
      <c r="P71" t="b">
        <v>0</v>
      </c>
      <c r="Q71" t="b">
        <v>0</v>
      </c>
      <c r="R71" t="s">
        <v>33</v>
      </c>
      <c r="S71" t="str">
        <f t="shared" si="7"/>
        <v>theater</v>
      </c>
      <c r="T71" t="str">
        <f t="shared" si="8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9"/>
        <v>1.2374140625000001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10"/>
        <v>40484.208333333336</v>
      </c>
      <c r="O72" s="8">
        <f t="shared" si="10"/>
        <v>40533.25</v>
      </c>
      <c r="P72" t="b">
        <v>0</v>
      </c>
      <c r="Q72" t="b">
        <v>1</v>
      </c>
      <c r="R72" t="s">
        <v>33</v>
      </c>
      <c r="S72" t="str">
        <f t="shared" si="7"/>
        <v>theater</v>
      </c>
      <c r="T72" t="str">
        <f t="shared" si="8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9"/>
        <v>1.0806666666666667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10"/>
        <v>43799.25</v>
      </c>
      <c r="O73" s="8">
        <f t="shared" si="10"/>
        <v>43803.25</v>
      </c>
      <c r="P73" t="b">
        <v>0</v>
      </c>
      <c r="Q73" t="b">
        <v>0</v>
      </c>
      <c r="R73" t="s">
        <v>33</v>
      </c>
      <c r="S73" t="str">
        <f t="shared" si="7"/>
        <v>theater</v>
      </c>
      <c r="T73" t="str">
        <f t="shared" si="8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9"/>
        <v>6.7033333333333331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10"/>
        <v>42186.208333333328</v>
      </c>
      <c r="O74" s="8">
        <f t="shared" si="10"/>
        <v>42222.208333333328</v>
      </c>
      <c r="P74" t="b">
        <v>0</v>
      </c>
      <c r="Q74" t="b">
        <v>0</v>
      </c>
      <c r="R74" t="s">
        <v>71</v>
      </c>
      <c r="S74" t="str">
        <f t="shared" si="7"/>
        <v>film &amp; video</v>
      </c>
      <c r="T74" t="str">
        <f t="shared" si="8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9"/>
        <v>6.609285714285714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10"/>
        <v>42701.25</v>
      </c>
      <c r="O75" s="8">
        <f t="shared" si="10"/>
        <v>42704.25</v>
      </c>
      <c r="P75" t="b">
        <v>0</v>
      </c>
      <c r="Q75" t="b">
        <v>0</v>
      </c>
      <c r="R75" t="s">
        <v>159</v>
      </c>
      <c r="S75" t="str">
        <f t="shared" si="7"/>
        <v>music</v>
      </c>
      <c r="T75" t="str">
        <f t="shared" si="8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9"/>
        <v>1.2246153846153847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10"/>
        <v>42456.208333333328</v>
      </c>
      <c r="O76" s="8">
        <f t="shared" si="10"/>
        <v>42457.208333333328</v>
      </c>
      <c r="P76" t="b">
        <v>0</v>
      </c>
      <c r="Q76" t="b">
        <v>0</v>
      </c>
      <c r="R76" t="s">
        <v>148</v>
      </c>
      <c r="S76" t="str">
        <f t="shared" si="7"/>
        <v>music</v>
      </c>
      <c r="T76" t="str">
        <f t="shared" si="8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9"/>
        <v>1.5057731958762886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10"/>
        <v>43296.208333333328</v>
      </c>
      <c r="O77" s="8">
        <f t="shared" si="10"/>
        <v>43304.208333333328</v>
      </c>
      <c r="P77" t="b">
        <v>0</v>
      </c>
      <c r="Q77" t="b">
        <v>0</v>
      </c>
      <c r="R77" t="s">
        <v>122</v>
      </c>
      <c r="S77" t="str">
        <f t="shared" si="7"/>
        <v>photography</v>
      </c>
      <c r="T77" t="str">
        <f t="shared" si="8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9"/>
        <v>0.78106590724165992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10"/>
        <v>42027.25</v>
      </c>
      <c r="O78" s="8">
        <f t="shared" si="10"/>
        <v>42076.208333333328</v>
      </c>
      <c r="P78" t="b">
        <v>1</v>
      </c>
      <c r="Q78" t="b">
        <v>1</v>
      </c>
      <c r="R78" t="s">
        <v>33</v>
      </c>
      <c r="S78" t="str">
        <f t="shared" si="7"/>
        <v>theater</v>
      </c>
      <c r="T78" t="str">
        <f t="shared" si="8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9"/>
        <v>0.46947368421052632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10"/>
        <v>40448.208333333336</v>
      </c>
      <c r="O79" s="8">
        <f t="shared" si="10"/>
        <v>40462.208333333336</v>
      </c>
      <c r="P79" t="b">
        <v>0</v>
      </c>
      <c r="Q79" t="b">
        <v>1</v>
      </c>
      <c r="R79" t="s">
        <v>71</v>
      </c>
      <c r="S79" t="str">
        <f t="shared" si="7"/>
        <v>film &amp; video</v>
      </c>
      <c r="T79" t="str">
        <f t="shared" si="8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9"/>
        <v>3.008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10"/>
        <v>43206.208333333328</v>
      </c>
      <c r="O80" s="8">
        <f t="shared" si="10"/>
        <v>43207.208333333328</v>
      </c>
      <c r="P80" t="b">
        <v>0</v>
      </c>
      <c r="Q80" t="b">
        <v>0</v>
      </c>
      <c r="R80" t="s">
        <v>206</v>
      </c>
      <c r="S80" t="str">
        <f t="shared" si="7"/>
        <v>publishing</v>
      </c>
      <c r="T80" t="str">
        <f t="shared" si="8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9"/>
        <v>0.6959861591695502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10"/>
        <v>43267.208333333328</v>
      </c>
      <c r="O81" s="8">
        <f t="shared" si="10"/>
        <v>43272.208333333328</v>
      </c>
      <c r="P81" t="b">
        <v>0</v>
      </c>
      <c r="Q81" t="b">
        <v>0</v>
      </c>
      <c r="R81" t="s">
        <v>33</v>
      </c>
      <c r="S81" t="str">
        <f t="shared" si="7"/>
        <v>theater</v>
      </c>
      <c r="T81" t="str">
        <f t="shared" si="8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9"/>
        <v>6.374545454545455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10"/>
        <v>42976.208333333328</v>
      </c>
      <c r="O82" s="8">
        <f t="shared" si="10"/>
        <v>43006.208333333328</v>
      </c>
      <c r="P82" t="b">
        <v>0</v>
      </c>
      <c r="Q82" t="b">
        <v>0</v>
      </c>
      <c r="R82" t="s">
        <v>89</v>
      </c>
      <c r="S82" t="str">
        <f t="shared" si="7"/>
        <v>games</v>
      </c>
      <c r="T82" t="str">
        <f t="shared" si="8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9"/>
        <v>2.253392857142857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10"/>
        <v>43062.25</v>
      </c>
      <c r="O83" s="8">
        <f t="shared" si="10"/>
        <v>43087.25</v>
      </c>
      <c r="P83" t="b">
        <v>0</v>
      </c>
      <c r="Q83" t="b">
        <v>0</v>
      </c>
      <c r="R83" t="s">
        <v>23</v>
      </c>
      <c r="S83" t="str">
        <f t="shared" si="7"/>
        <v>music</v>
      </c>
      <c r="T83" t="str">
        <f t="shared" si="8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9"/>
        <v>14.973000000000001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10"/>
        <v>43482.25</v>
      </c>
      <c r="O84" s="8">
        <f t="shared" si="10"/>
        <v>43489.25</v>
      </c>
      <c r="P84" t="b">
        <v>0</v>
      </c>
      <c r="Q84" t="b">
        <v>1</v>
      </c>
      <c r="R84" t="s">
        <v>89</v>
      </c>
      <c r="S84" t="str">
        <f t="shared" si="7"/>
        <v>games</v>
      </c>
      <c r="T84" t="str">
        <f t="shared" si="8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9"/>
        <v>0.37590225563909774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10"/>
        <v>42579.208333333328</v>
      </c>
      <c r="O85" s="8">
        <f t="shared" si="10"/>
        <v>42601.208333333328</v>
      </c>
      <c r="P85" t="b">
        <v>0</v>
      </c>
      <c r="Q85" t="b">
        <v>0</v>
      </c>
      <c r="R85" t="s">
        <v>50</v>
      </c>
      <c r="S85" t="str">
        <f t="shared" si="7"/>
        <v>music</v>
      </c>
      <c r="T85" t="str">
        <f t="shared" si="8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9"/>
        <v>1.3236942675159236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10"/>
        <v>41118.208333333336</v>
      </c>
      <c r="O86" s="8">
        <f t="shared" si="10"/>
        <v>41128.208333333336</v>
      </c>
      <c r="P86" t="b">
        <v>0</v>
      </c>
      <c r="Q86" t="b">
        <v>0</v>
      </c>
      <c r="R86" t="s">
        <v>65</v>
      </c>
      <c r="S86" t="str">
        <f t="shared" si="7"/>
        <v>technology</v>
      </c>
      <c r="T86" t="str">
        <f t="shared" si="8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9"/>
        <v>1.3122448979591836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10"/>
        <v>40797.208333333336</v>
      </c>
      <c r="O87" s="8">
        <f t="shared" si="10"/>
        <v>40805.208333333336</v>
      </c>
      <c r="P87" t="b">
        <v>0</v>
      </c>
      <c r="Q87" t="b">
        <v>0</v>
      </c>
      <c r="R87" t="s">
        <v>60</v>
      </c>
      <c r="S87" t="str">
        <f t="shared" si="7"/>
        <v>music</v>
      </c>
      <c r="T87" t="str">
        <f t="shared" si="8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9"/>
        <v>1.6763513513513513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10"/>
        <v>42128.208333333328</v>
      </c>
      <c r="O88" s="8">
        <f t="shared" si="10"/>
        <v>42141.208333333328</v>
      </c>
      <c r="P88" t="b">
        <v>1</v>
      </c>
      <c r="Q88" t="b">
        <v>0</v>
      </c>
      <c r="R88" t="s">
        <v>33</v>
      </c>
      <c r="S88" t="str">
        <f t="shared" si="7"/>
        <v>theater</v>
      </c>
      <c r="T88" t="str">
        <f t="shared" si="8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9"/>
        <v>0.6198488664987406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10"/>
        <v>40610.25</v>
      </c>
      <c r="O89" s="8">
        <f t="shared" si="10"/>
        <v>40621.208333333336</v>
      </c>
      <c r="P89" t="b">
        <v>0</v>
      </c>
      <c r="Q89" t="b">
        <v>1</v>
      </c>
      <c r="R89" t="s">
        <v>23</v>
      </c>
      <c r="S89" t="str">
        <f t="shared" si="7"/>
        <v>music</v>
      </c>
      <c r="T89" t="str">
        <f t="shared" si="8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9"/>
        <v>2.6074999999999999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10"/>
        <v>42110.208333333328</v>
      </c>
      <c r="O90" s="8">
        <f t="shared" si="10"/>
        <v>42132.208333333328</v>
      </c>
      <c r="P90" t="b">
        <v>0</v>
      </c>
      <c r="Q90" t="b">
        <v>0</v>
      </c>
      <c r="R90" t="s">
        <v>206</v>
      </c>
      <c r="S90" t="str">
        <f t="shared" si="7"/>
        <v>publishing</v>
      </c>
      <c r="T90" t="str">
        <f t="shared" si="8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9"/>
        <v>2.5258823529411765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10"/>
        <v>40283.208333333336</v>
      </c>
      <c r="O91" s="8">
        <f t="shared" si="10"/>
        <v>40285.208333333336</v>
      </c>
      <c r="P91" t="b">
        <v>0</v>
      </c>
      <c r="Q91" t="b">
        <v>0</v>
      </c>
      <c r="R91" t="s">
        <v>33</v>
      </c>
      <c r="S91" t="str">
        <f t="shared" si="7"/>
        <v>theater</v>
      </c>
      <c r="T91" t="str">
        <f t="shared" si="8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9"/>
        <v>0.7861538461538462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10"/>
        <v>42425.25</v>
      </c>
      <c r="O92" s="8">
        <f t="shared" si="10"/>
        <v>42425.25</v>
      </c>
      <c r="P92" t="b">
        <v>0</v>
      </c>
      <c r="Q92" t="b">
        <v>1</v>
      </c>
      <c r="R92" t="s">
        <v>33</v>
      </c>
      <c r="S92" t="str">
        <f t="shared" si="7"/>
        <v>theater</v>
      </c>
      <c r="T92" t="str">
        <f t="shared" si="8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9"/>
        <v>0.48404406999351912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10"/>
        <v>42588.208333333328</v>
      </c>
      <c r="O93" s="8">
        <f t="shared" si="10"/>
        <v>42616.208333333328</v>
      </c>
      <c r="P93" t="b">
        <v>0</v>
      </c>
      <c r="Q93" t="b">
        <v>0</v>
      </c>
      <c r="R93" t="s">
        <v>206</v>
      </c>
      <c r="S93" t="str">
        <f t="shared" si="7"/>
        <v>publishing</v>
      </c>
      <c r="T93" t="str">
        <f t="shared" si="8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9"/>
        <v>2.5887500000000001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10"/>
        <v>40352.208333333336</v>
      </c>
      <c r="O94" s="8">
        <f t="shared" si="10"/>
        <v>40353.208333333336</v>
      </c>
      <c r="P94" t="b">
        <v>0</v>
      </c>
      <c r="Q94" t="b">
        <v>1</v>
      </c>
      <c r="R94" t="s">
        <v>89</v>
      </c>
      <c r="S94" t="str">
        <f t="shared" si="7"/>
        <v>games</v>
      </c>
      <c r="T94" t="str">
        <f t="shared" si="8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9"/>
        <v>0.60548713235294116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10"/>
        <v>41202.208333333336</v>
      </c>
      <c r="O95" s="8">
        <f t="shared" si="10"/>
        <v>41206.208333333336</v>
      </c>
      <c r="P95" t="b">
        <v>0</v>
      </c>
      <c r="Q95" t="b">
        <v>1</v>
      </c>
      <c r="R95" t="s">
        <v>33</v>
      </c>
      <c r="S95" t="str">
        <f t="shared" si="7"/>
        <v>theater</v>
      </c>
      <c r="T95" t="str">
        <f t="shared" si="8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9"/>
        <v>3.036896551724138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10"/>
        <v>43562.208333333328</v>
      </c>
      <c r="O96" s="8">
        <f t="shared" si="10"/>
        <v>43573.208333333328</v>
      </c>
      <c r="P96" t="b">
        <v>0</v>
      </c>
      <c r="Q96" t="b">
        <v>0</v>
      </c>
      <c r="R96" t="s">
        <v>28</v>
      </c>
      <c r="S96" t="str">
        <f t="shared" si="7"/>
        <v>technology</v>
      </c>
      <c r="T96" t="str">
        <f t="shared" si="8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9"/>
        <v>1.1299999999999999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10"/>
        <v>43752.208333333328</v>
      </c>
      <c r="O97" s="8">
        <f t="shared" si="10"/>
        <v>43759.208333333328</v>
      </c>
      <c r="P97" t="b">
        <v>0</v>
      </c>
      <c r="Q97" t="b">
        <v>0</v>
      </c>
      <c r="R97" t="s">
        <v>42</v>
      </c>
      <c r="S97" t="str">
        <f t="shared" si="7"/>
        <v>film &amp; video</v>
      </c>
      <c r="T97" t="str">
        <f t="shared" si="8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9"/>
        <v>2.1737876614060259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10"/>
        <v>40612.25</v>
      </c>
      <c r="O98" s="8">
        <f t="shared" si="10"/>
        <v>40625.208333333336</v>
      </c>
      <c r="P98" t="b">
        <v>0</v>
      </c>
      <c r="Q98" t="b">
        <v>0</v>
      </c>
      <c r="R98" t="s">
        <v>33</v>
      </c>
      <c r="S98" t="str">
        <f t="shared" si="7"/>
        <v>theater</v>
      </c>
      <c r="T98" t="str">
        <f t="shared" si="8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9"/>
        <v>9.2669230769230762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10"/>
        <v>42180.208333333328</v>
      </c>
      <c r="O99" s="8">
        <f t="shared" si="10"/>
        <v>42234.208333333328</v>
      </c>
      <c r="P99" t="b">
        <v>0</v>
      </c>
      <c r="Q99" t="b">
        <v>0</v>
      </c>
      <c r="R99" t="s">
        <v>17</v>
      </c>
      <c r="S99" t="str">
        <f t="shared" si="7"/>
        <v>food</v>
      </c>
      <c r="T99" t="str">
        <f t="shared" si="8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9"/>
        <v>0.33692229038854804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10"/>
        <v>42212.208333333328</v>
      </c>
      <c r="O100" s="8">
        <f t="shared" si="10"/>
        <v>42216.208333333328</v>
      </c>
      <c r="P100" t="b">
        <v>0</v>
      </c>
      <c r="Q100" t="b">
        <v>0</v>
      </c>
      <c r="R100" t="s">
        <v>89</v>
      </c>
      <c r="S100" t="str">
        <f t="shared" si="7"/>
        <v>games</v>
      </c>
      <c r="T100" t="str">
        <f t="shared" si="8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9"/>
        <v>1.9672368421052631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10"/>
        <v>41968.25</v>
      </c>
      <c r="O101" s="8">
        <f t="shared" si="10"/>
        <v>41997.25</v>
      </c>
      <c r="P101" t="b">
        <v>0</v>
      </c>
      <c r="Q101" t="b">
        <v>0</v>
      </c>
      <c r="R101" t="s">
        <v>33</v>
      </c>
      <c r="S101" t="str">
        <f t="shared" si="7"/>
        <v>theater</v>
      </c>
      <c r="T101" t="str">
        <f t="shared" si="8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9"/>
        <v>0.01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10"/>
        <v>40835.208333333336</v>
      </c>
      <c r="O102" s="8">
        <f t="shared" si="10"/>
        <v>40853.208333333336</v>
      </c>
      <c r="P102" t="b">
        <v>0</v>
      </c>
      <c r="Q102" t="b">
        <v>0</v>
      </c>
      <c r="R102" t="s">
        <v>33</v>
      </c>
      <c r="S102" t="str">
        <f t="shared" si="7"/>
        <v>theater</v>
      </c>
      <c r="T102" t="str">
        <f t="shared" si="8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9"/>
        <v>10.214444444444444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10"/>
        <v>42056.25</v>
      </c>
      <c r="O103" s="8">
        <f t="shared" si="10"/>
        <v>42063.25</v>
      </c>
      <c r="P103" t="b">
        <v>0</v>
      </c>
      <c r="Q103" t="b">
        <v>1</v>
      </c>
      <c r="R103" t="s">
        <v>50</v>
      </c>
      <c r="S103" t="str">
        <f t="shared" si="7"/>
        <v>music</v>
      </c>
      <c r="T103" t="str">
        <f t="shared" si="8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9"/>
        <v>2.8167567567567566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10"/>
        <v>43234.208333333328</v>
      </c>
      <c r="O104" s="8">
        <f t="shared" si="10"/>
        <v>43241.208333333328</v>
      </c>
      <c r="P104" t="b">
        <v>0</v>
      </c>
      <c r="Q104" t="b">
        <v>1</v>
      </c>
      <c r="R104" t="s">
        <v>65</v>
      </c>
      <c r="S104" t="str">
        <f t="shared" si="7"/>
        <v>technology</v>
      </c>
      <c r="T104" t="str">
        <f t="shared" si="8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9"/>
        <v>0.24610000000000001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10"/>
        <v>40475.208333333336</v>
      </c>
      <c r="O105" s="8">
        <f t="shared" si="10"/>
        <v>40484.208333333336</v>
      </c>
      <c r="P105" t="b">
        <v>0</v>
      </c>
      <c r="Q105" t="b">
        <v>0</v>
      </c>
      <c r="R105" t="s">
        <v>50</v>
      </c>
      <c r="S105" t="str">
        <f t="shared" si="7"/>
        <v>music</v>
      </c>
      <c r="T105" t="str">
        <f t="shared" si="8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9"/>
        <v>1.4314010067114094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10"/>
        <v>42878.208333333328</v>
      </c>
      <c r="O106" s="8">
        <f t="shared" si="10"/>
        <v>42879.208333333328</v>
      </c>
      <c r="P106" t="b">
        <v>0</v>
      </c>
      <c r="Q106" t="b">
        <v>0</v>
      </c>
      <c r="R106" t="s">
        <v>60</v>
      </c>
      <c r="S106" t="str">
        <f t="shared" si="7"/>
        <v>music</v>
      </c>
      <c r="T106" t="str">
        <f t="shared" si="8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9"/>
        <v>1.4454411764705883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10"/>
        <v>41366.208333333336</v>
      </c>
      <c r="O107" s="8">
        <f t="shared" si="10"/>
        <v>41384.208333333336</v>
      </c>
      <c r="P107" t="b">
        <v>0</v>
      </c>
      <c r="Q107" t="b">
        <v>0</v>
      </c>
      <c r="R107" t="s">
        <v>28</v>
      </c>
      <c r="S107" t="str">
        <f t="shared" si="7"/>
        <v>technology</v>
      </c>
      <c r="T107" t="str">
        <f t="shared" si="8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9"/>
        <v>3.5912820512820511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10"/>
        <v>43716.208333333328</v>
      </c>
      <c r="O108" s="8">
        <f t="shared" si="10"/>
        <v>43721.208333333328</v>
      </c>
      <c r="P108" t="b">
        <v>0</v>
      </c>
      <c r="Q108" t="b">
        <v>0</v>
      </c>
      <c r="R108" t="s">
        <v>33</v>
      </c>
      <c r="S108" t="str">
        <f t="shared" si="7"/>
        <v>theater</v>
      </c>
      <c r="T108" t="str">
        <f t="shared" si="8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9"/>
        <v>1.8648571428571428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10"/>
        <v>43213.208333333328</v>
      </c>
      <c r="O109" s="8">
        <f t="shared" si="10"/>
        <v>43230.208333333328</v>
      </c>
      <c r="P109" t="b">
        <v>0</v>
      </c>
      <c r="Q109" t="b">
        <v>1</v>
      </c>
      <c r="R109" t="s">
        <v>33</v>
      </c>
      <c r="S109" t="str">
        <f t="shared" si="7"/>
        <v>theater</v>
      </c>
      <c r="T109" t="str">
        <f t="shared" si="8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9"/>
        <v>5.9526666666666666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10"/>
        <v>41005.208333333336</v>
      </c>
      <c r="O110" s="8">
        <f t="shared" si="10"/>
        <v>41042.208333333336</v>
      </c>
      <c r="P110" t="b">
        <v>0</v>
      </c>
      <c r="Q110" t="b">
        <v>0</v>
      </c>
      <c r="R110" t="s">
        <v>42</v>
      </c>
      <c r="S110" t="str">
        <f t="shared" si="7"/>
        <v>film &amp; video</v>
      </c>
      <c r="T110" t="str">
        <f t="shared" si="8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9"/>
        <v>0.5921153846153846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10"/>
        <v>41651.25</v>
      </c>
      <c r="O111" s="8">
        <f t="shared" si="10"/>
        <v>41653.25</v>
      </c>
      <c r="P111" t="b">
        <v>0</v>
      </c>
      <c r="Q111" t="b">
        <v>0</v>
      </c>
      <c r="R111" t="s">
        <v>269</v>
      </c>
      <c r="S111" t="str">
        <f t="shared" si="7"/>
        <v>film &amp; video</v>
      </c>
      <c r="T111" t="str">
        <f t="shared" si="8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9"/>
        <v>0.14962780898876404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10"/>
        <v>43354.208333333328</v>
      </c>
      <c r="O112" s="8">
        <f t="shared" si="10"/>
        <v>43373.208333333328</v>
      </c>
      <c r="P112" t="b">
        <v>0</v>
      </c>
      <c r="Q112" t="b">
        <v>0</v>
      </c>
      <c r="R112" t="s">
        <v>17</v>
      </c>
      <c r="S112" t="str">
        <f t="shared" si="7"/>
        <v>food</v>
      </c>
      <c r="T112" t="str">
        <f t="shared" si="8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9"/>
        <v>1.1995602605863191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10"/>
        <v>41174.208333333336</v>
      </c>
      <c r="O113" s="8">
        <f t="shared" si="10"/>
        <v>41180.208333333336</v>
      </c>
      <c r="P113" t="b">
        <v>0</v>
      </c>
      <c r="Q113" t="b">
        <v>0</v>
      </c>
      <c r="R113" t="s">
        <v>133</v>
      </c>
      <c r="S113" t="str">
        <f t="shared" si="7"/>
        <v>publishing</v>
      </c>
      <c r="T113" t="str">
        <f t="shared" si="8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9"/>
        <v>2.6882978723404256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10"/>
        <v>41875.208333333336</v>
      </c>
      <c r="O114" s="8">
        <f t="shared" si="10"/>
        <v>41890.208333333336</v>
      </c>
      <c r="P114" t="b">
        <v>0</v>
      </c>
      <c r="Q114" t="b">
        <v>0</v>
      </c>
      <c r="R114" t="s">
        <v>28</v>
      </c>
      <c r="S114" t="str">
        <f t="shared" si="7"/>
        <v>technology</v>
      </c>
      <c r="T114" t="str">
        <f t="shared" si="8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9"/>
        <v>3.7687878787878786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10"/>
        <v>42990.208333333328</v>
      </c>
      <c r="O115" s="8">
        <f t="shared" si="10"/>
        <v>42997.208333333328</v>
      </c>
      <c r="P115" t="b">
        <v>0</v>
      </c>
      <c r="Q115" t="b">
        <v>0</v>
      </c>
      <c r="R115" t="s">
        <v>17</v>
      </c>
      <c r="S115" t="str">
        <f t="shared" si="7"/>
        <v>food</v>
      </c>
      <c r="T115" t="str">
        <f t="shared" si="8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9"/>
        <v>7.2715789473684209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10"/>
        <v>43564.208333333328</v>
      </c>
      <c r="O116" s="8">
        <f t="shared" si="10"/>
        <v>43565.208333333328</v>
      </c>
      <c r="P116" t="b">
        <v>0</v>
      </c>
      <c r="Q116" t="b">
        <v>1</v>
      </c>
      <c r="R116" t="s">
        <v>65</v>
      </c>
      <c r="S116" t="str">
        <f t="shared" si="7"/>
        <v>technology</v>
      </c>
      <c r="T116" t="str">
        <f t="shared" si="8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9"/>
        <v>0.87211757648470301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10"/>
        <v>43056.25</v>
      </c>
      <c r="O117" s="8">
        <f t="shared" si="10"/>
        <v>43091.25</v>
      </c>
      <c r="P117" t="b">
        <v>0</v>
      </c>
      <c r="Q117" t="b">
        <v>0</v>
      </c>
      <c r="R117" t="s">
        <v>119</v>
      </c>
      <c r="S117" t="str">
        <f t="shared" si="7"/>
        <v>publishing</v>
      </c>
      <c r="T117" t="str">
        <f t="shared" si="8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9"/>
        <v>0.88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10"/>
        <v>42265.208333333328</v>
      </c>
      <c r="O118" s="8">
        <f t="shared" si="10"/>
        <v>42266.208333333328</v>
      </c>
      <c r="P118" t="b">
        <v>0</v>
      </c>
      <c r="Q118" t="b">
        <v>0</v>
      </c>
      <c r="R118" t="s">
        <v>33</v>
      </c>
      <c r="S118" t="str">
        <f t="shared" si="7"/>
        <v>theater</v>
      </c>
      <c r="T118" t="str">
        <f t="shared" si="8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9"/>
        <v>1.7393877551020409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10"/>
        <v>40808.208333333336</v>
      </c>
      <c r="O119" s="8">
        <f t="shared" si="10"/>
        <v>40814.208333333336</v>
      </c>
      <c r="P119" t="b">
        <v>0</v>
      </c>
      <c r="Q119" t="b">
        <v>0</v>
      </c>
      <c r="R119" t="s">
        <v>269</v>
      </c>
      <c r="S119" t="str">
        <f t="shared" si="7"/>
        <v>film &amp; video</v>
      </c>
      <c r="T119" t="str">
        <f t="shared" si="8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9"/>
        <v>1.1761111111111111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10"/>
        <v>41665.25</v>
      </c>
      <c r="O120" s="8">
        <f t="shared" si="10"/>
        <v>41671.25</v>
      </c>
      <c r="P120" t="b">
        <v>0</v>
      </c>
      <c r="Q120" t="b">
        <v>0</v>
      </c>
      <c r="R120" t="s">
        <v>122</v>
      </c>
      <c r="S120" t="str">
        <f t="shared" si="7"/>
        <v>photography</v>
      </c>
      <c r="T120" t="str">
        <f t="shared" si="8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9"/>
        <v>2.1496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10"/>
        <v>41806.208333333336</v>
      </c>
      <c r="O121" s="8">
        <f t="shared" si="10"/>
        <v>41823.208333333336</v>
      </c>
      <c r="P121" t="b">
        <v>0</v>
      </c>
      <c r="Q121" t="b">
        <v>1</v>
      </c>
      <c r="R121" t="s">
        <v>42</v>
      </c>
      <c r="S121" t="str">
        <f t="shared" si="7"/>
        <v>film &amp; video</v>
      </c>
      <c r="T121" t="str">
        <f t="shared" si="8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9"/>
        <v>1.4949667110519307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10"/>
        <v>42111.208333333328</v>
      </c>
      <c r="O122" s="8">
        <f t="shared" si="10"/>
        <v>42115.208333333328</v>
      </c>
      <c r="P122" t="b">
        <v>0</v>
      </c>
      <c r="Q122" t="b">
        <v>1</v>
      </c>
      <c r="R122" t="s">
        <v>292</v>
      </c>
      <c r="S122" t="str">
        <f t="shared" si="7"/>
        <v>games</v>
      </c>
      <c r="T122" t="str">
        <f t="shared" si="8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9"/>
        <v>2.1933995584988963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10"/>
        <v>41917.208333333336</v>
      </c>
      <c r="O123" s="8">
        <f t="shared" si="10"/>
        <v>41930.208333333336</v>
      </c>
      <c r="P123" t="b">
        <v>0</v>
      </c>
      <c r="Q123" t="b">
        <v>0</v>
      </c>
      <c r="R123" t="s">
        <v>89</v>
      </c>
      <c r="S123" t="str">
        <f t="shared" si="7"/>
        <v>games</v>
      </c>
      <c r="T123" t="str">
        <f t="shared" si="8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9"/>
        <v>0.64367690058479532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10"/>
        <v>41970.25</v>
      </c>
      <c r="O124" s="8">
        <f t="shared" si="10"/>
        <v>41997.25</v>
      </c>
      <c r="P124" t="b">
        <v>0</v>
      </c>
      <c r="Q124" t="b">
        <v>0</v>
      </c>
      <c r="R124" t="s">
        <v>119</v>
      </c>
      <c r="S124" t="str">
        <f t="shared" si="7"/>
        <v>publishing</v>
      </c>
      <c r="T124" t="str">
        <f t="shared" si="8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9"/>
        <v>0.18622397298818233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10"/>
        <v>42332.25</v>
      </c>
      <c r="O125" s="8">
        <f t="shared" si="10"/>
        <v>42335.25</v>
      </c>
      <c r="P125" t="b">
        <v>1</v>
      </c>
      <c r="Q125" t="b">
        <v>0</v>
      </c>
      <c r="R125" t="s">
        <v>33</v>
      </c>
      <c r="S125" t="str">
        <f t="shared" si="7"/>
        <v>theater</v>
      </c>
      <c r="T125" t="str">
        <f t="shared" si="8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9"/>
        <v>3.6776923076923076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10"/>
        <v>43598.208333333328</v>
      </c>
      <c r="O126" s="8">
        <f t="shared" si="10"/>
        <v>43651.208333333328</v>
      </c>
      <c r="P126" t="b">
        <v>0</v>
      </c>
      <c r="Q126" t="b">
        <v>0</v>
      </c>
      <c r="R126" t="s">
        <v>122</v>
      </c>
      <c r="S126" t="str">
        <f t="shared" si="7"/>
        <v>photography</v>
      </c>
      <c r="T126" t="str">
        <f t="shared" si="8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9"/>
        <v>1.5990566037735849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10"/>
        <v>43362.208333333328</v>
      </c>
      <c r="O127" s="8">
        <f t="shared" si="10"/>
        <v>43366.208333333328</v>
      </c>
      <c r="P127" t="b">
        <v>0</v>
      </c>
      <c r="Q127" t="b">
        <v>0</v>
      </c>
      <c r="R127" t="s">
        <v>33</v>
      </c>
      <c r="S127" t="str">
        <f t="shared" si="7"/>
        <v>theater</v>
      </c>
      <c r="T127" t="str">
        <f t="shared" si="8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9"/>
        <v>0.38633185349611543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10"/>
        <v>42596.208333333328</v>
      </c>
      <c r="O128" s="8">
        <f t="shared" si="10"/>
        <v>42624.208333333328</v>
      </c>
      <c r="P128" t="b">
        <v>0</v>
      </c>
      <c r="Q128" t="b">
        <v>1</v>
      </c>
      <c r="R128" t="s">
        <v>33</v>
      </c>
      <c r="S128" t="str">
        <f t="shared" si="7"/>
        <v>theater</v>
      </c>
      <c r="T128" t="str">
        <f t="shared" si="8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9"/>
        <v>0.51421511627906979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10"/>
        <v>40310.208333333336</v>
      </c>
      <c r="O129" s="8">
        <f t="shared" si="10"/>
        <v>40313.208333333336</v>
      </c>
      <c r="P129" t="b">
        <v>0</v>
      </c>
      <c r="Q129" t="b">
        <v>0</v>
      </c>
      <c r="R129" t="s">
        <v>33</v>
      </c>
      <c r="S129" t="str">
        <f t="shared" si="7"/>
        <v>theater</v>
      </c>
      <c r="T129" t="str">
        <f t="shared" si="8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9"/>
        <v>0.60334277620396604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10"/>
        <v>40417.208333333336</v>
      </c>
      <c r="O130" s="8">
        <f t="shared" si="10"/>
        <v>40430.208333333336</v>
      </c>
      <c r="P130" t="b">
        <v>0</v>
      </c>
      <c r="Q130" t="b">
        <v>0</v>
      </c>
      <c r="R130" t="s">
        <v>23</v>
      </c>
      <c r="S130" t="str">
        <f t="shared" si="7"/>
        <v>music</v>
      </c>
      <c r="T130" t="str">
        <f t="shared" si="8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9"/>
        <v>3.2026936026936029E-2</v>
      </c>
      <c r="G131" t="s">
        <v>74</v>
      </c>
      <c r="H131">
        <v>55</v>
      </c>
      <c r="I131" s="5">
        <f t="shared" ref="I131:I194" si="11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10"/>
        <v>42038.25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tr">
        <f t="shared" ref="S131:S194" si="12">_xlfn.TEXTBEFORE(R131,"/")</f>
        <v>food</v>
      </c>
      <c r="T131" t="str">
        <f t="shared" ref="T131:T194" si="13">_xlfn.TEXTAFTER(R131,"/")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4">E132/D132</f>
        <v>1.5546875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ref="N132:O195" si="15">(((L132/60)/60)/24)+DATE(1970,1,1)</f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2"/>
        <v>film &amp; video</v>
      </c>
      <c r="T132" t="str">
        <f t="shared" si="13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4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5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2"/>
        <v>technology</v>
      </c>
      <c r="T133" t="str">
        <f t="shared" si="13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4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5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2"/>
        <v>theater</v>
      </c>
      <c r="T134" t="str">
        <f t="shared" si="13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4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5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2"/>
        <v>music</v>
      </c>
      <c r="T135" t="str">
        <f t="shared" si="13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4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5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2"/>
        <v>film &amp; video</v>
      </c>
      <c r="T136" t="str">
        <f t="shared" si="13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4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5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2"/>
        <v>theater</v>
      </c>
      <c r="T137" t="str">
        <f t="shared" si="13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4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5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2"/>
        <v>film &amp; video</v>
      </c>
      <c r="T138" t="str">
        <f t="shared" si="13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4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5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2"/>
        <v>publishing</v>
      </c>
      <c r="T139" t="str">
        <f t="shared" si="13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4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5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2"/>
        <v>games</v>
      </c>
      <c r="T140" t="str">
        <f t="shared" si="13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4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5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2"/>
        <v>technology</v>
      </c>
      <c r="T141" t="str">
        <f t="shared" si="13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4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5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2"/>
        <v>film &amp; video</v>
      </c>
      <c r="T142" t="str">
        <f t="shared" si="13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4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5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2"/>
        <v>technology</v>
      </c>
      <c r="T143" t="str">
        <f t="shared" si="13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4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5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2"/>
        <v>technology</v>
      </c>
      <c r="T144" t="str">
        <f t="shared" si="13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4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5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2"/>
        <v>music</v>
      </c>
      <c r="T145" t="str">
        <f t="shared" si="13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4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5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2"/>
        <v>theater</v>
      </c>
      <c r="T146" t="str">
        <f t="shared" si="13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4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5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2"/>
        <v>technology</v>
      </c>
      <c r="T147" t="str">
        <f t="shared" si="13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4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5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2"/>
        <v>theater</v>
      </c>
      <c r="T148" t="str">
        <f t="shared" si="13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4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5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2"/>
        <v>theater</v>
      </c>
      <c r="T149" t="str">
        <f t="shared" si="13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4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5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2"/>
        <v>technology</v>
      </c>
      <c r="T150" t="str">
        <f t="shared" si="13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4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5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2"/>
        <v>music</v>
      </c>
      <c r="T151" t="str">
        <f t="shared" si="13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4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5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2"/>
        <v>music</v>
      </c>
      <c r="T152" t="str">
        <f t="shared" si="13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4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5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2"/>
        <v>music</v>
      </c>
      <c r="T153" t="str">
        <f t="shared" si="13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4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5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2"/>
        <v>music</v>
      </c>
      <c r="T154" t="str">
        <f t="shared" si="13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4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5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2"/>
        <v>theater</v>
      </c>
      <c r="T155" t="str">
        <f t="shared" si="13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4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5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2"/>
        <v>music</v>
      </c>
      <c r="T156" t="str">
        <f t="shared" si="13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4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5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2"/>
        <v>theater</v>
      </c>
      <c r="T157" t="str">
        <f t="shared" si="13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4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5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2"/>
        <v>music</v>
      </c>
      <c r="T158" t="str">
        <f t="shared" si="13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4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5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2"/>
        <v>photography</v>
      </c>
      <c r="T159" t="str">
        <f t="shared" si="13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4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5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2"/>
        <v>music</v>
      </c>
      <c r="T160" t="str">
        <f t="shared" si="13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4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5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2"/>
        <v>theater</v>
      </c>
      <c r="T161" t="str">
        <f t="shared" si="13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4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5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2"/>
        <v>technology</v>
      </c>
      <c r="T162" t="str">
        <f t="shared" si="13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4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5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2"/>
        <v>technology</v>
      </c>
      <c r="T163" t="str">
        <f t="shared" si="13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4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5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2"/>
        <v>music</v>
      </c>
      <c r="T164" t="str">
        <f t="shared" si="13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4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5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2"/>
        <v>photography</v>
      </c>
      <c r="T165" t="str">
        <f t="shared" si="13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4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5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2"/>
        <v>theater</v>
      </c>
      <c r="T166" t="str">
        <f t="shared" si="13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4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5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2"/>
        <v>technology</v>
      </c>
      <c r="T167" t="str">
        <f t="shared" si="13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4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5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2"/>
        <v>photography</v>
      </c>
      <c r="T168" t="str">
        <f t="shared" si="13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4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5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2"/>
        <v>theater</v>
      </c>
      <c r="T169" t="str">
        <f t="shared" si="13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4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5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2"/>
        <v>music</v>
      </c>
      <c r="T170" t="str">
        <f t="shared" si="13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4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5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2"/>
        <v>film &amp; video</v>
      </c>
      <c r="T171" t="str">
        <f t="shared" si="13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4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5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2"/>
        <v>music</v>
      </c>
      <c r="T172" t="str">
        <f t="shared" si="13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4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5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2"/>
        <v>publishing</v>
      </c>
      <c r="T173" t="str">
        <f t="shared" si="13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4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5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2"/>
        <v>film &amp; video</v>
      </c>
      <c r="T174" t="str">
        <f t="shared" si="13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4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5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2"/>
        <v>theater</v>
      </c>
      <c r="T175" t="str">
        <f t="shared" si="13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4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5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2"/>
        <v>technology</v>
      </c>
      <c r="T176" t="str">
        <f t="shared" si="13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4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5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2"/>
        <v>theater</v>
      </c>
      <c r="T177" t="str">
        <f t="shared" si="13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4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5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2"/>
        <v>theater</v>
      </c>
      <c r="T178" t="str">
        <f t="shared" si="13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4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5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2"/>
        <v>theater</v>
      </c>
      <c r="T179" t="str">
        <f t="shared" si="13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4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5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2"/>
        <v>food</v>
      </c>
      <c r="T180" t="str">
        <f t="shared" si="13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4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5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2"/>
        <v>theater</v>
      </c>
      <c r="T181" t="str">
        <f t="shared" si="13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4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5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2"/>
        <v>technology</v>
      </c>
      <c r="T182" t="str">
        <f t="shared" si="13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4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5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2"/>
        <v>technology</v>
      </c>
      <c r="T183" t="str">
        <f t="shared" si="13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4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5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2"/>
        <v>theater</v>
      </c>
      <c r="T184" t="str">
        <f t="shared" si="13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4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5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2"/>
        <v>music</v>
      </c>
      <c r="T185" t="str">
        <f t="shared" si="13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4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5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2"/>
        <v>theater</v>
      </c>
      <c r="T186" t="str">
        <f t="shared" si="13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4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5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2"/>
        <v>film &amp; video</v>
      </c>
      <c r="T187" t="str">
        <f t="shared" si="13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4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5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2"/>
        <v>theater</v>
      </c>
      <c r="T188" t="str">
        <f t="shared" si="13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4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5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2"/>
        <v>film &amp; video</v>
      </c>
      <c r="T189" t="str">
        <f t="shared" si="13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4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5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2"/>
        <v>theater</v>
      </c>
      <c r="T190" t="str">
        <f t="shared" si="13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4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5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2"/>
        <v>theater</v>
      </c>
      <c r="T191" t="str">
        <f t="shared" si="13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4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5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2"/>
        <v>theater</v>
      </c>
      <c r="T192" t="str">
        <f t="shared" si="13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4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5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2"/>
        <v>theater</v>
      </c>
      <c r="T193" t="str">
        <f t="shared" si="13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4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5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2"/>
        <v>music</v>
      </c>
      <c r="T194" t="str">
        <f t="shared" si="13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4"/>
        <v>0.45636363636363636</v>
      </c>
      <c r="G195" t="s">
        <v>14</v>
      </c>
      <c r="H195">
        <v>65</v>
      </c>
      <c r="I195" s="5">
        <f t="shared" ref="I195:I258" si="16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5"/>
        <v>43198.208333333328</v>
      </c>
      <c r="O195" s="8">
        <f t="shared" si="15"/>
        <v>43202.208333333328</v>
      </c>
      <c r="P195" t="b">
        <v>1</v>
      </c>
      <c r="Q195" t="b">
        <v>0</v>
      </c>
      <c r="R195" t="s">
        <v>60</v>
      </c>
      <c r="S195" t="str">
        <f t="shared" ref="S195:S258" si="17">_xlfn.TEXTBEFORE(R195,"/")</f>
        <v>music</v>
      </c>
      <c r="T195" t="str">
        <f t="shared" ref="T195:T258" si="18">_xlfn.TEXTAFTER(R195,"/")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9">E196/D196</f>
        <v>1.227605633802817</v>
      </c>
      <c r="G196" t="s">
        <v>20</v>
      </c>
      <c r="H196">
        <v>126</v>
      </c>
      <c r="I196" s="5">
        <f t="shared" si="1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ref="N196:O259" si="20">(((L196/60)/60)/24)+DATE(1970,1,1)</f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17"/>
        <v>music</v>
      </c>
      <c r="T196" t="str">
        <f t="shared" si="18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9"/>
        <v>3.61753164556962</v>
      </c>
      <c r="G197" t="s">
        <v>20</v>
      </c>
      <c r="H197">
        <v>524</v>
      </c>
      <c r="I197" s="5">
        <f t="shared" si="1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0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17"/>
        <v>music</v>
      </c>
      <c r="T197" t="str">
        <f t="shared" si="18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9"/>
        <v>0.63146341463414635</v>
      </c>
      <c r="G198" t="s">
        <v>14</v>
      </c>
      <c r="H198">
        <v>100</v>
      </c>
      <c r="I198" s="5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0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17"/>
        <v>technology</v>
      </c>
      <c r="T198" t="str">
        <f t="shared" si="18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9"/>
        <v>2.9820475319926874</v>
      </c>
      <c r="G199" t="s">
        <v>20</v>
      </c>
      <c r="H199">
        <v>1989</v>
      </c>
      <c r="I199" s="5">
        <f t="shared" si="1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0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17"/>
        <v>film &amp; video</v>
      </c>
      <c r="T199" t="str">
        <f t="shared" si="18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9"/>
        <v>9.5585443037974685E-2</v>
      </c>
      <c r="G200" t="s">
        <v>14</v>
      </c>
      <c r="H200">
        <v>168</v>
      </c>
      <c r="I200" s="5">
        <f t="shared" si="1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0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17"/>
        <v>music</v>
      </c>
      <c r="T200" t="str">
        <f t="shared" si="18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9"/>
        <v>0.5377777777777778</v>
      </c>
      <c r="G201" t="s">
        <v>14</v>
      </c>
      <c r="H201">
        <v>13</v>
      </c>
      <c r="I201" s="5">
        <f t="shared" si="1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0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17"/>
        <v>music</v>
      </c>
      <c r="T201" t="str">
        <f t="shared" si="18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9"/>
        <v>0.02</v>
      </c>
      <c r="G202" t="s">
        <v>14</v>
      </c>
      <c r="H202">
        <v>1</v>
      </c>
      <c r="I202" s="5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17"/>
        <v>theater</v>
      </c>
      <c r="T202" t="str">
        <f t="shared" si="18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9"/>
        <v>6.8119047619047617</v>
      </c>
      <c r="G203" t="s">
        <v>20</v>
      </c>
      <c r="H203">
        <v>157</v>
      </c>
      <c r="I203" s="5">
        <f t="shared" si="1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0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17"/>
        <v>technology</v>
      </c>
      <c r="T203" t="str">
        <f t="shared" si="18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9"/>
        <v>0.78831325301204824</v>
      </c>
      <c r="G204" t="s">
        <v>74</v>
      </c>
      <c r="H204">
        <v>82</v>
      </c>
      <c r="I204" s="5">
        <f t="shared" si="1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0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17"/>
        <v>food</v>
      </c>
      <c r="T204" t="str">
        <f t="shared" si="18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9"/>
        <v>1.3440792216817234</v>
      </c>
      <c r="G205" t="s">
        <v>20</v>
      </c>
      <c r="H205">
        <v>4498</v>
      </c>
      <c r="I205" s="5">
        <f t="shared" si="1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0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17"/>
        <v>theater</v>
      </c>
      <c r="T205" t="str">
        <f t="shared" si="18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9"/>
        <v>3.372E-2</v>
      </c>
      <c r="G206" t="s">
        <v>14</v>
      </c>
      <c r="H206">
        <v>40</v>
      </c>
      <c r="I206" s="5">
        <f t="shared" si="1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0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17"/>
        <v>music</v>
      </c>
      <c r="T206" t="str">
        <f t="shared" si="18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9"/>
        <v>4.3184615384615386</v>
      </c>
      <c r="G207" t="s">
        <v>20</v>
      </c>
      <c r="H207">
        <v>80</v>
      </c>
      <c r="I207" s="5">
        <f t="shared" si="1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0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17"/>
        <v>theater</v>
      </c>
      <c r="T207" t="str">
        <f t="shared" si="18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9"/>
        <v>0.38844444444444443</v>
      </c>
      <c r="G208" t="s">
        <v>74</v>
      </c>
      <c r="H208">
        <v>57</v>
      </c>
      <c r="I208" s="5">
        <f t="shared" si="1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0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17"/>
        <v>publishing</v>
      </c>
      <c r="T208" t="str">
        <f t="shared" si="18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9"/>
        <v>4.2569999999999997</v>
      </c>
      <c r="G209" t="s">
        <v>20</v>
      </c>
      <c r="H209">
        <v>43</v>
      </c>
      <c r="I209" s="5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0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17"/>
        <v>music</v>
      </c>
      <c r="T209" t="str">
        <f t="shared" si="18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9"/>
        <v>1.0112239715591671</v>
      </c>
      <c r="G210" t="s">
        <v>20</v>
      </c>
      <c r="H210">
        <v>2053</v>
      </c>
      <c r="I210" s="5">
        <f t="shared" si="1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0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17"/>
        <v>film &amp; video</v>
      </c>
      <c r="T210" t="str">
        <f t="shared" si="18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9"/>
        <v>0.21188688946015424</v>
      </c>
      <c r="G211" t="s">
        <v>47</v>
      </c>
      <c r="H211">
        <v>808</v>
      </c>
      <c r="I211" s="5">
        <f t="shared" si="1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0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17"/>
        <v>film &amp; video</v>
      </c>
      <c r="T211" t="str">
        <f t="shared" si="18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9"/>
        <v>0.67425531914893622</v>
      </c>
      <c r="G212" t="s">
        <v>14</v>
      </c>
      <c r="H212">
        <v>226</v>
      </c>
      <c r="I212" s="5">
        <f t="shared" si="1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0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17"/>
        <v>film &amp; video</v>
      </c>
      <c r="T212" t="str">
        <f t="shared" si="18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9"/>
        <v>0.9492337164750958</v>
      </c>
      <c r="G213" t="s">
        <v>14</v>
      </c>
      <c r="H213">
        <v>1625</v>
      </c>
      <c r="I213" s="5">
        <f t="shared" si="1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0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17"/>
        <v>theater</v>
      </c>
      <c r="T213" t="str">
        <f t="shared" si="18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9"/>
        <v>1.5185185185185186</v>
      </c>
      <c r="G214" t="s">
        <v>20</v>
      </c>
      <c r="H214">
        <v>168</v>
      </c>
      <c r="I214" s="5">
        <f t="shared" si="1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0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17"/>
        <v>theater</v>
      </c>
      <c r="T214" t="str">
        <f t="shared" si="18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9"/>
        <v>1.9516382252559727</v>
      </c>
      <c r="G215" t="s">
        <v>20</v>
      </c>
      <c r="H215">
        <v>4289</v>
      </c>
      <c r="I215" s="5">
        <f t="shared" si="1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0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17"/>
        <v>music</v>
      </c>
      <c r="T215" t="str">
        <f t="shared" si="18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9"/>
        <v>10.231428571428571</v>
      </c>
      <c r="G216" t="s">
        <v>20</v>
      </c>
      <c r="H216">
        <v>165</v>
      </c>
      <c r="I216" s="5">
        <f t="shared" si="1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0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17"/>
        <v>music</v>
      </c>
      <c r="T216" t="str">
        <f t="shared" si="18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9"/>
        <v>3.8418367346938778E-2</v>
      </c>
      <c r="G217" t="s">
        <v>14</v>
      </c>
      <c r="H217">
        <v>143</v>
      </c>
      <c r="I217" s="5">
        <f t="shared" si="1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0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17"/>
        <v>theater</v>
      </c>
      <c r="T217" t="str">
        <f t="shared" si="18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9"/>
        <v>1.5507066557107643</v>
      </c>
      <c r="G218" t="s">
        <v>20</v>
      </c>
      <c r="H218">
        <v>1815</v>
      </c>
      <c r="I218" s="5">
        <f t="shared" si="1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0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17"/>
        <v>theater</v>
      </c>
      <c r="T218" t="str">
        <f t="shared" si="18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9"/>
        <v>0.44753477588871715</v>
      </c>
      <c r="G219" t="s">
        <v>14</v>
      </c>
      <c r="H219">
        <v>934</v>
      </c>
      <c r="I219" s="5">
        <f t="shared" si="1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0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17"/>
        <v>film &amp; video</v>
      </c>
      <c r="T219" t="str">
        <f t="shared" si="18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9"/>
        <v>2.1594736842105262</v>
      </c>
      <c r="G220" t="s">
        <v>20</v>
      </c>
      <c r="H220">
        <v>397</v>
      </c>
      <c r="I220" s="5">
        <f t="shared" si="1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0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17"/>
        <v>film &amp; video</v>
      </c>
      <c r="T220" t="str">
        <f t="shared" si="18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9"/>
        <v>3.3212709832134291</v>
      </c>
      <c r="G221" t="s">
        <v>20</v>
      </c>
      <c r="H221">
        <v>1539</v>
      </c>
      <c r="I221" s="5">
        <f t="shared" si="1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0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17"/>
        <v>film &amp; video</v>
      </c>
      <c r="T221" t="str">
        <f t="shared" si="18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9"/>
        <v>8.4430379746835441E-2</v>
      </c>
      <c r="G222" t="s">
        <v>14</v>
      </c>
      <c r="H222">
        <v>17</v>
      </c>
      <c r="I222" s="5">
        <f t="shared" si="1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0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17"/>
        <v>theater</v>
      </c>
      <c r="T222" t="str">
        <f t="shared" si="18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9"/>
        <v>0.9862551440329218</v>
      </c>
      <c r="G223" t="s">
        <v>14</v>
      </c>
      <c r="H223">
        <v>2179</v>
      </c>
      <c r="I223" s="5">
        <f t="shared" si="1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0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17"/>
        <v>food</v>
      </c>
      <c r="T223" t="str">
        <f t="shared" si="18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9"/>
        <v>1.3797916666666667</v>
      </c>
      <c r="G224" t="s">
        <v>20</v>
      </c>
      <c r="H224">
        <v>138</v>
      </c>
      <c r="I224" s="5">
        <f t="shared" si="1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0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17"/>
        <v>photography</v>
      </c>
      <c r="T224" t="str">
        <f t="shared" si="18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9"/>
        <v>0.93810996563573879</v>
      </c>
      <c r="G225" t="s">
        <v>14</v>
      </c>
      <c r="H225">
        <v>931</v>
      </c>
      <c r="I225" s="5">
        <f t="shared" si="1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0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17"/>
        <v>theater</v>
      </c>
      <c r="T225" t="str">
        <f t="shared" si="18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9"/>
        <v>4.0363930885529156</v>
      </c>
      <c r="G226" t="s">
        <v>20</v>
      </c>
      <c r="H226">
        <v>3594</v>
      </c>
      <c r="I226" s="5">
        <f t="shared" si="1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0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17"/>
        <v>film &amp; video</v>
      </c>
      <c r="T226" t="str">
        <f t="shared" si="18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9"/>
        <v>2.6017404129793511</v>
      </c>
      <c r="G227" t="s">
        <v>20</v>
      </c>
      <c r="H227">
        <v>5880</v>
      </c>
      <c r="I227" s="5">
        <f t="shared" si="1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0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17"/>
        <v>music</v>
      </c>
      <c r="T227" t="str">
        <f t="shared" si="18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9"/>
        <v>3.6663333333333332</v>
      </c>
      <c r="G228" t="s">
        <v>20</v>
      </c>
      <c r="H228">
        <v>112</v>
      </c>
      <c r="I228" s="5">
        <f t="shared" si="1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0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17"/>
        <v>photography</v>
      </c>
      <c r="T228" t="str">
        <f t="shared" si="18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9"/>
        <v>1.687208538587849</v>
      </c>
      <c r="G229" t="s">
        <v>20</v>
      </c>
      <c r="H229">
        <v>943</v>
      </c>
      <c r="I229" s="5">
        <f t="shared" si="1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0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17"/>
        <v>games</v>
      </c>
      <c r="T229" t="str">
        <f t="shared" si="18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9"/>
        <v>1.1990717911530093</v>
      </c>
      <c r="G230" t="s">
        <v>20</v>
      </c>
      <c r="H230">
        <v>2468</v>
      </c>
      <c r="I230" s="5">
        <f t="shared" si="1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0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17"/>
        <v>film &amp; video</v>
      </c>
      <c r="T230" t="str">
        <f t="shared" si="18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9"/>
        <v>1.936892523364486</v>
      </c>
      <c r="G231" t="s">
        <v>20</v>
      </c>
      <c r="H231">
        <v>2551</v>
      </c>
      <c r="I231" s="5">
        <f t="shared" si="1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0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17"/>
        <v>games</v>
      </c>
      <c r="T231" t="str">
        <f t="shared" si="18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9"/>
        <v>4.2016666666666671</v>
      </c>
      <c r="G232" t="s">
        <v>20</v>
      </c>
      <c r="H232">
        <v>101</v>
      </c>
      <c r="I232" s="5">
        <f t="shared" si="1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0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17"/>
        <v>games</v>
      </c>
      <c r="T232" t="str">
        <f t="shared" si="18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9"/>
        <v>0.76708333333333334</v>
      </c>
      <c r="G233" t="s">
        <v>74</v>
      </c>
      <c r="H233">
        <v>67</v>
      </c>
      <c r="I233" s="5">
        <f t="shared" si="1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0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17"/>
        <v>theater</v>
      </c>
      <c r="T233" t="str">
        <f t="shared" si="18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9"/>
        <v>1.7126470588235294</v>
      </c>
      <c r="G234" t="s">
        <v>20</v>
      </c>
      <c r="H234">
        <v>92</v>
      </c>
      <c r="I234" s="5">
        <f t="shared" si="1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0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17"/>
        <v>theater</v>
      </c>
      <c r="T234" t="str">
        <f t="shared" si="18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9"/>
        <v>1.5789473684210527</v>
      </c>
      <c r="G235" t="s">
        <v>20</v>
      </c>
      <c r="H235">
        <v>62</v>
      </c>
      <c r="I235" s="5">
        <f t="shared" si="1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0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17"/>
        <v>film &amp; video</v>
      </c>
      <c r="T235" t="str">
        <f t="shared" si="18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9"/>
        <v>1.0908</v>
      </c>
      <c r="G236" t="s">
        <v>20</v>
      </c>
      <c r="H236">
        <v>149</v>
      </c>
      <c r="I236" s="5">
        <f t="shared" si="1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0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17"/>
        <v>games</v>
      </c>
      <c r="T236" t="str">
        <f t="shared" si="18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9"/>
        <v>0.41732558139534881</v>
      </c>
      <c r="G237" t="s">
        <v>14</v>
      </c>
      <c r="H237">
        <v>92</v>
      </c>
      <c r="I237" s="5">
        <f t="shared" si="1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0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17"/>
        <v>film &amp; video</v>
      </c>
      <c r="T237" t="str">
        <f t="shared" si="18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9"/>
        <v>0.10944303797468355</v>
      </c>
      <c r="G238" t="s">
        <v>14</v>
      </c>
      <c r="H238">
        <v>57</v>
      </c>
      <c r="I238" s="5">
        <f t="shared" si="1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0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17"/>
        <v>music</v>
      </c>
      <c r="T238" t="str">
        <f t="shared" si="18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9"/>
        <v>1.593763440860215</v>
      </c>
      <c r="G239" t="s">
        <v>20</v>
      </c>
      <c r="H239">
        <v>329</v>
      </c>
      <c r="I239" s="5">
        <f t="shared" si="1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0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17"/>
        <v>film &amp; video</v>
      </c>
      <c r="T239" t="str">
        <f t="shared" si="18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9"/>
        <v>4.2241666666666671</v>
      </c>
      <c r="G240" t="s">
        <v>20</v>
      </c>
      <c r="H240">
        <v>97</v>
      </c>
      <c r="I240" s="5">
        <f t="shared" si="1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0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17"/>
        <v>theater</v>
      </c>
      <c r="T240" t="str">
        <f t="shared" si="18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9"/>
        <v>0.97718749999999999</v>
      </c>
      <c r="G241" t="s">
        <v>14</v>
      </c>
      <c r="H241">
        <v>41</v>
      </c>
      <c r="I241" s="5">
        <f t="shared" si="1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0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17"/>
        <v>technology</v>
      </c>
      <c r="T241" t="str">
        <f t="shared" si="18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9"/>
        <v>4.1878911564625847</v>
      </c>
      <c r="G242" t="s">
        <v>20</v>
      </c>
      <c r="H242">
        <v>1784</v>
      </c>
      <c r="I242" s="5">
        <f t="shared" si="1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0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17"/>
        <v>theater</v>
      </c>
      <c r="T242" t="str">
        <f t="shared" si="18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9"/>
        <v>1.0191632047477746</v>
      </c>
      <c r="G243" t="s">
        <v>20</v>
      </c>
      <c r="H243">
        <v>1684</v>
      </c>
      <c r="I243" s="5">
        <f t="shared" si="1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0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17"/>
        <v>publishing</v>
      </c>
      <c r="T243" t="str">
        <f t="shared" si="18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9"/>
        <v>1.2772619047619047</v>
      </c>
      <c r="G244" t="s">
        <v>20</v>
      </c>
      <c r="H244">
        <v>250</v>
      </c>
      <c r="I244" s="5">
        <f t="shared" si="1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0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17"/>
        <v>music</v>
      </c>
      <c r="T244" t="str">
        <f t="shared" si="18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9"/>
        <v>4.4521739130434783</v>
      </c>
      <c r="G245" t="s">
        <v>20</v>
      </c>
      <c r="H245">
        <v>238</v>
      </c>
      <c r="I245" s="5">
        <f t="shared" si="1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0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17"/>
        <v>theater</v>
      </c>
      <c r="T245" t="str">
        <f t="shared" si="18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9"/>
        <v>5.6971428571428575</v>
      </c>
      <c r="G246" t="s">
        <v>20</v>
      </c>
      <c r="H246">
        <v>53</v>
      </c>
      <c r="I246" s="5">
        <f t="shared" si="1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0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17"/>
        <v>theater</v>
      </c>
      <c r="T246" t="str">
        <f t="shared" si="18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9"/>
        <v>5.0934482758620687</v>
      </c>
      <c r="G247" t="s">
        <v>20</v>
      </c>
      <c r="H247">
        <v>214</v>
      </c>
      <c r="I247" s="5">
        <f t="shared" si="1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0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17"/>
        <v>theater</v>
      </c>
      <c r="T247" t="str">
        <f t="shared" si="18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9"/>
        <v>3.2553333333333332</v>
      </c>
      <c r="G248" t="s">
        <v>20</v>
      </c>
      <c r="H248">
        <v>222</v>
      </c>
      <c r="I248" s="5">
        <f t="shared" si="1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0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17"/>
        <v>technology</v>
      </c>
      <c r="T248" t="str">
        <f t="shared" si="18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9"/>
        <v>9.3261616161616168</v>
      </c>
      <c r="G249" t="s">
        <v>20</v>
      </c>
      <c r="H249">
        <v>1884</v>
      </c>
      <c r="I249" s="5">
        <f t="shared" si="1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0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17"/>
        <v>publishing</v>
      </c>
      <c r="T249" t="str">
        <f t="shared" si="18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9"/>
        <v>2.1133870967741935</v>
      </c>
      <c r="G250" t="s">
        <v>20</v>
      </c>
      <c r="H250">
        <v>218</v>
      </c>
      <c r="I250" s="5">
        <f t="shared" si="1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0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17"/>
        <v>games</v>
      </c>
      <c r="T250" t="str">
        <f t="shared" si="18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9"/>
        <v>2.7332520325203253</v>
      </c>
      <c r="G251" t="s">
        <v>20</v>
      </c>
      <c r="H251">
        <v>6465</v>
      </c>
      <c r="I251" s="5">
        <f t="shared" si="1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0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17"/>
        <v>publishing</v>
      </c>
      <c r="T251" t="str">
        <f t="shared" si="18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9"/>
        <v>0.03</v>
      </c>
      <c r="G252" t="s">
        <v>14</v>
      </c>
      <c r="H252">
        <v>1</v>
      </c>
      <c r="I252" s="5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0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17"/>
        <v>music</v>
      </c>
      <c r="T252" t="str">
        <f t="shared" si="18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9"/>
        <v>0.54084507042253516</v>
      </c>
      <c r="G253" t="s">
        <v>14</v>
      </c>
      <c r="H253">
        <v>101</v>
      </c>
      <c r="I253" s="5">
        <f t="shared" si="1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0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17"/>
        <v>theater</v>
      </c>
      <c r="T253" t="str">
        <f t="shared" si="18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9"/>
        <v>6.2629999999999999</v>
      </c>
      <c r="G254" t="s">
        <v>20</v>
      </c>
      <c r="H254">
        <v>59</v>
      </c>
      <c r="I254" s="5">
        <f t="shared" si="1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0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17"/>
        <v>theater</v>
      </c>
      <c r="T254" t="str">
        <f t="shared" si="18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9"/>
        <v>0.8902139917695473</v>
      </c>
      <c r="G255" t="s">
        <v>14</v>
      </c>
      <c r="H255">
        <v>1335</v>
      </c>
      <c r="I255" s="5">
        <f t="shared" si="1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17"/>
        <v>film &amp; video</v>
      </c>
      <c r="T255" t="str">
        <f t="shared" si="18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9"/>
        <v>1.8489130434782608</v>
      </c>
      <c r="G256" t="s">
        <v>20</v>
      </c>
      <c r="H256">
        <v>88</v>
      </c>
      <c r="I256" s="5">
        <f t="shared" si="1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0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17"/>
        <v>publishing</v>
      </c>
      <c r="T256" t="str">
        <f t="shared" si="18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9"/>
        <v>1.2016770186335404</v>
      </c>
      <c r="G257" t="s">
        <v>20</v>
      </c>
      <c r="H257">
        <v>1697</v>
      </c>
      <c r="I257" s="5">
        <f t="shared" si="1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0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17"/>
        <v>music</v>
      </c>
      <c r="T257" t="str">
        <f t="shared" si="18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9"/>
        <v>0.23390243902439026</v>
      </c>
      <c r="G258" t="s">
        <v>14</v>
      </c>
      <c r="H258">
        <v>15</v>
      </c>
      <c r="I258" s="5">
        <f t="shared" si="1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0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17"/>
        <v>music</v>
      </c>
      <c r="T258" t="str">
        <f t="shared" si="18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9"/>
        <v>1.46</v>
      </c>
      <c r="G259" t="s">
        <v>20</v>
      </c>
      <c r="H259">
        <v>92</v>
      </c>
      <c r="I259" s="5">
        <f t="shared" ref="I259:I322" si="21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20"/>
        <v>41338.25</v>
      </c>
      <c r="O259" s="8">
        <f t="shared" si="20"/>
        <v>41352.208333333336</v>
      </c>
      <c r="P259" t="b">
        <v>0</v>
      </c>
      <c r="Q259" t="b">
        <v>0</v>
      </c>
      <c r="R259" t="s">
        <v>33</v>
      </c>
      <c r="S259" t="str">
        <f t="shared" ref="S259:S322" si="22">_xlfn.TEXTBEFORE(R259,"/")</f>
        <v>theater</v>
      </c>
      <c r="T259" t="str">
        <f t="shared" ref="T259:T322" si="23">_xlfn.TEXTAFTER(R259,"/")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24">E260/D260</f>
        <v>2.6848000000000001</v>
      </c>
      <c r="G260" t="s">
        <v>20</v>
      </c>
      <c r="H260">
        <v>186</v>
      </c>
      <c r="I260" s="5">
        <f t="shared" si="21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ref="N260:O323" si="25">(((L260/60)/60)/24)+DATE(1970,1,1)</f>
        <v>42712.25</v>
      </c>
      <c r="O260" s="8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2"/>
        <v>theater</v>
      </c>
      <c r="T260" t="str">
        <f t="shared" si="23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5">
        <f t="shared" si="21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5"/>
        <v>41251.25</v>
      </c>
      <c r="O261" s="8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2"/>
        <v>photography</v>
      </c>
      <c r="T261" t="str">
        <f t="shared" si="23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5">
        <f t="shared" si="21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5"/>
        <v>41180.208333333336</v>
      </c>
      <c r="O262" s="8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2"/>
        <v>music</v>
      </c>
      <c r="T262" t="str">
        <f t="shared" si="23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5">
        <f t="shared" si="21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5"/>
        <v>40415.208333333336</v>
      </c>
      <c r="O263" s="8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2"/>
        <v>music</v>
      </c>
      <c r="T263" t="str">
        <f t="shared" si="23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5">
        <f t="shared" si="21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5"/>
        <v>40638.208333333336</v>
      </c>
      <c r="O264" s="8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2"/>
        <v>music</v>
      </c>
      <c r="T264" t="str">
        <f t="shared" si="23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5">
        <f t="shared" si="21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5"/>
        <v>40187.25</v>
      </c>
      <c r="O265" s="8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2"/>
        <v>photography</v>
      </c>
      <c r="T265" t="str">
        <f t="shared" si="23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5">
        <f t="shared" si="21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5"/>
        <v>41317.25</v>
      </c>
      <c r="O266" s="8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2"/>
        <v>theater</v>
      </c>
      <c r="T266" t="str">
        <f t="shared" si="23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5">
        <f t="shared" si="21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5"/>
        <v>42372.25</v>
      </c>
      <c r="O267" s="8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2"/>
        <v>theater</v>
      </c>
      <c r="T267" t="str">
        <f t="shared" si="23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5">
        <f t="shared" si="21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5"/>
        <v>41950.25</v>
      </c>
      <c r="O268" s="8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2"/>
        <v>music</v>
      </c>
      <c r="T268" t="str">
        <f t="shared" si="23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5">
        <f t="shared" si="21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5"/>
        <v>41206.208333333336</v>
      </c>
      <c r="O269" s="8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2"/>
        <v>theater</v>
      </c>
      <c r="T269" t="str">
        <f t="shared" si="23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5">
        <f t="shared" si="21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5"/>
        <v>41186.208333333336</v>
      </c>
      <c r="O270" s="8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2"/>
        <v>film &amp; video</v>
      </c>
      <c r="T270" t="str">
        <f t="shared" si="23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5">
        <f t="shared" si="21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5"/>
        <v>43496.25</v>
      </c>
      <c r="O271" s="8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2"/>
        <v>film &amp; video</v>
      </c>
      <c r="T271" t="str">
        <f t="shared" si="23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5">
        <f t="shared" si="21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5"/>
        <v>40514.25</v>
      </c>
      <c r="O272" s="8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2"/>
        <v>games</v>
      </c>
      <c r="T272" t="str">
        <f t="shared" si="23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5">
        <f t="shared" si="21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5"/>
        <v>42345.25</v>
      </c>
      <c r="O273" s="8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2"/>
        <v>photography</v>
      </c>
      <c r="T273" t="str">
        <f t="shared" si="23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5">
        <f t="shared" si="21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5"/>
        <v>43656.208333333328</v>
      </c>
      <c r="O274" s="8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2"/>
        <v>theater</v>
      </c>
      <c r="T274" t="str">
        <f t="shared" si="23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5">
        <f t="shared" si="21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5"/>
        <v>42995.208333333328</v>
      </c>
      <c r="O275" s="8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2"/>
        <v>theater</v>
      </c>
      <c r="T275" t="str">
        <f t="shared" si="23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5">
        <f t="shared" si="21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5"/>
        <v>43045.25</v>
      </c>
      <c r="O276" s="8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2"/>
        <v>theater</v>
      </c>
      <c r="T276" t="str">
        <f t="shared" si="23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5">
        <f t="shared" si="21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5"/>
        <v>43561.208333333328</v>
      </c>
      <c r="O277" s="8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2"/>
        <v>publishing</v>
      </c>
      <c r="T277" t="str">
        <f t="shared" si="23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5">
        <f t="shared" si="21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5"/>
        <v>41018.208333333336</v>
      </c>
      <c r="O278" s="8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2"/>
        <v>games</v>
      </c>
      <c r="T278" t="str">
        <f t="shared" si="23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5">
        <f t="shared" si="21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5"/>
        <v>40378.208333333336</v>
      </c>
      <c r="O279" s="8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2"/>
        <v>theater</v>
      </c>
      <c r="T279" t="str">
        <f t="shared" si="23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5">
        <f t="shared" si="21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5"/>
        <v>41239.25</v>
      </c>
      <c r="O280" s="8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2"/>
        <v>technology</v>
      </c>
      <c r="T280" t="str">
        <f t="shared" si="23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5">
        <f t="shared" si="21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5"/>
        <v>43346.208333333328</v>
      </c>
      <c r="O281" s="8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2"/>
        <v>theater</v>
      </c>
      <c r="T281" t="str">
        <f t="shared" si="23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5">
        <f t="shared" si="21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5"/>
        <v>43060.25</v>
      </c>
      <c r="O282" s="8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2"/>
        <v>film &amp; video</v>
      </c>
      <c r="T282" t="str">
        <f t="shared" si="23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5">
        <f t="shared" si="21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5"/>
        <v>40979.25</v>
      </c>
      <c r="O283" s="8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2"/>
        <v>theater</v>
      </c>
      <c r="T283" t="str">
        <f t="shared" si="23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5">
        <f t="shared" si="21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5"/>
        <v>42701.25</v>
      </c>
      <c r="O284" s="8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2"/>
        <v>film &amp; video</v>
      </c>
      <c r="T284" t="str">
        <f t="shared" si="23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5">
        <f t="shared" si="21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5"/>
        <v>42520.208333333328</v>
      </c>
      <c r="O285" s="8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2"/>
        <v>music</v>
      </c>
      <c r="T285" t="str">
        <f t="shared" si="23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5">
        <f t="shared" si="21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5"/>
        <v>41030.208333333336</v>
      </c>
      <c r="O286" s="8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2"/>
        <v>technology</v>
      </c>
      <c r="T286" t="str">
        <f t="shared" si="23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5">
        <f t="shared" si="21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5"/>
        <v>42623.208333333328</v>
      </c>
      <c r="O287" s="8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2"/>
        <v>theater</v>
      </c>
      <c r="T287" t="str">
        <f t="shared" si="23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5">
        <f t="shared" si="21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5"/>
        <v>42697.25</v>
      </c>
      <c r="O288" s="8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2"/>
        <v>theater</v>
      </c>
      <c r="T288" t="str">
        <f t="shared" si="23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5">
        <f t="shared" si="21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5"/>
        <v>42122.208333333328</v>
      </c>
      <c r="O289" s="8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2"/>
        <v>music</v>
      </c>
      <c r="T289" t="str">
        <f t="shared" si="23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5">
        <f t="shared" si="21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5"/>
        <v>40982.208333333336</v>
      </c>
      <c r="O290" s="8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2"/>
        <v>music</v>
      </c>
      <c r="T290" t="str">
        <f t="shared" si="23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5">
        <f t="shared" si="21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5"/>
        <v>42219.208333333328</v>
      </c>
      <c r="O291" s="8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2"/>
        <v>theater</v>
      </c>
      <c r="T291" t="str">
        <f t="shared" si="23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5">
        <f t="shared" si="21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5"/>
        <v>41404.208333333336</v>
      </c>
      <c r="O292" s="8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2"/>
        <v>film &amp; video</v>
      </c>
      <c r="T292" t="str">
        <f t="shared" si="23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5">
        <f t="shared" si="21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5"/>
        <v>40831.208333333336</v>
      </c>
      <c r="O293" s="8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2"/>
        <v>technology</v>
      </c>
      <c r="T293" t="str">
        <f t="shared" si="23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5">
        <f t="shared" si="21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5"/>
        <v>40984.208333333336</v>
      </c>
      <c r="O294" s="8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2"/>
        <v>food</v>
      </c>
      <c r="T294" t="str">
        <f t="shared" si="23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5">
        <f t="shared" si="21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5"/>
        <v>40456.208333333336</v>
      </c>
      <c r="O295" s="8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2"/>
        <v>theater</v>
      </c>
      <c r="T295" t="str">
        <f t="shared" si="23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5">
        <f t="shared" si="21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5"/>
        <v>43399.208333333328</v>
      </c>
      <c r="O296" s="8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2"/>
        <v>theater</v>
      </c>
      <c r="T296" t="str">
        <f t="shared" si="23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5">
        <f t="shared" si="21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5"/>
        <v>41562.208333333336</v>
      </c>
      <c r="O297" s="8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2"/>
        <v>theater</v>
      </c>
      <c r="T297" t="str">
        <f t="shared" si="23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5">
        <f t="shared" si="21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5"/>
        <v>43493.25</v>
      </c>
      <c r="O298" s="8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2"/>
        <v>theater</v>
      </c>
      <c r="T298" t="str">
        <f t="shared" si="23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5">
        <f t="shared" si="21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5"/>
        <v>41653.25</v>
      </c>
      <c r="O299" s="8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2"/>
        <v>theater</v>
      </c>
      <c r="T299" t="str">
        <f t="shared" si="23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5">
        <f t="shared" si="21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5"/>
        <v>42426.25</v>
      </c>
      <c r="O300" s="8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2"/>
        <v>music</v>
      </c>
      <c r="T300" t="str">
        <f t="shared" si="23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5">
        <f t="shared" si="21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5"/>
        <v>42432.25</v>
      </c>
      <c r="O301" s="8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2"/>
        <v>food</v>
      </c>
      <c r="T301" t="str">
        <f t="shared" si="23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5">
        <f t="shared" si="21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5"/>
        <v>42977.208333333328</v>
      </c>
      <c r="O302" s="8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2"/>
        <v>publishing</v>
      </c>
      <c r="T302" t="str">
        <f t="shared" si="23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5">
        <f t="shared" si="21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5"/>
        <v>42061.25</v>
      </c>
      <c r="O303" s="8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2"/>
        <v>film &amp; video</v>
      </c>
      <c r="T303" t="str">
        <f t="shared" si="23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5">
        <f t="shared" si="21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5"/>
        <v>43345.208333333328</v>
      </c>
      <c r="O304" s="8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2"/>
        <v>theater</v>
      </c>
      <c r="T304" t="str">
        <f t="shared" si="23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5">
        <f t="shared" si="21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5"/>
        <v>42376.25</v>
      </c>
      <c r="O305" s="8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2"/>
        <v>music</v>
      </c>
      <c r="T305" t="str">
        <f t="shared" si="23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5">
        <f t="shared" si="21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5"/>
        <v>42589.208333333328</v>
      </c>
      <c r="O306" s="8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2"/>
        <v>film &amp; video</v>
      </c>
      <c r="T306" t="str">
        <f t="shared" si="23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5">
        <f t="shared" si="21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5"/>
        <v>42448.208333333328</v>
      </c>
      <c r="O307" s="8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2"/>
        <v>theater</v>
      </c>
      <c r="T307" t="str">
        <f t="shared" si="23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5">
        <f t="shared" si="21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5"/>
        <v>42930.208333333328</v>
      </c>
      <c r="O308" s="8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2"/>
        <v>theater</v>
      </c>
      <c r="T308" t="str">
        <f t="shared" si="23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5">
        <f t="shared" si="21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5"/>
        <v>41066.208333333336</v>
      </c>
      <c r="O309" s="8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2"/>
        <v>publishing</v>
      </c>
      <c r="T309" t="str">
        <f t="shared" si="23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5">
        <f t="shared" si="21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5"/>
        <v>40651.208333333336</v>
      </c>
      <c r="O310" s="8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2"/>
        <v>theater</v>
      </c>
      <c r="T310" t="str">
        <f t="shared" si="23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5">
        <f t="shared" si="21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5"/>
        <v>40807.208333333336</v>
      </c>
      <c r="O311" s="8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2"/>
        <v>music</v>
      </c>
      <c r="T311" t="str">
        <f t="shared" si="23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5">
        <f t="shared" si="21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5"/>
        <v>40277.208333333336</v>
      </c>
      <c r="O312" s="8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2"/>
        <v>games</v>
      </c>
      <c r="T312" t="str">
        <f t="shared" si="23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5">
        <f t="shared" si="21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5"/>
        <v>40590.25</v>
      </c>
      <c r="O313" s="8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2"/>
        <v>theater</v>
      </c>
      <c r="T313" t="str">
        <f t="shared" si="23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5">
        <f t="shared" si="21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5"/>
        <v>41572.208333333336</v>
      </c>
      <c r="O314" s="8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2"/>
        <v>theater</v>
      </c>
      <c r="T314" t="str">
        <f t="shared" si="23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5">
        <f t="shared" si="21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5"/>
        <v>40966.25</v>
      </c>
      <c r="O315" s="8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2"/>
        <v>music</v>
      </c>
      <c r="T315" t="str">
        <f t="shared" si="23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5">
        <f t="shared" si="21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5"/>
        <v>43536.208333333328</v>
      </c>
      <c r="O316" s="8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2"/>
        <v>film &amp; video</v>
      </c>
      <c r="T316" t="str">
        <f t="shared" si="23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5">
        <f t="shared" si="21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5"/>
        <v>41783.208333333336</v>
      </c>
      <c r="O317" s="8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2"/>
        <v>theater</v>
      </c>
      <c r="T317" t="str">
        <f t="shared" si="23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5">
        <f t="shared" si="21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5"/>
        <v>43788.25</v>
      </c>
      <c r="O318" s="8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2"/>
        <v>food</v>
      </c>
      <c r="T318" t="str">
        <f t="shared" si="23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5">
        <f t="shared" si="21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5"/>
        <v>42869.208333333328</v>
      </c>
      <c r="O319" s="8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2"/>
        <v>theater</v>
      </c>
      <c r="T319" t="str">
        <f t="shared" si="23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5">
        <f t="shared" si="21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5"/>
        <v>41684.25</v>
      </c>
      <c r="O320" s="8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2"/>
        <v>music</v>
      </c>
      <c r="T320" t="str">
        <f t="shared" si="23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5">
        <f t="shared" si="21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5"/>
        <v>40402.208333333336</v>
      </c>
      <c r="O321" s="8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2"/>
        <v>technology</v>
      </c>
      <c r="T321" t="str">
        <f t="shared" si="23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>
        <v>80</v>
      </c>
      <c r="I322" s="5">
        <f t="shared" si="21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5"/>
        <v>40673.208333333336</v>
      </c>
      <c r="O322" s="8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2"/>
        <v>publishing</v>
      </c>
      <c r="T322" t="str">
        <f t="shared" si="23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4"/>
        <v>0.94144366197183094</v>
      </c>
      <c r="G323" t="s">
        <v>14</v>
      </c>
      <c r="H323">
        <v>2468</v>
      </c>
      <c r="I323" s="5">
        <f t="shared" ref="I323:I386" si="26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5"/>
        <v>40634.208333333336</v>
      </c>
      <c r="O323" s="8">
        <f t="shared" si="25"/>
        <v>40642.208333333336</v>
      </c>
      <c r="P323" t="b">
        <v>0</v>
      </c>
      <c r="Q323" t="b">
        <v>0</v>
      </c>
      <c r="R323" t="s">
        <v>100</v>
      </c>
      <c r="S323" t="str">
        <f t="shared" ref="S323:S386" si="27">_xlfn.TEXTBEFORE(R323,"/")</f>
        <v>film &amp; video</v>
      </c>
      <c r="T323" t="str">
        <f t="shared" ref="T323:T386" si="28">_xlfn.TEXTAFTER(R323,"/")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9">E324/D324</f>
        <v>1.6656234096692113</v>
      </c>
      <c r="G324" t="s">
        <v>20</v>
      </c>
      <c r="H324">
        <v>5168</v>
      </c>
      <c r="I324" s="5">
        <f t="shared" si="2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ref="N324:O387" si="30">(((L324/60)/60)/24)+DATE(1970,1,1)</f>
        <v>40507.25</v>
      </c>
      <c r="O324" s="8">
        <f t="shared" si="30"/>
        <v>40520.25</v>
      </c>
      <c r="P324" t="b">
        <v>0</v>
      </c>
      <c r="Q324" t="b">
        <v>0</v>
      </c>
      <c r="R324" t="s">
        <v>33</v>
      </c>
      <c r="S324" t="str">
        <f t="shared" si="27"/>
        <v>theater</v>
      </c>
      <c r="T324" t="str">
        <f t="shared" si="28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9"/>
        <v>0.24134831460674158</v>
      </c>
      <c r="G325" t="s">
        <v>14</v>
      </c>
      <c r="H325">
        <v>26</v>
      </c>
      <c r="I325" s="5">
        <f t="shared" si="2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0"/>
        <v>41725.208333333336</v>
      </c>
      <c r="O325" s="8">
        <f t="shared" si="30"/>
        <v>41727.208333333336</v>
      </c>
      <c r="P325" t="b">
        <v>0</v>
      </c>
      <c r="Q325" t="b">
        <v>0</v>
      </c>
      <c r="R325" t="s">
        <v>42</v>
      </c>
      <c r="S325" t="str">
        <f t="shared" si="27"/>
        <v>film &amp; video</v>
      </c>
      <c r="T325" t="str">
        <f t="shared" si="28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9"/>
        <v>1.6405633802816901</v>
      </c>
      <c r="G326" t="s">
        <v>20</v>
      </c>
      <c r="H326">
        <v>307</v>
      </c>
      <c r="I326" s="5">
        <f t="shared" si="2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0"/>
        <v>42176.208333333328</v>
      </c>
      <c r="O326" s="8">
        <f t="shared" si="30"/>
        <v>42188.208333333328</v>
      </c>
      <c r="P326" t="b">
        <v>0</v>
      </c>
      <c r="Q326" t="b">
        <v>1</v>
      </c>
      <c r="R326" t="s">
        <v>33</v>
      </c>
      <c r="S326" t="str">
        <f t="shared" si="27"/>
        <v>theater</v>
      </c>
      <c r="T326" t="str">
        <f t="shared" si="28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9"/>
        <v>0.90723076923076929</v>
      </c>
      <c r="G327" t="s">
        <v>14</v>
      </c>
      <c r="H327">
        <v>73</v>
      </c>
      <c r="I327" s="5">
        <f t="shared" si="2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0"/>
        <v>43267.208333333328</v>
      </c>
      <c r="O327" s="8">
        <f t="shared" si="30"/>
        <v>43290.208333333328</v>
      </c>
      <c r="P327" t="b">
        <v>0</v>
      </c>
      <c r="Q327" t="b">
        <v>1</v>
      </c>
      <c r="R327" t="s">
        <v>33</v>
      </c>
      <c r="S327" t="str">
        <f t="shared" si="27"/>
        <v>theater</v>
      </c>
      <c r="T327" t="str">
        <f t="shared" si="28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9"/>
        <v>0.46194444444444444</v>
      </c>
      <c r="G328" t="s">
        <v>14</v>
      </c>
      <c r="H328">
        <v>128</v>
      </c>
      <c r="I328" s="5">
        <f t="shared" si="2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0"/>
        <v>42364.25</v>
      </c>
      <c r="O328" s="8">
        <f t="shared" si="30"/>
        <v>42370.25</v>
      </c>
      <c r="P328" t="b">
        <v>0</v>
      </c>
      <c r="Q328" t="b">
        <v>0</v>
      </c>
      <c r="R328" t="s">
        <v>71</v>
      </c>
      <c r="S328" t="str">
        <f t="shared" si="27"/>
        <v>film &amp; video</v>
      </c>
      <c r="T328" t="str">
        <f t="shared" si="28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9"/>
        <v>0.38538461538461538</v>
      </c>
      <c r="G329" t="s">
        <v>14</v>
      </c>
      <c r="H329">
        <v>33</v>
      </c>
      <c r="I329" s="5">
        <f t="shared" si="2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0"/>
        <v>43705.208333333328</v>
      </c>
      <c r="O329" s="8">
        <f t="shared" si="30"/>
        <v>43709.208333333328</v>
      </c>
      <c r="P329" t="b">
        <v>0</v>
      </c>
      <c r="Q329" t="b">
        <v>1</v>
      </c>
      <c r="R329" t="s">
        <v>33</v>
      </c>
      <c r="S329" t="str">
        <f t="shared" si="27"/>
        <v>theater</v>
      </c>
      <c r="T329" t="str">
        <f t="shared" si="28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9"/>
        <v>1.3356231003039514</v>
      </c>
      <c r="G330" t="s">
        <v>20</v>
      </c>
      <c r="H330">
        <v>2441</v>
      </c>
      <c r="I330" s="5">
        <f t="shared" si="2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0"/>
        <v>43434.25</v>
      </c>
      <c r="O330" s="8">
        <f t="shared" si="30"/>
        <v>43445.25</v>
      </c>
      <c r="P330" t="b">
        <v>0</v>
      </c>
      <c r="Q330" t="b">
        <v>0</v>
      </c>
      <c r="R330" t="s">
        <v>23</v>
      </c>
      <c r="S330" t="str">
        <f t="shared" si="27"/>
        <v>music</v>
      </c>
      <c r="T330" t="str">
        <f t="shared" si="28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9"/>
        <v>0.22896588486140726</v>
      </c>
      <c r="G331" t="s">
        <v>47</v>
      </c>
      <c r="H331">
        <v>211</v>
      </c>
      <c r="I331" s="5">
        <f t="shared" si="2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0"/>
        <v>42716.25</v>
      </c>
      <c r="O331" s="8">
        <f t="shared" si="30"/>
        <v>42727.25</v>
      </c>
      <c r="P331" t="b">
        <v>0</v>
      </c>
      <c r="Q331" t="b">
        <v>0</v>
      </c>
      <c r="R331" t="s">
        <v>89</v>
      </c>
      <c r="S331" t="str">
        <f t="shared" si="27"/>
        <v>games</v>
      </c>
      <c r="T331" t="str">
        <f t="shared" si="28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9"/>
        <v>1.8495548961424333</v>
      </c>
      <c r="G332" t="s">
        <v>20</v>
      </c>
      <c r="H332">
        <v>1385</v>
      </c>
      <c r="I332" s="5">
        <f t="shared" si="2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0"/>
        <v>43077.25</v>
      </c>
      <c r="O332" s="8">
        <f t="shared" si="30"/>
        <v>43078.25</v>
      </c>
      <c r="P332" t="b">
        <v>0</v>
      </c>
      <c r="Q332" t="b">
        <v>0</v>
      </c>
      <c r="R332" t="s">
        <v>42</v>
      </c>
      <c r="S332" t="str">
        <f t="shared" si="27"/>
        <v>film &amp; video</v>
      </c>
      <c r="T332" t="str">
        <f t="shared" si="28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9"/>
        <v>4.4372727272727275</v>
      </c>
      <c r="G333" t="s">
        <v>20</v>
      </c>
      <c r="H333">
        <v>190</v>
      </c>
      <c r="I333" s="5">
        <f t="shared" si="2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0"/>
        <v>40896.25</v>
      </c>
      <c r="O333" s="8">
        <f t="shared" si="30"/>
        <v>40897.25</v>
      </c>
      <c r="P333" t="b">
        <v>0</v>
      </c>
      <c r="Q333" t="b">
        <v>0</v>
      </c>
      <c r="R333" t="s">
        <v>17</v>
      </c>
      <c r="S333" t="str">
        <f t="shared" si="27"/>
        <v>food</v>
      </c>
      <c r="T333" t="str">
        <f t="shared" si="28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9"/>
        <v>1.999806763285024</v>
      </c>
      <c r="G334" t="s">
        <v>20</v>
      </c>
      <c r="H334">
        <v>470</v>
      </c>
      <c r="I334" s="5">
        <f t="shared" si="2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0"/>
        <v>41361.208333333336</v>
      </c>
      <c r="O334" s="8">
        <f t="shared" si="30"/>
        <v>41362.208333333336</v>
      </c>
      <c r="P334" t="b">
        <v>0</v>
      </c>
      <c r="Q334" t="b">
        <v>0</v>
      </c>
      <c r="R334" t="s">
        <v>65</v>
      </c>
      <c r="S334" t="str">
        <f t="shared" si="27"/>
        <v>technology</v>
      </c>
      <c r="T334" t="str">
        <f t="shared" si="28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9"/>
        <v>1.2395833333333333</v>
      </c>
      <c r="G335" t="s">
        <v>20</v>
      </c>
      <c r="H335">
        <v>253</v>
      </c>
      <c r="I335" s="5">
        <f t="shared" si="2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0"/>
        <v>43424.25</v>
      </c>
      <c r="O335" s="8">
        <f t="shared" si="30"/>
        <v>43452.25</v>
      </c>
      <c r="P335" t="b">
        <v>0</v>
      </c>
      <c r="Q335" t="b">
        <v>0</v>
      </c>
      <c r="R335" t="s">
        <v>33</v>
      </c>
      <c r="S335" t="str">
        <f t="shared" si="27"/>
        <v>theater</v>
      </c>
      <c r="T335" t="str">
        <f t="shared" si="28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9"/>
        <v>1.8661329305135952</v>
      </c>
      <c r="G336" t="s">
        <v>20</v>
      </c>
      <c r="H336">
        <v>1113</v>
      </c>
      <c r="I336" s="5">
        <f t="shared" si="2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0"/>
        <v>43110.25</v>
      </c>
      <c r="O336" s="8">
        <f t="shared" si="30"/>
        <v>43117.25</v>
      </c>
      <c r="P336" t="b">
        <v>0</v>
      </c>
      <c r="Q336" t="b">
        <v>0</v>
      </c>
      <c r="R336" t="s">
        <v>23</v>
      </c>
      <c r="S336" t="str">
        <f t="shared" si="27"/>
        <v>music</v>
      </c>
      <c r="T336" t="str">
        <f t="shared" si="28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9"/>
        <v>1.1428538550057536</v>
      </c>
      <c r="G337" t="s">
        <v>20</v>
      </c>
      <c r="H337">
        <v>2283</v>
      </c>
      <c r="I337" s="5">
        <f t="shared" si="2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0"/>
        <v>43784.25</v>
      </c>
      <c r="O337" s="8">
        <f t="shared" si="30"/>
        <v>43797.25</v>
      </c>
      <c r="P337" t="b">
        <v>0</v>
      </c>
      <c r="Q337" t="b">
        <v>0</v>
      </c>
      <c r="R337" t="s">
        <v>23</v>
      </c>
      <c r="S337" t="str">
        <f t="shared" si="27"/>
        <v>music</v>
      </c>
      <c r="T337" t="str">
        <f t="shared" si="28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9"/>
        <v>0.97032531824611035</v>
      </c>
      <c r="G338" t="s">
        <v>14</v>
      </c>
      <c r="H338">
        <v>1072</v>
      </c>
      <c r="I338" s="5">
        <f t="shared" si="2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0"/>
        <v>40527.25</v>
      </c>
      <c r="O338" s="8">
        <f t="shared" si="30"/>
        <v>40528.25</v>
      </c>
      <c r="P338" t="b">
        <v>0</v>
      </c>
      <c r="Q338" t="b">
        <v>1</v>
      </c>
      <c r="R338" t="s">
        <v>23</v>
      </c>
      <c r="S338" t="str">
        <f t="shared" si="27"/>
        <v>music</v>
      </c>
      <c r="T338" t="str">
        <f t="shared" si="28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9"/>
        <v>1.2281904761904763</v>
      </c>
      <c r="G339" t="s">
        <v>20</v>
      </c>
      <c r="H339">
        <v>1095</v>
      </c>
      <c r="I339" s="5">
        <f t="shared" si="2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0"/>
        <v>43780.25</v>
      </c>
      <c r="O339" s="8">
        <f t="shared" si="30"/>
        <v>43781.25</v>
      </c>
      <c r="P339" t="b">
        <v>0</v>
      </c>
      <c r="Q339" t="b">
        <v>0</v>
      </c>
      <c r="R339" t="s">
        <v>33</v>
      </c>
      <c r="S339" t="str">
        <f t="shared" si="27"/>
        <v>theater</v>
      </c>
      <c r="T339" t="str">
        <f t="shared" si="28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9"/>
        <v>1.7914326647564469</v>
      </c>
      <c r="G340" t="s">
        <v>20</v>
      </c>
      <c r="H340">
        <v>1690</v>
      </c>
      <c r="I340" s="5">
        <f t="shared" si="2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0"/>
        <v>40821.208333333336</v>
      </c>
      <c r="O340" s="8">
        <f t="shared" si="30"/>
        <v>40851.208333333336</v>
      </c>
      <c r="P340" t="b">
        <v>0</v>
      </c>
      <c r="Q340" t="b">
        <v>0</v>
      </c>
      <c r="R340" t="s">
        <v>33</v>
      </c>
      <c r="S340" t="str">
        <f t="shared" si="27"/>
        <v>theater</v>
      </c>
      <c r="T340" t="str">
        <f t="shared" si="28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9"/>
        <v>0.79951577402787966</v>
      </c>
      <c r="G341" t="s">
        <v>74</v>
      </c>
      <c r="H341">
        <v>1297</v>
      </c>
      <c r="I341" s="5">
        <f t="shared" si="2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0"/>
        <v>42949.208333333328</v>
      </c>
      <c r="O341" s="8">
        <f t="shared" si="30"/>
        <v>42963.208333333328</v>
      </c>
      <c r="P341" t="b">
        <v>0</v>
      </c>
      <c r="Q341" t="b">
        <v>0</v>
      </c>
      <c r="R341" t="s">
        <v>33</v>
      </c>
      <c r="S341" t="str">
        <f t="shared" si="27"/>
        <v>theater</v>
      </c>
      <c r="T341" t="str">
        <f t="shared" si="28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9"/>
        <v>0.94242587601078165</v>
      </c>
      <c r="G342" t="s">
        <v>14</v>
      </c>
      <c r="H342">
        <v>393</v>
      </c>
      <c r="I342" s="5">
        <f t="shared" si="2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0"/>
        <v>40889.25</v>
      </c>
      <c r="O342" s="8">
        <f t="shared" si="30"/>
        <v>40890.25</v>
      </c>
      <c r="P342" t="b">
        <v>0</v>
      </c>
      <c r="Q342" t="b">
        <v>0</v>
      </c>
      <c r="R342" t="s">
        <v>122</v>
      </c>
      <c r="S342" t="str">
        <f t="shared" si="27"/>
        <v>photography</v>
      </c>
      <c r="T342" t="str">
        <f t="shared" si="28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9"/>
        <v>0.84669291338582675</v>
      </c>
      <c r="G343" t="s">
        <v>14</v>
      </c>
      <c r="H343">
        <v>1257</v>
      </c>
      <c r="I343" s="5">
        <f t="shared" si="2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0"/>
        <v>42244.208333333328</v>
      </c>
      <c r="O343" s="8">
        <f t="shared" si="30"/>
        <v>42251.208333333328</v>
      </c>
      <c r="P343" t="b">
        <v>0</v>
      </c>
      <c r="Q343" t="b">
        <v>0</v>
      </c>
      <c r="R343" t="s">
        <v>60</v>
      </c>
      <c r="S343" t="str">
        <f t="shared" si="27"/>
        <v>music</v>
      </c>
      <c r="T343" t="str">
        <f t="shared" si="28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9"/>
        <v>0.66521920668058454</v>
      </c>
      <c r="G344" t="s">
        <v>14</v>
      </c>
      <c r="H344">
        <v>328</v>
      </c>
      <c r="I344" s="5">
        <f t="shared" si="2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0"/>
        <v>41475.208333333336</v>
      </c>
      <c r="O344" s="8">
        <f t="shared" si="30"/>
        <v>41487.208333333336</v>
      </c>
      <c r="P344" t="b">
        <v>0</v>
      </c>
      <c r="Q344" t="b">
        <v>0</v>
      </c>
      <c r="R344" t="s">
        <v>33</v>
      </c>
      <c r="S344" t="str">
        <f t="shared" si="27"/>
        <v>theater</v>
      </c>
      <c r="T344" t="str">
        <f t="shared" si="28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9"/>
        <v>0.53922222222222227</v>
      </c>
      <c r="G345" t="s">
        <v>14</v>
      </c>
      <c r="H345">
        <v>147</v>
      </c>
      <c r="I345" s="5">
        <f t="shared" si="2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0"/>
        <v>41597.25</v>
      </c>
      <c r="O345" s="8">
        <f t="shared" si="30"/>
        <v>41650.25</v>
      </c>
      <c r="P345" t="b">
        <v>0</v>
      </c>
      <c r="Q345" t="b">
        <v>0</v>
      </c>
      <c r="R345" t="s">
        <v>33</v>
      </c>
      <c r="S345" t="str">
        <f t="shared" si="27"/>
        <v>theater</v>
      </c>
      <c r="T345" t="str">
        <f t="shared" si="28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9"/>
        <v>0.41983299595141699</v>
      </c>
      <c r="G346" t="s">
        <v>14</v>
      </c>
      <c r="H346">
        <v>830</v>
      </c>
      <c r="I346" s="5">
        <f t="shared" si="2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0"/>
        <v>43122.25</v>
      </c>
      <c r="O346" s="8">
        <f t="shared" si="30"/>
        <v>43162.25</v>
      </c>
      <c r="P346" t="b">
        <v>0</v>
      </c>
      <c r="Q346" t="b">
        <v>0</v>
      </c>
      <c r="R346" t="s">
        <v>89</v>
      </c>
      <c r="S346" t="str">
        <f t="shared" si="27"/>
        <v>games</v>
      </c>
      <c r="T346" t="str">
        <f t="shared" si="28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9"/>
        <v>0.14694796954314721</v>
      </c>
      <c r="G347" t="s">
        <v>14</v>
      </c>
      <c r="H347">
        <v>331</v>
      </c>
      <c r="I347" s="5">
        <f t="shared" si="2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0"/>
        <v>42194.208333333328</v>
      </c>
      <c r="O347" s="8">
        <f t="shared" si="30"/>
        <v>42195.208333333328</v>
      </c>
      <c r="P347" t="b">
        <v>0</v>
      </c>
      <c r="Q347" t="b">
        <v>0</v>
      </c>
      <c r="R347" t="s">
        <v>53</v>
      </c>
      <c r="S347" t="str">
        <f t="shared" si="27"/>
        <v>film &amp; video</v>
      </c>
      <c r="T347" t="str">
        <f t="shared" si="28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9"/>
        <v>0.34475</v>
      </c>
      <c r="G348" t="s">
        <v>14</v>
      </c>
      <c r="H348">
        <v>25</v>
      </c>
      <c r="I348" s="5">
        <f t="shared" si="2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0"/>
        <v>42971.208333333328</v>
      </c>
      <c r="O348" s="8">
        <f t="shared" si="30"/>
        <v>43026.208333333328</v>
      </c>
      <c r="P348" t="b">
        <v>0</v>
      </c>
      <c r="Q348" t="b">
        <v>1</v>
      </c>
      <c r="R348" t="s">
        <v>60</v>
      </c>
      <c r="S348" t="str">
        <f t="shared" si="27"/>
        <v>music</v>
      </c>
      <c r="T348" t="str">
        <f t="shared" si="28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9"/>
        <v>14.007777777777777</v>
      </c>
      <c r="G349" t="s">
        <v>20</v>
      </c>
      <c r="H349">
        <v>191</v>
      </c>
      <c r="I349" s="5">
        <f t="shared" si="2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0"/>
        <v>42046.25</v>
      </c>
      <c r="O349" s="8">
        <f t="shared" si="30"/>
        <v>42070.25</v>
      </c>
      <c r="P349" t="b">
        <v>0</v>
      </c>
      <c r="Q349" t="b">
        <v>0</v>
      </c>
      <c r="R349" t="s">
        <v>28</v>
      </c>
      <c r="S349" t="str">
        <f t="shared" si="27"/>
        <v>technology</v>
      </c>
      <c r="T349" t="str">
        <f t="shared" si="28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9"/>
        <v>0.71770351758793971</v>
      </c>
      <c r="G350" t="s">
        <v>14</v>
      </c>
      <c r="H350">
        <v>3483</v>
      </c>
      <c r="I350" s="5">
        <f t="shared" si="2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0"/>
        <v>42782.25</v>
      </c>
      <c r="O350" s="8">
        <f t="shared" si="30"/>
        <v>42795.25</v>
      </c>
      <c r="P350" t="b">
        <v>0</v>
      </c>
      <c r="Q350" t="b">
        <v>0</v>
      </c>
      <c r="R350" t="s">
        <v>17</v>
      </c>
      <c r="S350" t="str">
        <f t="shared" si="27"/>
        <v>food</v>
      </c>
      <c r="T350" t="str">
        <f t="shared" si="28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9"/>
        <v>0.53074115044247783</v>
      </c>
      <c r="G351" t="s">
        <v>14</v>
      </c>
      <c r="H351">
        <v>923</v>
      </c>
      <c r="I351" s="5">
        <f t="shared" si="2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0"/>
        <v>42930.208333333328</v>
      </c>
      <c r="O351" s="8">
        <f t="shared" si="30"/>
        <v>42960.208333333328</v>
      </c>
      <c r="P351" t="b">
        <v>0</v>
      </c>
      <c r="Q351" t="b">
        <v>0</v>
      </c>
      <c r="R351" t="s">
        <v>33</v>
      </c>
      <c r="S351" t="str">
        <f t="shared" si="27"/>
        <v>theater</v>
      </c>
      <c r="T351" t="str">
        <f t="shared" si="28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9"/>
        <v>0.05</v>
      </c>
      <c r="G352" t="s">
        <v>14</v>
      </c>
      <c r="H352">
        <v>1</v>
      </c>
      <c r="I352" s="5">
        <f t="shared" si="26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0"/>
        <v>42144.208333333328</v>
      </c>
      <c r="O352" s="8">
        <f t="shared" si="30"/>
        <v>42162.208333333328</v>
      </c>
      <c r="P352" t="b">
        <v>0</v>
      </c>
      <c r="Q352" t="b">
        <v>1</v>
      </c>
      <c r="R352" t="s">
        <v>159</v>
      </c>
      <c r="S352" t="str">
        <f t="shared" si="27"/>
        <v>music</v>
      </c>
      <c r="T352" t="str">
        <f t="shared" si="28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9"/>
        <v>1.2770715249662619</v>
      </c>
      <c r="G353" t="s">
        <v>20</v>
      </c>
      <c r="H353">
        <v>2013</v>
      </c>
      <c r="I353" s="5">
        <f t="shared" si="2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0"/>
        <v>42240.208333333328</v>
      </c>
      <c r="O353" s="8">
        <f t="shared" si="30"/>
        <v>42254.208333333328</v>
      </c>
      <c r="P353" t="b">
        <v>0</v>
      </c>
      <c r="Q353" t="b">
        <v>0</v>
      </c>
      <c r="R353" t="s">
        <v>23</v>
      </c>
      <c r="S353" t="str">
        <f t="shared" si="27"/>
        <v>music</v>
      </c>
      <c r="T353" t="str">
        <f t="shared" si="28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9"/>
        <v>0.34892857142857142</v>
      </c>
      <c r="G354" t="s">
        <v>14</v>
      </c>
      <c r="H354">
        <v>33</v>
      </c>
      <c r="I354" s="5">
        <f t="shared" si="2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0"/>
        <v>42315.25</v>
      </c>
      <c r="O354" s="8">
        <f t="shared" si="30"/>
        <v>42323.25</v>
      </c>
      <c r="P354" t="b">
        <v>0</v>
      </c>
      <c r="Q354" t="b">
        <v>0</v>
      </c>
      <c r="R354" t="s">
        <v>33</v>
      </c>
      <c r="S354" t="str">
        <f t="shared" si="27"/>
        <v>theater</v>
      </c>
      <c r="T354" t="str">
        <f t="shared" si="28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9"/>
        <v>4.105982142857143</v>
      </c>
      <c r="G355" t="s">
        <v>20</v>
      </c>
      <c r="H355">
        <v>1703</v>
      </c>
      <c r="I355" s="5">
        <f t="shared" si="2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0"/>
        <v>43651.208333333328</v>
      </c>
      <c r="O355" s="8">
        <f t="shared" si="30"/>
        <v>43652.208333333328</v>
      </c>
      <c r="P355" t="b">
        <v>0</v>
      </c>
      <c r="Q355" t="b">
        <v>0</v>
      </c>
      <c r="R355" t="s">
        <v>33</v>
      </c>
      <c r="S355" t="str">
        <f t="shared" si="27"/>
        <v>theater</v>
      </c>
      <c r="T355" t="str">
        <f t="shared" si="28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9"/>
        <v>1.2373770491803278</v>
      </c>
      <c r="G356" t="s">
        <v>20</v>
      </c>
      <c r="H356">
        <v>80</v>
      </c>
      <c r="I356" s="5">
        <f t="shared" si="26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0"/>
        <v>41520.208333333336</v>
      </c>
      <c r="O356" s="8">
        <f t="shared" si="30"/>
        <v>41527.208333333336</v>
      </c>
      <c r="P356" t="b">
        <v>0</v>
      </c>
      <c r="Q356" t="b">
        <v>0</v>
      </c>
      <c r="R356" t="s">
        <v>42</v>
      </c>
      <c r="S356" t="str">
        <f t="shared" si="27"/>
        <v>film &amp; video</v>
      </c>
      <c r="T356" t="str">
        <f t="shared" si="28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9"/>
        <v>0.58973684210526311</v>
      </c>
      <c r="G357" t="s">
        <v>47</v>
      </c>
      <c r="H357">
        <v>86</v>
      </c>
      <c r="I357" s="5">
        <f t="shared" si="2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0"/>
        <v>42757.25</v>
      </c>
      <c r="O357" s="8">
        <f t="shared" si="30"/>
        <v>42797.25</v>
      </c>
      <c r="P357" t="b">
        <v>0</v>
      </c>
      <c r="Q357" t="b">
        <v>0</v>
      </c>
      <c r="R357" t="s">
        <v>65</v>
      </c>
      <c r="S357" t="str">
        <f t="shared" si="27"/>
        <v>technology</v>
      </c>
      <c r="T357" t="str">
        <f t="shared" si="28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9"/>
        <v>0.36892473118279567</v>
      </c>
      <c r="G358" t="s">
        <v>14</v>
      </c>
      <c r="H358">
        <v>40</v>
      </c>
      <c r="I358" s="5">
        <f t="shared" si="2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0"/>
        <v>40922.25</v>
      </c>
      <c r="O358" s="8">
        <f t="shared" si="30"/>
        <v>40931.25</v>
      </c>
      <c r="P358" t="b">
        <v>0</v>
      </c>
      <c r="Q358" t="b">
        <v>0</v>
      </c>
      <c r="R358" t="s">
        <v>33</v>
      </c>
      <c r="S358" t="str">
        <f t="shared" si="27"/>
        <v>theater</v>
      </c>
      <c r="T358" t="str">
        <f t="shared" si="28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9"/>
        <v>1.8491304347826087</v>
      </c>
      <c r="G359" t="s">
        <v>20</v>
      </c>
      <c r="H359">
        <v>41</v>
      </c>
      <c r="I359" s="5">
        <f t="shared" si="2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0"/>
        <v>42250.208333333328</v>
      </c>
      <c r="O359" s="8">
        <f t="shared" si="30"/>
        <v>42275.208333333328</v>
      </c>
      <c r="P359" t="b">
        <v>0</v>
      </c>
      <c r="Q359" t="b">
        <v>0</v>
      </c>
      <c r="R359" t="s">
        <v>89</v>
      </c>
      <c r="S359" t="str">
        <f t="shared" si="27"/>
        <v>games</v>
      </c>
      <c r="T359" t="str">
        <f t="shared" si="28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9"/>
        <v>0.11814432989690722</v>
      </c>
      <c r="G360" t="s">
        <v>14</v>
      </c>
      <c r="H360">
        <v>23</v>
      </c>
      <c r="I360" s="5">
        <f t="shared" si="2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0"/>
        <v>43322.208333333328</v>
      </c>
      <c r="O360" s="8">
        <f t="shared" si="30"/>
        <v>43325.208333333328</v>
      </c>
      <c r="P360" t="b">
        <v>1</v>
      </c>
      <c r="Q360" t="b">
        <v>0</v>
      </c>
      <c r="R360" t="s">
        <v>122</v>
      </c>
      <c r="S360" t="str">
        <f t="shared" si="27"/>
        <v>photography</v>
      </c>
      <c r="T360" t="str">
        <f t="shared" si="28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9"/>
        <v>2.9870000000000001</v>
      </c>
      <c r="G361" t="s">
        <v>20</v>
      </c>
      <c r="H361">
        <v>187</v>
      </c>
      <c r="I361" s="5">
        <f t="shared" si="2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0"/>
        <v>40782.208333333336</v>
      </c>
      <c r="O361" s="8">
        <f t="shared" si="30"/>
        <v>40789.208333333336</v>
      </c>
      <c r="P361" t="b">
        <v>0</v>
      </c>
      <c r="Q361" t="b">
        <v>0</v>
      </c>
      <c r="R361" t="s">
        <v>71</v>
      </c>
      <c r="S361" t="str">
        <f t="shared" si="27"/>
        <v>film &amp; video</v>
      </c>
      <c r="T361" t="str">
        <f t="shared" si="28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9"/>
        <v>2.2635175879396985</v>
      </c>
      <c r="G362" t="s">
        <v>20</v>
      </c>
      <c r="H362">
        <v>2875</v>
      </c>
      <c r="I362" s="5">
        <f t="shared" si="2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0"/>
        <v>40544.25</v>
      </c>
      <c r="O362" s="8">
        <f t="shared" si="30"/>
        <v>40558.25</v>
      </c>
      <c r="P362" t="b">
        <v>0</v>
      </c>
      <c r="Q362" t="b">
        <v>1</v>
      </c>
      <c r="R362" t="s">
        <v>33</v>
      </c>
      <c r="S362" t="str">
        <f t="shared" si="27"/>
        <v>theater</v>
      </c>
      <c r="T362" t="str">
        <f t="shared" si="28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9"/>
        <v>1.7356363636363636</v>
      </c>
      <c r="G363" t="s">
        <v>20</v>
      </c>
      <c r="H363">
        <v>88</v>
      </c>
      <c r="I363" s="5">
        <f t="shared" si="2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0"/>
        <v>43015.208333333328</v>
      </c>
      <c r="O363" s="8">
        <f t="shared" si="30"/>
        <v>43039.208333333328</v>
      </c>
      <c r="P363" t="b">
        <v>0</v>
      </c>
      <c r="Q363" t="b">
        <v>0</v>
      </c>
      <c r="R363" t="s">
        <v>33</v>
      </c>
      <c r="S363" t="str">
        <f t="shared" si="27"/>
        <v>theater</v>
      </c>
      <c r="T363" t="str">
        <f t="shared" si="28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9"/>
        <v>3.7175675675675675</v>
      </c>
      <c r="G364" t="s">
        <v>20</v>
      </c>
      <c r="H364">
        <v>191</v>
      </c>
      <c r="I364" s="5">
        <f t="shared" si="2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0"/>
        <v>40570.25</v>
      </c>
      <c r="O364" s="8">
        <f t="shared" si="30"/>
        <v>40608.25</v>
      </c>
      <c r="P364" t="b">
        <v>0</v>
      </c>
      <c r="Q364" t="b">
        <v>0</v>
      </c>
      <c r="R364" t="s">
        <v>23</v>
      </c>
      <c r="S364" t="str">
        <f t="shared" si="27"/>
        <v>music</v>
      </c>
      <c r="T364" t="str">
        <f t="shared" si="28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9"/>
        <v>1.601923076923077</v>
      </c>
      <c r="G365" t="s">
        <v>20</v>
      </c>
      <c r="H365">
        <v>139</v>
      </c>
      <c r="I365" s="5">
        <f t="shared" si="2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0"/>
        <v>40904.25</v>
      </c>
      <c r="O365" s="8">
        <f t="shared" si="30"/>
        <v>40905.25</v>
      </c>
      <c r="P365" t="b">
        <v>0</v>
      </c>
      <c r="Q365" t="b">
        <v>0</v>
      </c>
      <c r="R365" t="s">
        <v>23</v>
      </c>
      <c r="S365" t="str">
        <f t="shared" si="27"/>
        <v>music</v>
      </c>
      <c r="T365" t="str">
        <f t="shared" si="28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9"/>
        <v>16.163333333333334</v>
      </c>
      <c r="G366" t="s">
        <v>20</v>
      </c>
      <c r="H366">
        <v>186</v>
      </c>
      <c r="I366" s="5">
        <f t="shared" si="2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0"/>
        <v>43164.25</v>
      </c>
      <c r="O366" s="8">
        <f t="shared" si="30"/>
        <v>43194.208333333328</v>
      </c>
      <c r="P366" t="b">
        <v>0</v>
      </c>
      <c r="Q366" t="b">
        <v>0</v>
      </c>
      <c r="R366" t="s">
        <v>60</v>
      </c>
      <c r="S366" t="str">
        <f t="shared" si="27"/>
        <v>music</v>
      </c>
      <c r="T366" t="str">
        <f t="shared" si="28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9"/>
        <v>7.3343749999999996</v>
      </c>
      <c r="G367" t="s">
        <v>20</v>
      </c>
      <c r="H367">
        <v>112</v>
      </c>
      <c r="I367" s="5">
        <f t="shared" si="2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0"/>
        <v>42733.25</v>
      </c>
      <c r="O367" s="8">
        <f t="shared" si="30"/>
        <v>42760.25</v>
      </c>
      <c r="P367" t="b">
        <v>0</v>
      </c>
      <c r="Q367" t="b">
        <v>0</v>
      </c>
      <c r="R367" t="s">
        <v>33</v>
      </c>
      <c r="S367" t="str">
        <f t="shared" si="27"/>
        <v>theater</v>
      </c>
      <c r="T367" t="str">
        <f t="shared" si="28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9"/>
        <v>5.9211111111111112</v>
      </c>
      <c r="G368" t="s">
        <v>20</v>
      </c>
      <c r="H368">
        <v>101</v>
      </c>
      <c r="I368" s="5">
        <f t="shared" si="2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0"/>
        <v>40546.25</v>
      </c>
      <c r="O368" s="8">
        <f t="shared" si="30"/>
        <v>40547.25</v>
      </c>
      <c r="P368" t="b">
        <v>0</v>
      </c>
      <c r="Q368" t="b">
        <v>1</v>
      </c>
      <c r="R368" t="s">
        <v>33</v>
      </c>
      <c r="S368" t="str">
        <f t="shared" si="27"/>
        <v>theater</v>
      </c>
      <c r="T368" t="str">
        <f t="shared" si="28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9"/>
        <v>0.18888888888888888</v>
      </c>
      <c r="G369" t="s">
        <v>14</v>
      </c>
      <c r="H369">
        <v>75</v>
      </c>
      <c r="I369" s="5">
        <f t="shared" si="2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0"/>
        <v>41930.208333333336</v>
      </c>
      <c r="O369" s="8">
        <f t="shared" si="30"/>
        <v>41954.25</v>
      </c>
      <c r="P369" t="b">
        <v>0</v>
      </c>
      <c r="Q369" t="b">
        <v>1</v>
      </c>
      <c r="R369" t="s">
        <v>33</v>
      </c>
      <c r="S369" t="str">
        <f t="shared" si="27"/>
        <v>theater</v>
      </c>
      <c r="T369" t="str">
        <f t="shared" si="28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9"/>
        <v>2.7680769230769231</v>
      </c>
      <c r="G370" t="s">
        <v>20</v>
      </c>
      <c r="H370">
        <v>206</v>
      </c>
      <c r="I370" s="5">
        <f t="shared" si="2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0"/>
        <v>40464.208333333336</v>
      </c>
      <c r="O370" s="8">
        <f t="shared" si="30"/>
        <v>40487.208333333336</v>
      </c>
      <c r="P370" t="b">
        <v>0</v>
      </c>
      <c r="Q370" t="b">
        <v>1</v>
      </c>
      <c r="R370" t="s">
        <v>42</v>
      </c>
      <c r="S370" t="str">
        <f t="shared" si="27"/>
        <v>film &amp; video</v>
      </c>
      <c r="T370" t="str">
        <f t="shared" si="28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9"/>
        <v>2.730185185185185</v>
      </c>
      <c r="G371" t="s">
        <v>20</v>
      </c>
      <c r="H371">
        <v>154</v>
      </c>
      <c r="I371" s="5">
        <f t="shared" si="2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0"/>
        <v>41308.25</v>
      </c>
      <c r="O371" s="8">
        <f t="shared" si="30"/>
        <v>41347.208333333336</v>
      </c>
      <c r="P371" t="b">
        <v>0</v>
      </c>
      <c r="Q371" t="b">
        <v>1</v>
      </c>
      <c r="R371" t="s">
        <v>269</v>
      </c>
      <c r="S371" t="str">
        <f t="shared" si="27"/>
        <v>film &amp; video</v>
      </c>
      <c r="T371" t="str">
        <f t="shared" si="28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9"/>
        <v>1.593633125556545</v>
      </c>
      <c r="G372" t="s">
        <v>20</v>
      </c>
      <c r="H372">
        <v>5966</v>
      </c>
      <c r="I372" s="5">
        <f t="shared" si="2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0"/>
        <v>43570.208333333328</v>
      </c>
      <c r="O372" s="8">
        <f t="shared" si="30"/>
        <v>43576.208333333328</v>
      </c>
      <c r="P372" t="b">
        <v>0</v>
      </c>
      <c r="Q372" t="b">
        <v>0</v>
      </c>
      <c r="R372" t="s">
        <v>33</v>
      </c>
      <c r="S372" t="str">
        <f t="shared" si="27"/>
        <v>theater</v>
      </c>
      <c r="T372" t="str">
        <f t="shared" si="28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9"/>
        <v>0.67869978858350954</v>
      </c>
      <c r="G373" t="s">
        <v>14</v>
      </c>
      <c r="H373">
        <v>2176</v>
      </c>
      <c r="I373" s="5">
        <f t="shared" si="2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0"/>
        <v>42043.25</v>
      </c>
      <c r="O373" s="8">
        <f t="shared" si="30"/>
        <v>42094.208333333328</v>
      </c>
      <c r="P373" t="b">
        <v>0</v>
      </c>
      <c r="Q373" t="b">
        <v>0</v>
      </c>
      <c r="R373" t="s">
        <v>33</v>
      </c>
      <c r="S373" t="str">
        <f t="shared" si="27"/>
        <v>theater</v>
      </c>
      <c r="T373" t="str">
        <f t="shared" si="28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9"/>
        <v>15.915555555555555</v>
      </c>
      <c r="G374" t="s">
        <v>20</v>
      </c>
      <c r="H374">
        <v>169</v>
      </c>
      <c r="I374" s="5">
        <f t="shared" si="2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0"/>
        <v>42012.25</v>
      </c>
      <c r="O374" s="8">
        <f t="shared" si="30"/>
        <v>42032.25</v>
      </c>
      <c r="P374" t="b">
        <v>0</v>
      </c>
      <c r="Q374" t="b">
        <v>1</v>
      </c>
      <c r="R374" t="s">
        <v>42</v>
      </c>
      <c r="S374" t="str">
        <f t="shared" si="27"/>
        <v>film &amp; video</v>
      </c>
      <c r="T374" t="str">
        <f t="shared" si="28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9"/>
        <v>7.3018222222222224</v>
      </c>
      <c r="G375" t="s">
        <v>20</v>
      </c>
      <c r="H375">
        <v>2106</v>
      </c>
      <c r="I375" s="5">
        <f t="shared" si="2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0"/>
        <v>42964.208333333328</v>
      </c>
      <c r="O375" s="8">
        <f t="shared" si="30"/>
        <v>42972.208333333328</v>
      </c>
      <c r="P375" t="b">
        <v>0</v>
      </c>
      <c r="Q375" t="b">
        <v>0</v>
      </c>
      <c r="R375" t="s">
        <v>33</v>
      </c>
      <c r="S375" t="str">
        <f t="shared" si="27"/>
        <v>theater</v>
      </c>
      <c r="T375" t="str">
        <f t="shared" si="28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9"/>
        <v>0.13185782556750297</v>
      </c>
      <c r="G376" t="s">
        <v>14</v>
      </c>
      <c r="H376">
        <v>441</v>
      </c>
      <c r="I376" s="5">
        <f t="shared" si="2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0"/>
        <v>43476.25</v>
      </c>
      <c r="O376" s="8">
        <f t="shared" si="30"/>
        <v>43481.25</v>
      </c>
      <c r="P376" t="b">
        <v>0</v>
      </c>
      <c r="Q376" t="b">
        <v>1</v>
      </c>
      <c r="R376" t="s">
        <v>42</v>
      </c>
      <c r="S376" t="str">
        <f t="shared" si="27"/>
        <v>film &amp; video</v>
      </c>
      <c r="T376" t="str">
        <f t="shared" si="28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9"/>
        <v>0.54777777777777781</v>
      </c>
      <c r="G377" t="s">
        <v>14</v>
      </c>
      <c r="H377">
        <v>25</v>
      </c>
      <c r="I377" s="5">
        <f t="shared" si="26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0"/>
        <v>42293.208333333328</v>
      </c>
      <c r="O377" s="8">
        <f t="shared" si="30"/>
        <v>42350.25</v>
      </c>
      <c r="P377" t="b">
        <v>0</v>
      </c>
      <c r="Q377" t="b">
        <v>0</v>
      </c>
      <c r="R377" t="s">
        <v>60</v>
      </c>
      <c r="S377" t="str">
        <f t="shared" si="27"/>
        <v>music</v>
      </c>
      <c r="T377" t="str">
        <f t="shared" si="28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9"/>
        <v>3.6102941176470589</v>
      </c>
      <c r="G378" t="s">
        <v>20</v>
      </c>
      <c r="H378">
        <v>131</v>
      </c>
      <c r="I378" s="5">
        <f t="shared" si="2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0"/>
        <v>41826.208333333336</v>
      </c>
      <c r="O378" s="8">
        <f t="shared" si="30"/>
        <v>41832.208333333336</v>
      </c>
      <c r="P378" t="b">
        <v>0</v>
      </c>
      <c r="Q378" t="b">
        <v>0</v>
      </c>
      <c r="R378" t="s">
        <v>23</v>
      </c>
      <c r="S378" t="str">
        <f t="shared" si="27"/>
        <v>music</v>
      </c>
      <c r="T378" t="str">
        <f t="shared" si="28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9"/>
        <v>0.10257545271629778</v>
      </c>
      <c r="G379" t="s">
        <v>14</v>
      </c>
      <c r="H379">
        <v>127</v>
      </c>
      <c r="I379" s="5">
        <f t="shared" si="2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0"/>
        <v>43760.208333333328</v>
      </c>
      <c r="O379" s="8">
        <f t="shared" si="30"/>
        <v>43774.25</v>
      </c>
      <c r="P379" t="b">
        <v>0</v>
      </c>
      <c r="Q379" t="b">
        <v>0</v>
      </c>
      <c r="R379" t="s">
        <v>33</v>
      </c>
      <c r="S379" t="str">
        <f t="shared" si="27"/>
        <v>theater</v>
      </c>
      <c r="T379" t="str">
        <f t="shared" si="28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9"/>
        <v>0.13962962962962963</v>
      </c>
      <c r="G380" t="s">
        <v>14</v>
      </c>
      <c r="H380">
        <v>355</v>
      </c>
      <c r="I380" s="5">
        <f t="shared" si="2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0"/>
        <v>43241.208333333328</v>
      </c>
      <c r="O380" s="8">
        <f t="shared" si="30"/>
        <v>43279.208333333328</v>
      </c>
      <c r="P380" t="b">
        <v>0</v>
      </c>
      <c r="Q380" t="b">
        <v>0</v>
      </c>
      <c r="R380" t="s">
        <v>42</v>
      </c>
      <c r="S380" t="str">
        <f t="shared" si="27"/>
        <v>film &amp; video</v>
      </c>
      <c r="T380" t="str">
        <f t="shared" si="28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9"/>
        <v>0.40444444444444444</v>
      </c>
      <c r="G381" t="s">
        <v>14</v>
      </c>
      <c r="H381">
        <v>44</v>
      </c>
      <c r="I381" s="5">
        <f t="shared" si="2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0"/>
        <v>40843.208333333336</v>
      </c>
      <c r="O381" s="8">
        <f t="shared" si="30"/>
        <v>40857.25</v>
      </c>
      <c r="P381" t="b">
        <v>0</v>
      </c>
      <c r="Q381" t="b">
        <v>0</v>
      </c>
      <c r="R381" t="s">
        <v>33</v>
      </c>
      <c r="S381" t="str">
        <f t="shared" si="27"/>
        <v>theater</v>
      </c>
      <c r="T381" t="str">
        <f t="shared" si="28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9"/>
        <v>1.6032</v>
      </c>
      <c r="G382" t="s">
        <v>20</v>
      </c>
      <c r="H382">
        <v>84</v>
      </c>
      <c r="I382" s="5">
        <f t="shared" si="2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0"/>
        <v>41448.208333333336</v>
      </c>
      <c r="O382" s="8">
        <f t="shared" si="30"/>
        <v>41453.208333333336</v>
      </c>
      <c r="P382" t="b">
        <v>0</v>
      </c>
      <c r="Q382" t="b">
        <v>0</v>
      </c>
      <c r="R382" t="s">
        <v>33</v>
      </c>
      <c r="S382" t="str">
        <f t="shared" si="27"/>
        <v>theater</v>
      </c>
      <c r="T382" t="str">
        <f t="shared" si="28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9"/>
        <v>1.8394339622641509</v>
      </c>
      <c r="G383" t="s">
        <v>20</v>
      </c>
      <c r="H383">
        <v>155</v>
      </c>
      <c r="I383" s="5">
        <f t="shared" si="2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0"/>
        <v>42163.208333333328</v>
      </c>
      <c r="O383" s="8">
        <f t="shared" si="30"/>
        <v>42209.208333333328</v>
      </c>
      <c r="P383" t="b">
        <v>0</v>
      </c>
      <c r="Q383" t="b">
        <v>0</v>
      </c>
      <c r="R383" t="s">
        <v>33</v>
      </c>
      <c r="S383" t="str">
        <f t="shared" si="27"/>
        <v>theater</v>
      </c>
      <c r="T383" t="str">
        <f t="shared" si="28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9"/>
        <v>0.63769230769230767</v>
      </c>
      <c r="G384" t="s">
        <v>14</v>
      </c>
      <c r="H384">
        <v>67</v>
      </c>
      <c r="I384" s="5">
        <f t="shared" si="2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0"/>
        <v>43024.208333333328</v>
      </c>
      <c r="O384" s="8">
        <f t="shared" si="30"/>
        <v>43043.208333333328</v>
      </c>
      <c r="P384" t="b">
        <v>0</v>
      </c>
      <c r="Q384" t="b">
        <v>0</v>
      </c>
      <c r="R384" t="s">
        <v>122</v>
      </c>
      <c r="S384" t="str">
        <f t="shared" si="27"/>
        <v>photography</v>
      </c>
      <c r="T384" t="str">
        <f t="shared" si="28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9"/>
        <v>2.2538095238095237</v>
      </c>
      <c r="G385" t="s">
        <v>20</v>
      </c>
      <c r="H385">
        <v>189</v>
      </c>
      <c r="I385" s="5">
        <f t="shared" si="2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0"/>
        <v>43509.25</v>
      </c>
      <c r="O385" s="8">
        <f t="shared" si="30"/>
        <v>43515.25</v>
      </c>
      <c r="P385" t="b">
        <v>0</v>
      </c>
      <c r="Q385" t="b">
        <v>1</v>
      </c>
      <c r="R385" t="s">
        <v>17</v>
      </c>
      <c r="S385" t="str">
        <f t="shared" si="27"/>
        <v>food</v>
      </c>
      <c r="T385" t="str">
        <f t="shared" si="28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9"/>
        <v>1.7200961538461539</v>
      </c>
      <c r="G386" t="s">
        <v>20</v>
      </c>
      <c r="H386">
        <v>4799</v>
      </c>
      <c r="I386" s="5">
        <f t="shared" si="2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0"/>
        <v>42776.25</v>
      </c>
      <c r="O386" s="8">
        <f t="shared" si="30"/>
        <v>42803.25</v>
      </c>
      <c r="P386" t="b">
        <v>1</v>
      </c>
      <c r="Q386" t="b">
        <v>1</v>
      </c>
      <c r="R386" t="s">
        <v>42</v>
      </c>
      <c r="S386" t="str">
        <f t="shared" si="27"/>
        <v>film &amp; video</v>
      </c>
      <c r="T386" t="str">
        <f t="shared" si="28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9"/>
        <v>1.4616709511568124</v>
      </c>
      <c r="G387" t="s">
        <v>20</v>
      </c>
      <c r="H387">
        <v>1137</v>
      </c>
      <c r="I387" s="5">
        <f t="shared" ref="I387:I450" si="31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30"/>
        <v>43553.208333333328</v>
      </c>
      <c r="O387" s="8">
        <f t="shared" si="30"/>
        <v>43585.208333333328</v>
      </c>
      <c r="P387" t="b">
        <v>0</v>
      </c>
      <c r="Q387" t="b">
        <v>0</v>
      </c>
      <c r="R387" t="s">
        <v>68</v>
      </c>
      <c r="S387" t="str">
        <f t="shared" ref="S387:S450" si="32">_xlfn.TEXTBEFORE(R387,"/")</f>
        <v>publishing</v>
      </c>
      <c r="T387" t="str">
        <f t="shared" ref="T387:T450" si="33">_xlfn.TEXTAFTER(R387,"/")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34">E388/D388</f>
        <v>0.76423616236162362</v>
      </c>
      <c r="G388" t="s">
        <v>14</v>
      </c>
      <c r="H388">
        <v>1068</v>
      </c>
      <c r="I388" s="5">
        <f t="shared" si="3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ref="N388:O451" si="35">(((L388/60)/60)/24)+DATE(1970,1,1)</f>
        <v>40355.208333333336</v>
      </c>
      <c r="O388" s="8">
        <f t="shared" si="35"/>
        <v>40367.208333333336</v>
      </c>
      <c r="P388" t="b">
        <v>0</v>
      </c>
      <c r="Q388" t="b">
        <v>0</v>
      </c>
      <c r="R388" t="s">
        <v>33</v>
      </c>
      <c r="S388" t="str">
        <f t="shared" si="32"/>
        <v>theater</v>
      </c>
      <c r="T388" t="str">
        <f t="shared" si="33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4"/>
        <v>0.39261467889908258</v>
      </c>
      <c r="G389" t="s">
        <v>14</v>
      </c>
      <c r="H389">
        <v>424</v>
      </c>
      <c r="I389" s="5">
        <f t="shared" si="3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5"/>
        <v>41072.208333333336</v>
      </c>
      <c r="O389" s="8">
        <f t="shared" si="35"/>
        <v>41077.208333333336</v>
      </c>
      <c r="P389" t="b">
        <v>0</v>
      </c>
      <c r="Q389" t="b">
        <v>0</v>
      </c>
      <c r="R389" t="s">
        <v>65</v>
      </c>
      <c r="S389" t="str">
        <f t="shared" si="32"/>
        <v>technology</v>
      </c>
      <c r="T389" t="str">
        <f t="shared" si="33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4"/>
        <v>0.11270034843205574</v>
      </c>
      <c r="G390" t="s">
        <v>74</v>
      </c>
      <c r="H390">
        <v>145</v>
      </c>
      <c r="I390" s="5">
        <f t="shared" si="3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5"/>
        <v>40912.25</v>
      </c>
      <c r="O390" s="8">
        <f t="shared" si="35"/>
        <v>40914.25</v>
      </c>
      <c r="P390" t="b">
        <v>0</v>
      </c>
      <c r="Q390" t="b">
        <v>0</v>
      </c>
      <c r="R390" t="s">
        <v>60</v>
      </c>
      <c r="S390" t="str">
        <f t="shared" si="32"/>
        <v>music</v>
      </c>
      <c r="T390" t="str">
        <f t="shared" si="33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4"/>
        <v>1.2211084337349398</v>
      </c>
      <c r="G391" t="s">
        <v>20</v>
      </c>
      <c r="H391">
        <v>1152</v>
      </c>
      <c r="I391" s="5">
        <f t="shared" si="3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5"/>
        <v>40479.208333333336</v>
      </c>
      <c r="O391" s="8">
        <f t="shared" si="35"/>
        <v>40506.25</v>
      </c>
      <c r="P391" t="b">
        <v>0</v>
      </c>
      <c r="Q391" t="b">
        <v>0</v>
      </c>
      <c r="R391" t="s">
        <v>33</v>
      </c>
      <c r="S391" t="str">
        <f t="shared" si="32"/>
        <v>theater</v>
      </c>
      <c r="T391" t="str">
        <f t="shared" si="33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4"/>
        <v>1.8654166666666667</v>
      </c>
      <c r="G392" t="s">
        <v>20</v>
      </c>
      <c r="H392">
        <v>50</v>
      </c>
      <c r="I392" s="5">
        <f t="shared" si="31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5"/>
        <v>41530.208333333336</v>
      </c>
      <c r="O392" s="8">
        <f t="shared" si="35"/>
        <v>41545.208333333336</v>
      </c>
      <c r="P392" t="b">
        <v>0</v>
      </c>
      <c r="Q392" t="b">
        <v>0</v>
      </c>
      <c r="R392" t="s">
        <v>122</v>
      </c>
      <c r="S392" t="str">
        <f t="shared" si="32"/>
        <v>photography</v>
      </c>
      <c r="T392" t="str">
        <f t="shared" si="33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4"/>
        <v>7.27317880794702E-2</v>
      </c>
      <c r="G393" t="s">
        <v>14</v>
      </c>
      <c r="H393">
        <v>151</v>
      </c>
      <c r="I393" s="5">
        <f t="shared" si="3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5"/>
        <v>41653.25</v>
      </c>
      <c r="O393" s="8">
        <f t="shared" si="35"/>
        <v>41655.25</v>
      </c>
      <c r="P393" t="b">
        <v>0</v>
      </c>
      <c r="Q393" t="b">
        <v>0</v>
      </c>
      <c r="R393" t="s">
        <v>68</v>
      </c>
      <c r="S393" t="str">
        <f t="shared" si="32"/>
        <v>publishing</v>
      </c>
      <c r="T393" t="str">
        <f t="shared" si="33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4"/>
        <v>0.65642371234207963</v>
      </c>
      <c r="G394" t="s">
        <v>14</v>
      </c>
      <c r="H394">
        <v>1608</v>
      </c>
      <c r="I394" s="5">
        <f t="shared" si="3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5"/>
        <v>40549.25</v>
      </c>
      <c r="O394" s="8">
        <f t="shared" si="35"/>
        <v>40551.25</v>
      </c>
      <c r="P394" t="b">
        <v>0</v>
      </c>
      <c r="Q394" t="b">
        <v>0</v>
      </c>
      <c r="R394" t="s">
        <v>65</v>
      </c>
      <c r="S394" t="str">
        <f t="shared" si="32"/>
        <v>technology</v>
      </c>
      <c r="T394" t="str">
        <f t="shared" si="33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4"/>
        <v>2.2896178343949045</v>
      </c>
      <c r="G395" t="s">
        <v>20</v>
      </c>
      <c r="H395">
        <v>3059</v>
      </c>
      <c r="I395" s="5">
        <f t="shared" si="3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5"/>
        <v>42933.208333333328</v>
      </c>
      <c r="O395" s="8">
        <f t="shared" si="35"/>
        <v>42934.208333333328</v>
      </c>
      <c r="P395" t="b">
        <v>0</v>
      </c>
      <c r="Q395" t="b">
        <v>0</v>
      </c>
      <c r="R395" t="s">
        <v>159</v>
      </c>
      <c r="S395" t="str">
        <f t="shared" si="32"/>
        <v>music</v>
      </c>
      <c r="T395" t="str">
        <f t="shared" si="33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4"/>
        <v>4.6937499999999996</v>
      </c>
      <c r="G396" t="s">
        <v>20</v>
      </c>
      <c r="H396">
        <v>34</v>
      </c>
      <c r="I396" s="5">
        <f t="shared" si="3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5"/>
        <v>41484.208333333336</v>
      </c>
      <c r="O396" s="8">
        <f t="shared" si="35"/>
        <v>41494.208333333336</v>
      </c>
      <c r="P396" t="b">
        <v>0</v>
      </c>
      <c r="Q396" t="b">
        <v>1</v>
      </c>
      <c r="R396" t="s">
        <v>42</v>
      </c>
      <c r="S396" t="str">
        <f t="shared" si="32"/>
        <v>film &amp; video</v>
      </c>
      <c r="T396" t="str">
        <f t="shared" si="33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4"/>
        <v>1.3011267605633803</v>
      </c>
      <c r="G397" t="s">
        <v>20</v>
      </c>
      <c r="H397">
        <v>220</v>
      </c>
      <c r="I397" s="5">
        <f t="shared" si="3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5"/>
        <v>40885.25</v>
      </c>
      <c r="O397" s="8">
        <f t="shared" si="35"/>
        <v>40886.25</v>
      </c>
      <c r="P397" t="b">
        <v>1</v>
      </c>
      <c r="Q397" t="b">
        <v>0</v>
      </c>
      <c r="R397" t="s">
        <v>33</v>
      </c>
      <c r="S397" t="str">
        <f t="shared" si="32"/>
        <v>theater</v>
      </c>
      <c r="T397" t="str">
        <f t="shared" si="33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4"/>
        <v>1.6705422993492407</v>
      </c>
      <c r="G398" t="s">
        <v>20</v>
      </c>
      <c r="H398">
        <v>1604</v>
      </c>
      <c r="I398" s="5">
        <f t="shared" si="3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5"/>
        <v>43378.208333333328</v>
      </c>
      <c r="O398" s="8">
        <f t="shared" si="35"/>
        <v>43386.208333333328</v>
      </c>
      <c r="P398" t="b">
        <v>0</v>
      </c>
      <c r="Q398" t="b">
        <v>0</v>
      </c>
      <c r="R398" t="s">
        <v>53</v>
      </c>
      <c r="S398" t="str">
        <f t="shared" si="32"/>
        <v>film &amp; video</v>
      </c>
      <c r="T398" t="str">
        <f t="shared" si="33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4"/>
        <v>1.738641975308642</v>
      </c>
      <c r="G399" t="s">
        <v>20</v>
      </c>
      <c r="H399">
        <v>454</v>
      </c>
      <c r="I399" s="5">
        <f t="shared" si="3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5"/>
        <v>41417.208333333336</v>
      </c>
      <c r="O399" s="8">
        <f t="shared" si="35"/>
        <v>41423.208333333336</v>
      </c>
      <c r="P399" t="b">
        <v>0</v>
      </c>
      <c r="Q399" t="b">
        <v>0</v>
      </c>
      <c r="R399" t="s">
        <v>23</v>
      </c>
      <c r="S399" t="str">
        <f t="shared" si="32"/>
        <v>music</v>
      </c>
      <c r="T399" t="str">
        <f t="shared" si="33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4"/>
        <v>7.1776470588235295</v>
      </c>
      <c r="G400" t="s">
        <v>20</v>
      </c>
      <c r="H400">
        <v>123</v>
      </c>
      <c r="I400" s="5">
        <f t="shared" si="3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5"/>
        <v>43228.208333333328</v>
      </c>
      <c r="O400" s="8">
        <f t="shared" si="35"/>
        <v>43230.208333333328</v>
      </c>
      <c r="P400" t="b">
        <v>0</v>
      </c>
      <c r="Q400" t="b">
        <v>1</v>
      </c>
      <c r="R400" t="s">
        <v>71</v>
      </c>
      <c r="S400" t="str">
        <f t="shared" si="32"/>
        <v>film &amp; video</v>
      </c>
      <c r="T400" t="str">
        <f t="shared" si="33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4"/>
        <v>0.63850976361767731</v>
      </c>
      <c r="G401" t="s">
        <v>14</v>
      </c>
      <c r="H401">
        <v>941</v>
      </c>
      <c r="I401" s="5">
        <f t="shared" si="3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5"/>
        <v>40576.25</v>
      </c>
      <c r="O401" s="8">
        <f t="shared" si="35"/>
        <v>40583.25</v>
      </c>
      <c r="P401" t="b">
        <v>0</v>
      </c>
      <c r="Q401" t="b">
        <v>0</v>
      </c>
      <c r="R401" t="s">
        <v>60</v>
      </c>
      <c r="S401" t="str">
        <f t="shared" si="32"/>
        <v>music</v>
      </c>
      <c r="T401" t="str">
        <f t="shared" si="33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4"/>
        <v>0.02</v>
      </c>
      <c r="G402" t="s">
        <v>14</v>
      </c>
      <c r="H402">
        <v>1</v>
      </c>
      <c r="I402" s="5">
        <f t="shared" si="31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5"/>
        <v>41502.208333333336</v>
      </c>
      <c r="O402" s="8">
        <f t="shared" si="35"/>
        <v>41524.208333333336</v>
      </c>
      <c r="P402" t="b">
        <v>0</v>
      </c>
      <c r="Q402" t="b">
        <v>1</v>
      </c>
      <c r="R402" t="s">
        <v>122</v>
      </c>
      <c r="S402" t="str">
        <f t="shared" si="32"/>
        <v>photography</v>
      </c>
      <c r="T402" t="str">
        <f t="shared" si="33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4"/>
        <v>15.302222222222222</v>
      </c>
      <c r="G403" t="s">
        <v>20</v>
      </c>
      <c r="H403">
        <v>299</v>
      </c>
      <c r="I403" s="5">
        <f t="shared" si="3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5"/>
        <v>43765.208333333328</v>
      </c>
      <c r="O403" s="8">
        <f t="shared" si="35"/>
        <v>43765.208333333328</v>
      </c>
      <c r="P403" t="b">
        <v>0</v>
      </c>
      <c r="Q403" t="b">
        <v>0</v>
      </c>
      <c r="R403" t="s">
        <v>33</v>
      </c>
      <c r="S403" t="str">
        <f t="shared" si="32"/>
        <v>theater</v>
      </c>
      <c r="T403" t="str">
        <f t="shared" si="33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4"/>
        <v>0.40356164383561643</v>
      </c>
      <c r="G404" t="s">
        <v>14</v>
      </c>
      <c r="H404">
        <v>40</v>
      </c>
      <c r="I404" s="5">
        <f t="shared" si="3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5"/>
        <v>40914.25</v>
      </c>
      <c r="O404" s="8">
        <f t="shared" si="35"/>
        <v>40961.25</v>
      </c>
      <c r="P404" t="b">
        <v>0</v>
      </c>
      <c r="Q404" t="b">
        <v>1</v>
      </c>
      <c r="R404" t="s">
        <v>100</v>
      </c>
      <c r="S404" t="str">
        <f t="shared" si="32"/>
        <v>film &amp; video</v>
      </c>
      <c r="T404" t="str">
        <f t="shared" si="33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4"/>
        <v>0.86220633299284988</v>
      </c>
      <c r="G405" t="s">
        <v>14</v>
      </c>
      <c r="H405">
        <v>3015</v>
      </c>
      <c r="I405" s="5">
        <f t="shared" si="3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5"/>
        <v>40310.208333333336</v>
      </c>
      <c r="O405" s="8">
        <f t="shared" si="35"/>
        <v>40346.208333333336</v>
      </c>
      <c r="P405" t="b">
        <v>0</v>
      </c>
      <c r="Q405" t="b">
        <v>1</v>
      </c>
      <c r="R405" t="s">
        <v>33</v>
      </c>
      <c r="S405" t="str">
        <f t="shared" si="32"/>
        <v>theater</v>
      </c>
      <c r="T405" t="str">
        <f t="shared" si="33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4"/>
        <v>3.1558486707566464</v>
      </c>
      <c r="G406" t="s">
        <v>20</v>
      </c>
      <c r="H406">
        <v>2237</v>
      </c>
      <c r="I406" s="5">
        <f t="shared" si="3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5"/>
        <v>43053.25</v>
      </c>
      <c r="O406" s="8">
        <f t="shared" si="35"/>
        <v>43056.25</v>
      </c>
      <c r="P406" t="b">
        <v>0</v>
      </c>
      <c r="Q406" t="b">
        <v>0</v>
      </c>
      <c r="R406" t="s">
        <v>33</v>
      </c>
      <c r="S406" t="str">
        <f t="shared" si="32"/>
        <v>theater</v>
      </c>
      <c r="T406" t="str">
        <f t="shared" si="33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4"/>
        <v>0.89618243243243245</v>
      </c>
      <c r="G407" t="s">
        <v>14</v>
      </c>
      <c r="H407">
        <v>435</v>
      </c>
      <c r="I407" s="5">
        <f t="shared" si="3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5"/>
        <v>43255.208333333328</v>
      </c>
      <c r="O407" s="8">
        <f t="shared" si="35"/>
        <v>43305.208333333328</v>
      </c>
      <c r="P407" t="b">
        <v>0</v>
      </c>
      <c r="Q407" t="b">
        <v>0</v>
      </c>
      <c r="R407" t="s">
        <v>33</v>
      </c>
      <c r="S407" t="str">
        <f t="shared" si="32"/>
        <v>theater</v>
      </c>
      <c r="T407" t="str">
        <f t="shared" si="33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4"/>
        <v>1.8214503816793892</v>
      </c>
      <c r="G408" t="s">
        <v>20</v>
      </c>
      <c r="H408">
        <v>645</v>
      </c>
      <c r="I408" s="5">
        <f t="shared" si="3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5"/>
        <v>41304.25</v>
      </c>
      <c r="O408" s="8">
        <f t="shared" si="35"/>
        <v>41316.25</v>
      </c>
      <c r="P408" t="b">
        <v>1</v>
      </c>
      <c r="Q408" t="b">
        <v>0</v>
      </c>
      <c r="R408" t="s">
        <v>42</v>
      </c>
      <c r="S408" t="str">
        <f t="shared" si="32"/>
        <v>film &amp; video</v>
      </c>
      <c r="T408" t="str">
        <f t="shared" si="33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4"/>
        <v>3.5588235294117645</v>
      </c>
      <c r="G409" t="s">
        <v>20</v>
      </c>
      <c r="H409">
        <v>484</v>
      </c>
      <c r="I409" s="5">
        <f t="shared" si="31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5"/>
        <v>43751.208333333328</v>
      </c>
      <c r="O409" s="8">
        <f t="shared" si="35"/>
        <v>43758.208333333328</v>
      </c>
      <c r="P409" t="b">
        <v>0</v>
      </c>
      <c r="Q409" t="b">
        <v>0</v>
      </c>
      <c r="R409" t="s">
        <v>33</v>
      </c>
      <c r="S409" t="str">
        <f t="shared" si="32"/>
        <v>theater</v>
      </c>
      <c r="T409" t="str">
        <f t="shared" si="33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4"/>
        <v>1.3183695652173912</v>
      </c>
      <c r="G410" t="s">
        <v>20</v>
      </c>
      <c r="H410">
        <v>154</v>
      </c>
      <c r="I410" s="5">
        <f t="shared" si="3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5"/>
        <v>42541.208333333328</v>
      </c>
      <c r="O410" s="8">
        <f t="shared" si="35"/>
        <v>42561.208333333328</v>
      </c>
      <c r="P410" t="b">
        <v>0</v>
      </c>
      <c r="Q410" t="b">
        <v>0</v>
      </c>
      <c r="R410" t="s">
        <v>42</v>
      </c>
      <c r="S410" t="str">
        <f t="shared" si="32"/>
        <v>film &amp; video</v>
      </c>
      <c r="T410" t="str">
        <f t="shared" si="33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4"/>
        <v>0.46315634218289087</v>
      </c>
      <c r="G411" t="s">
        <v>14</v>
      </c>
      <c r="H411">
        <v>714</v>
      </c>
      <c r="I411" s="5">
        <f t="shared" si="3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5"/>
        <v>42843.208333333328</v>
      </c>
      <c r="O411" s="8">
        <f t="shared" si="35"/>
        <v>42847.208333333328</v>
      </c>
      <c r="P411" t="b">
        <v>0</v>
      </c>
      <c r="Q411" t="b">
        <v>0</v>
      </c>
      <c r="R411" t="s">
        <v>23</v>
      </c>
      <c r="S411" t="str">
        <f t="shared" si="32"/>
        <v>music</v>
      </c>
      <c r="T411" t="str">
        <f t="shared" si="33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4"/>
        <v>0.36132726089785294</v>
      </c>
      <c r="G412" t="s">
        <v>47</v>
      </c>
      <c r="H412">
        <v>1111</v>
      </c>
      <c r="I412" s="5">
        <f t="shared" si="3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5"/>
        <v>42122.208333333328</v>
      </c>
      <c r="O412" s="8">
        <f t="shared" si="35"/>
        <v>42122.208333333328</v>
      </c>
      <c r="P412" t="b">
        <v>0</v>
      </c>
      <c r="Q412" t="b">
        <v>0</v>
      </c>
      <c r="R412" t="s">
        <v>292</v>
      </c>
      <c r="S412" t="str">
        <f t="shared" si="32"/>
        <v>games</v>
      </c>
      <c r="T412" t="str">
        <f t="shared" si="33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4"/>
        <v>1.0462820512820512</v>
      </c>
      <c r="G413" t="s">
        <v>20</v>
      </c>
      <c r="H413">
        <v>82</v>
      </c>
      <c r="I413" s="5">
        <f t="shared" si="3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5"/>
        <v>42884.208333333328</v>
      </c>
      <c r="O413" s="8">
        <f t="shared" si="35"/>
        <v>42886.208333333328</v>
      </c>
      <c r="P413" t="b">
        <v>0</v>
      </c>
      <c r="Q413" t="b">
        <v>0</v>
      </c>
      <c r="R413" t="s">
        <v>33</v>
      </c>
      <c r="S413" t="str">
        <f t="shared" si="32"/>
        <v>theater</v>
      </c>
      <c r="T413" t="str">
        <f t="shared" si="33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4"/>
        <v>6.6885714285714286</v>
      </c>
      <c r="G414" t="s">
        <v>20</v>
      </c>
      <c r="H414">
        <v>134</v>
      </c>
      <c r="I414" s="5">
        <f t="shared" si="3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5"/>
        <v>41642.25</v>
      </c>
      <c r="O414" s="8">
        <f t="shared" si="35"/>
        <v>41652.25</v>
      </c>
      <c r="P414" t="b">
        <v>0</v>
      </c>
      <c r="Q414" t="b">
        <v>0</v>
      </c>
      <c r="R414" t="s">
        <v>119</v>
      </c>
      <c r="S414" t="str">
        <f t="shared" si="32"/>
        <v>publishing</v>
      </c>
      <c r="T414" t="str">
        <f t="shared" si="33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4"/>
        <v>0.62072823218997364</v>
      </c>
      <c r="G415" t="s">
        <v>47</v>
      </c>
      <c r="H415">
        <v>1089</v>
      </c>
      <c r="I415" s="5">
        <f t="shared" si="3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5"/>
        <v>43431.25</v>
      </c>
      <c r="O415" s="8">
        <f t="shared" si="35"/>
        <v>43458.25</v>
      </c>
      <c r="P415" t="b">
        <v>0</v>
      </c>
      <c r="Q415" t="b">
        <v>0</v>
      </c>
      <c r="R415" t="s">
        <v>71</v>
      </c>
      <c r="S415" t="str">
        <f t="shared" si="32"/>
        <v>film &amp; video</v>
      </c>
      <c r="T415" t="str">
        <f t="shared" si="33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4"/>
        <v>0.84699787460148779</v>
      </c>
      <c r="G416" t="s">
        <v>14</v>
      </c>
      <c r="H416">
        <v>5497</v>
      </c>
      <c r="I416" s="5">
        <f t="shared" si="3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5"/>
        <v>40288.208333333336</v>
      </c>
      <c r="O416" s="8">
        <f t="shared" si="35"/>
        <v>40296.208333333336</v>
      </c>
      <c r="P416" t="b">
        <v>0</v>
      </c>
      <c r="Q416" t="b">
        <v>1</v>
      </c>
      <c r="R416" t="s">
        <v>17</v>
      </c>
      <c r="S416" t="str">
        <f t="shared" si="32"/>
        <v>food</v>
      </c>
      <c r="T416" t="str">
        <f t="shared" si="33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4"/>
        <v>0.11059030837004405</v>
      </c>
      <c r="G417" t="s">
        <v>14</v>
      </c>
      <c r="H417">
        <v>418</v>
      </c>
      <c r="I417" s="5">
        <f t="shared" si="3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5"/>
        <v>40921.25</v>
      </c>
      <c r="O417" s="8">
        <f t="shared" si="35"/>
        <v>40938.25</v>
      </c>
      <c r="P417" t="b">
        <v>0</v>
      </c>
      <c r="Q417" t="b">
        <v>0</v>
      </c>
      <c r="R417" t="s">
        <v>33</v>
      </c>
      <c r="S417" t="str">
        <f t="shared" si="32"/>
        <v>theater</v>
      </c>
      <c r="T417" t="str">
        <f t="shared" si="33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4"/>
        <v>0.43838781575037145</v>
      </c>
      <c r="G418" t="s">
        <v>14</v>
      </c>
      <c r="H418">
        <v>1439</v>
      </c>
      <c r="I418" s="5">
        <f t="shared" si="3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5"/>
        <v>40560.25</v>
      </c>
      <c r="O418" s="8">
        <f t="shared" si="35"/>
        <v>40569.25</v>
      </c>
      <c r="P418" t="b">
        <v>0</v>
      </c>
      <c r="Q418" t="b">
        <v>1</v>
      </c>
      <c r="R418" t="s">
        <v>42</v>
      </c>
      <c r="S418" t="str">
        <f t="shared" si="32"/>
        <v>film &amp; video</v>
      </c>
      <c r="T418" t="str">
        <f t="shared" si="33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4"/>
        <v>0.55470588235294116</v>
      </c>
      <c r="G419" t="s">
        <v>14</v>
      </c>
      <c r="H419">
        <v>15</v>
      </c>
      <c r="I419" s="5">
        <f t="shared" si="3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5"/>
        <v>43407.208333333328</v>
      </c>
      <c r="O419" s="8">
        <f t="shared" si="35"/>
        <v>43431.25</v>
      </c>
      <c r="P419" t="b">
        <v>0</v>
      </c>
      <c r="Q419" t="b">
        <v>0</v>
      </c>
      <c r="R419" t="s">
        <v>33</v>
      </c>
      <c r="S419" t="str">
        <f t="shared" si="32"/>
        <v>theater</v>
      </c>
      <c r="T419" t="str">
        <f t="shared" si="33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4"/>
        <v>0.57399511301160655</v>
      </c>
      <c r="G420" t="s">
        <v>14</v>
      </c>
      <c r="H420">
        <v>1999</v>
      </c>
      <c r="I420" s="5">
        <f t="shared" si="3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5"/>
        <v>41035.208333333336</v>
      </c>
      <c r="O420" s="8">
        <f t="shared" si="35"/>
        <v>41036.208333333336</v>
      </c>
      <c r="P420" t="b">
        <v>0</v>
      </c>
      <c r="Q420" t="b">
        <v>0</v>
      </c>
      <c r="R420" t="s">
        <v>42</v>
      </c>
      <c r="S420" t="str">
        <f t="shared" si="32"/>
        <v>film &amp; video</v>
      </c>
      <c r="T420" t="str">
        <f t="shared" si="33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4"/>
        <v>1.2343497363796134</v>
      </c>
      <c r="G421" t="s">
        <v>20</v>
      </c>
      <c r="H421">
        <v>5203</v>
      </c>
      <c r="I421" s="5">
        <f t="shared" si="3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5"/>
        <v>40899.25</v>
      </c>
      <c r="O421" s="8">
        <f t="shared" si="35"/>
        <v>40905.25</v>
      </c>
      <c r="P421" t="b">
        <v>0</v>
      </c>
      <c r="Q421" t="b">
        <v>0</v>
      </c>
      <c r="R421" t="s">
        <v>28</v>
      </c>
      <c r="S421" t="str">
        <f t="shared" si="32"/>
        <v>technology</v>
      </c>
      <c r="T421" t="str">
        <f t="shared" si="33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4"/>
        <v>1.2846</v>
      </c>
      <c r="G422" t="s">
        <v>20</v>
      </c>
      <c r="H422">
        <v>94</v>
      </c>
      <c r="I422" s="5">
        <f t="shared" si="3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5"/>
        <v>42911.208333333328</v>
      </c>
      <c r="O422" s="8">
        <f t="shared" si="35"/>
        <v>42925.208333333328</v>
      </c>
      <c r="P422" t="b">
        <v>0</v>
      </c>
      <c r="Q422" t="b">
        <v>0</v>
      </c>
      <c r="R422" t="s">
        <v>33</v>
      </c>
      <c r="S422" t="str">
        <f t="shared" si="32"/>
        <v>theater</v>
      </c>
      <c r="T422" t="str">
        <f t="shared" si="33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4"/>
        <v>0.63989361702127656</v>
      </c>
      <c r="G423" t="s">
        <v>14</v>
      </c>
      <c r="H423">
        <v>118</v>
      </c>
      <c r="I423" s="5">
        <f t="shared" si="3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5"/>
        <v>42915.208333333328</v>
      </c>
      <c r="O423" s="8">
        <f t="shared" si="35"/>
        <v>42945.208333333328</v>
      </c>
      <c r="P423" t="b">
        <v>0</v>
      </c>
      <c r="Q423" t="b">
        <v>1</v>
      </c>
      <c r="R423" t="s">
        <v>65</v>
      </c>
      <c r="S423" t="str">
        <f t="shared" si="32"/>
        <v>technology</v>
      </c>
      <c r="T423" t="str">
        <f t="shared" si="33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4"/>
        <v>1.2729885057471264</v>
      </c>
      <c r="G424" t="s">
        <v>20</v>
      </c>
      <c r="H424">
        <v>205</v>
      </c>
      <c r="I424" s="5">
        <f t="shared" si="3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5"/>
        <v>40285.208333333336</v>
      </c>
      <c r="O424" s="8">
        <f t="shared" si="35"/>
        <v>40305.208333333336</v>
      </c>
      <c r="P424" t="b">
        <v>0</v>
      </c>
      <c r="Q424" t="b">
        <v>1</v>
      </c>
      <c r="R424" t="s">
        <v>33</v>
      </c>
      <c r="S424" t="str">
        <f t="shared" si="32"/>
        <v>theater</v>
      </c>
      <c r="T424" t="str">
        <f t="shared" si="33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4"/>
        <v>0.10638024357239513</v>
      </c>
      <c r="G425" t="s">
        <v>14</v>
      </c>
      <c r="H425">
        <v>162</v>
      </c>
      <c r="I425" s="5">
        <f t="shared" si="3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5"/>
        <v>40808.208333333336</v>
      </c>
      <c r="O425" s="8">
        <f t="shared" si="35"/>
        <v>40810.208333333336</v>
      </c>
      <c r="P425" t="b">
        <v>0</v>
      </c>
      <c r="Q425" t="b">
        <v>1</v>
      </c>
      <c r="R425" t="s">
        <v>17</v>
      </c>
      <c r="S425" t="str">
        <f t="shared" si="32"/>
        <v>food</v>
      </c>
      <c r="T425" t="str">
        <f t="shared" si="33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4"/>
        <v>0.40470588235294119</v>
      </c>
      <c r="G426" t="s">
        <v>14</v>
      </c>
      <c r="H426">
        <v>83</v>
      </c>
      <c r="I426" s="5">
        <f t="shared" si="3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5"/>
        <v>43208.208333333328</v>
      </c>
      <c r="O426" s="8">
        <f t="shared" si="35"/>
        <v>43214.208333333328</v>
      </c>
      <c r="P426" t="b">
        <v>0</v>
      </c>
      <c r="Q426" t="b">
        <v>0</v>
      </c>
      <c r="R426" t="s">
        <v>60</v>
      </c>
      <c r="S426" t="str">
        <f t="shared" si="32"/>
        <v>music</v>
      </c>
      <c r="T426" t="str">
        <f t="shared" si="33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4"/>
        <v>2.8766666666666665</v>
      </c>
      <c r="G427" t="s">
        <v>20</v>
      </c>
      <c r="H427">
        <v>92</v>
      </c>
      <c r="I427" s="5">
        <f t="shared" si="3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5"/>
        <v>42213.208333333328</v>
      </c>
      <c r="O427" s="8">
        <f t="shared" si="35"/>
        <v>42219.208333333328</v>
      </c>
      <c r="P427" t="b">
        <v>0</v>
      </c>
      <c r="Q427" t="b">
        <v>0</v>
      </c>
      <c r="R427" t="s">
        <v>122</v>
      </c>
      <c r="S427" t="str">
        <f t="shared" si="32"/>
        <v>photography</v>
      </c>
      <c r="T427" t="str">
        <f t="shared" si="33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4"/>
        <v>5.7294444444444448</v>
      </c>
      <c r="G428" t="s">
        <v>20</v>
      </c>
      <c r="H428">
        <v>219</v>
      </c>
      <c r="I428" s="5">
        <f t="shared" si="3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5"/>
        <v>41332.25</v>
      </c>
      <c r="O428" s="8">
        <f t="shared" si="35"/>
        <v>41339.25</v>
      </c>
      <c r="P428" t="b">
        <v>0</v>
      </c>
      <c r="Q428" t="b">
        <v>0</v>
      </c>
      <c r="R428" t="s">
        <v>33</v>
      </c>
      <c r="S428" t="str">
        <f t="shared" si="32"/>
        <v>theater</v>
      </c>
      <c r="T428" t="str">
        <f t="shared" si="33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4"/>
        <v>1.1290429799426933</v>
      </c>
      <c r="G429" t="s">
        <v>20</v>
      </c>
      <c r="H429">
        <v>2526</v>
      </c>
      <c r="I429" s="5">
        <f t="shared" si="3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5"/>
        <v>41895.208333333336</v>
      </c>
      <c r="O429" s="8">
        <f t="shared" si="35"/>
        <v>41927.208333333336</v>
      </c>
      <c r="P429" t="b">
        <v>0</v>
      </c>
      <c r="Q429" t="b">
        <v>1</v>
      </c>
      <c r="R429" t="s">
        <v>33</v>
      </c>
      <c r="S429" t="str">
        <f t="shared" si="32"/>
        <v>theater</v>
      </c>
      <c r="T429" t="str">
        <f t="shared" si="33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4"/>
        <v>0.46387573964497042</v>
      </c>
      <c r="G430" t="s">
        <v>14</v>
      </c>
      <c r="H430">
        <v>747</v>
      </c>
      <c r="I430" s="5">
        <f t="shared" si="3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5"/>
        <v>40585.25</v>
      </c>
      <c r="O430" s="8">
        <f t="shared" si="35"/>
        <v>40592.25</v>
      </c>
      <c r="P430" t="b">
        <v>0</v>
      </c>
      <c r="Q430" t="b">
        <v>0</v>
      </c>
      <c r="R430" t="s">
        <v>71</v>
      </c>
      <c r="S430" t="str">
        <f t="shared" si="32"/>
        <v>film &amp; video</v>
      </c>
      <c r="T430" t="str">
        <f t="shared" si="33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4"/>
        <v>0.90675916230366493</v>
      </c>
      <c r="G431" t="s">
        <v>74</v>
      </c>
      <c r="H431">
        <v>2138</v>
      </c>
      <c r="I431" s="5">
        <f t="shared" si="3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5"/>
        <v>41680.25</v>
      </c>
      <c r="O431" s="8">
        <f t="shared" si="35"/>
        <v>41708.208333333336</v>
      </c>
      <c r="P431" t="b">
        <v>0</v>
      </c>
      <c r="Q431" t="b">
        <v>1</v>
      </c>
      <c r="R431" t="s">
        <v>122</v>
      </c>
      <c r="S431" t="str">
        <f t="shared" si="32"/>
        <v>photography</v>
      </c>
      <c r="T431" t="str">
        <f t="shared" si="33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4"/>
        <v>0.67740740740740746</v>
      </c>
      <c r="G432" t="s">
        <v>14</v>
      </c>
      <c r="H432">
        <v>84</v>
      </c>
      <c r="I432" s="5">
        <f t="shared" si="3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5"/>
        <v>43737.208333333328</v>
      </c>
      <c r="O432" s="8">
        <f t="shared" si="35"/>
        <v>43771.208333333328</v>
      </c>
      <c r="P432" t="b">
        <v>0</v>
      </c>
      <c r="Q432" t="b">
        <v>0</v>
      </c>
      <c r="R432" t="s">
        <v>33</v>
      </c>
      <c r="S432" t="str">
        <f t="shared" si="32"/>
        <v>theater</v>
      </c>
      <c r="T432" t="str">
        <f t="shared" si="33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4"/>
        <v>1.9249019607843136</v>
      </c>
      <c r="G433" t="s">
        <v>20</v>
      </c>
      <c r="H433">
        <v>94</v>
      </c>
      <c r="I433" s="5">
        <f t="shared" si="3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5"/>
        <v>43273.208333333328</v>
      </c>
      <c r="O433" s="8">
        <f t="shared" si="35"/>
        <v>43290.208333333328</v>
      </c>
      <c r="P433" t="b">
        <v>1</v>
      </c>
      <c r="Q433" t="b">
        <v>0</v>
      </c>
      <c r="R433" t="s">
        <v>33</v>
      </c>
      <c r="S433" t="str">
        <f t="shared" si="32"/>
        <v>theater</v>
      </c>
      <c r="T433" t="str">
        <f t="shared" si="33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4"/>
        <v>0.82714285714285718</v>
      </c>
      <c r="G434" t="s">
        <v>14</v>
      </c>
      <c r="H434">
        <v>91</v>
      </c>
      <c r="I434" s="5">
        <f t="shared" si="3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5"/>
        <v>41761.208333333336</v>
      </c>
      <c r="O434" s="8">
        <f t="shared" si="35"/>
        <v>41781.208333333336</v>
      </c>
      <c r="P434" t="b">
        <v>0</v>
      </c>
      <c r="Q434" t="b">
        <v>0</v>
      </c>
      <c r="R434" t="s">
        <v>33</v>
      </c>
      <c r="S434" t="str">
        <f t="shared" si="32"/>
        <v>theater</v>
      </c>
      <c r="T434" t="str">
        <f t="shared" si="33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4"/>
        <v>0.54163920922570019</v>
      </c>
      <c r="G435" t="s">
        <v>14</v>
      </c>
      <c r="H435">
        <v>792</v>
      </c>
      <c r="I435" s="5">
        <f t="shared" si="3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5"/>
        <v>41603.25</v>
      </c>
      <c r="O435" s="8">
        <f t="shared" si="35"/>
        <v>41619.25</v>
      </c>
      <c r="P435" t="b">
        <v>0</v>
      </c>
      <c r="Q435" t="b">
        <v>1</v>
      </c>
      <c r="R435" t="s">
        <v>42</v>
      </c>
      <c r="S435" t="str">
        <f t="shared" si="32"/>
        <v>film &amp; video</v>
      </c>
      <c r="T435" t="str">
        <f t="shared" si="33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4"/>
        <v>0.16722222222222222</v>
      </c>
      <c r="G436" t="s">
        <v>74</v>
      </c>
      <c r="H436">
        <v>10</v>
      </c>
      <c r="I436" s="5">
        <f t="shared" si="31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5"/>
        <v>42705.25</v>
      </c>
      <c r="O436" s="8">
        <f t="shared" si="35"/>
        <v>42719.25</v>
      </c>
      <c r="P436" t="b">
        <v>1</v>
      </c>
      <c r="Q436" t="b">
        <v>0</v>
      </c>
      <c r="R436" t="s">
        <v>33</v>
      </c>
      <c r="S436" t="str">
        <f t="shared" si="32"/>
        <v>theater</v>
      </c>
      <c r="T436" t="str">
        <f t="shared" si="33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4"/>
        <v>1.168766404199475</v>
      </c>
      <c r="G437" t="s">
        <v>20</v>
      </c>
      <c r="H437">
        <v>1713</v>
      </c>
      <c r="I437" s="5">
        <f t="shared" si="3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5"/>
        <v>41988.25</v>
      </c>
      <c r="O437" s="8">
        <f t="shared" si="35"/>
        <v>42000.25</v>
      </c>
      <c r="P437" t="b">
        <v>0</v>
      </c>
      <c r="Q437" t="b">
        <v>1</v>
      </c>
      <c r="R437" t="s">
        <v>33</v>
      </c>
      <c r="S437" t="str">
        <f t="shared" si="32"/>
        <v>theater</v>
      </c>
      <c r="T437" t="str">
        <f t="shared" si="33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4"/>
        <v>10.521538461538462</v>
      </c>
      <c r="G438" t="s">
        <v>20</v>
      </c>
      <c r="H438">
        <v>249</v>
      </c>
      <c r="I438" s="5">
        <f t="shared" si="3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5"/>
        <v>43575.208333333328</v>
      </c>
      <c r="O438" s="8">
        <f t="shared" si="35"/>
        <v>43576.208333333328</v>
      </c>
      <c r="P438" t="b">
        <v>0</v>
      </c>
      <c r="Q438" t="b">
        <v>0</v>
      </c>
      <c r="R438" t="s">
        <v>159</v>
      </c>
      <c r="S438" t="str">
        <f t="shared" si="32"/>
        <v>music</v>
      </c>
      <c r="T438" t="str">
        <f t="shared" si="33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4"/>
        <v>1.2307407407407407</v>
      </c>
      <c r="G439" t="s">
        <v>20</v>
      </c>
      <c r="H439">
        <v>192</v>
      </c>
      <c r="I439" s="5">
        <f t="shared" si="3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5"/>
        <v>42260.208333333328</v>
      </c>
      <c r="O439" s="8">
        <f t="shared" si="35"/>
        <v>42263.208333333328</v>
      </c>
      <c r="P439" t="b">
        <v>0</v>
      </c>
      <c r="Q439" t="b">
        <v>1</v>
      </c>
      <c r="R439" t="s">
        <v>71</v>
      </c>
      <c r="S439" t="str">
        <f t="shared" si="32"/>
        <v>film &amp; video</v>
      </c>
      <c r="T439" t="str">
        <f t="shared" si="33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4"/>
        <v>1.7863855421686747</v>
      </c>
      <c r="G440" t="s">
        <v>20</v>
      </c>
      <c r="H440">
        <v>247</v>
      </c>
      <c r="I440" s="5">
        <f t="shared" si="3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5"/>
        <v>41337.25</v>
      </c>
      <c r="O440" s="8">
        <f t="shared" si="35"/>
        <v>41367.208333333336</v>
      </c>
      <c r="P440" t="b">
        <v>0</v>
      </c>
      <c r="Q440" t="b">
        <v>0</v>
      </c>
      <c r="R440" t="s">
        <v>33</v>
      </c>
      <c r="S440" t="str">
        <f t="shared" si="32"/>
        <v>theater</v>
      </c>
      <c r="T440" t="str">
        <f t="shared" si="33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4"/>
        <v>3.5528169014084505</v>
      </c>
      <c r="G441" t="s">
        <v>20</v>
      </c>
      <c r="H441">
        <v>2293</v>
      </c>
      <c r="I441" s="5">
        <f t="shared" si="3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5"/>
        <v>42680.208333333328</v>
      </c>
      <c r="O441" s="8">
        <f t="shared" si="35"/>
        <v>42687.25</v>
      </c>
      <c r="P441" t="b">
        <v>0</v>
      </c>
      <c r="Q441" t="b">
        <v>0</v>
      </c>
      <c r="R441" t="s">
        <v>474</v>
      </c>
      <c r="S441" t="str">
        <f t="shared" si="32"/>
        <v>film &amp; video</v>
      </c>
      <c r="T441" t="str">
        <f t="shared" si="33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4"/>
        <v>1.6190634146341463</v>
      </c>
      <c r="G442" t="s">
        <v>20</v>
      </c>
      <c r="H442">
        <v>3131</v>
      </c>
      <c r="I442" s="5">
        <f t="shared" si="3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5"/>
        <v>42916.208333333328</v>
      </c>
      <c r="O442" s="8">
        <f t="shared" si="35"/>
        <v>42926.208333333328</v>
      </c>
      <c r="P442" t="b">
        <v>0</v>
      </c>
      <c r="Q442" t="b">
        <v>0</v>
      </c>
      <c r="R442" t="s">
        <v>269</v>
      </c>
      <c r="S442" t="str">
        <f t="shared" si="32"/>
        <v>film &amp; video</v>
      </c>
      <c r="T442" t="str">
        <f t="shared" si="33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4"/>
        <v>0.24914285714285714</v>
      </c>
      <c r="G443" t="s">
        <v>14</v>
      </c>
      <c r="H443">
        <v>32</v>
      </c>
      <c r="I443" s="5">
        <f t="shared" si="31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5"/>
        <v>41025.208333333336</v>
      </c>
      <c r="O443" s="8">
        <f t="shared" si="35"/>
        <v>41053.208333333336</v>
      </c>
      <c r="P443" t="b">
        <v>0</v>
      </c>
      <c r="Q443" t="b">
        <v>0</v>
      </c>
      <c r="R443" t="s">
        <v>65</v>
      </c>
      <c r="S443" t="str">
        <f t="shared" si="32"/>
        <v>technology</v>
      </c>
      <c r="T443" t="str">
        <f t="shared" si="33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4"/>
        <v>1.9872222222222222</v>
      </c>
      <c r="G444" t="s">
        <v>20</v>
      </c>
      <c r="H444">
        <v>143</v>
      </c>
      <c r="I444" s="5">
        <f t="shared" si="3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5"/>
        <v>42980.208333333328</v>
      </c>
      <c r="O444" s="8">
        <f t="shared" si="35"/>
        <v>42996.208333333328</v>
      </c>
      <c r="P444" t="b">
        <v>0</v>
      </c>
      <c r="Q444" t="b">
        <v>0</v>
      </c>
      <c r="R444" t="s">
        <v>33</v>
      </c>
      <c r="S444" t="str">
        <f t="shared" si="32"/>
        <v>theater</v>
      </c>
      <c r="T444" t="str">
        <f t="shared" si="33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4"/>
        <v>0.34752688172043011</v>
      </c>
      <c r="G445" t="s">
        <v>74</v>
      </c>
      <c r="H445">
        <v>90</v>
      </c>
      <c r="I445" s="5">
        <f t="shared" si="3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5"/>
        <v>40451.208333333336</v>
      </c>
      <c r="O445" s="8">
        <f t="shared" si="35"/>
        <v>40470.208333333336</v>
      </c>
      <c r="P445" t="b">
        <v>0</v>
      </c>
      <c r="Q445" t="b">
        <v>0</v>
      </c>
      <c r="R445" t="s">
        <v>33</v>
      </c>
      <c r="S445" t="str">
        <f t="shared" si="32"/>
        <v>theater</v>
      </c>
      <c r="T445" t="str">
        <f t="shared" si="33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4"/>
        <v>1.7641935483870967</v>
      </c>
      <c r="G446" t="s">
        <v>20</v>
      </c>
      <c r="H446">
        <v>296</v>
      </c>
      <c r="I446" s="5">
        <f t="shared" si="3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5"/>
        <v>40748.208333333336</v>
      </c>
      <c r="O446" s="8">
        <f t="shared" si="35"/>
        <v>40750.208333333336</v>
      </c>
      <c r="P446" t="b">
        <v>0</v>
      </c>
      <c r="Q446" t="b">
        <v>1</v>
      </c>
      <c r="R446" t="s">
        <v>60</v>
      </c>
      <c r="S446" t="str">
        <f t="shared" si="32"/>
        <v>music</v>
      </c>
      <c r="T446" t="str">
        <f t="shared" si="33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4"/>
        <v>5.1138095238095236</v>
      </c>
      <c r="G447" t="s">
        <v>20</v>
      </c>
      <c r="H447">
        <v>170</v>
      </c>
      <c r="I447" s="5">
        <f t="shared" si="3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5"/>
        <v>40515.25</v>
      </c>
      <c r="O447" s="8">
        <f t="shared" si="35"/>
        <v>40536.25</v>
      </c>
      <c r="P447" t="b">
        <v>0</v>
      </c>
      <c r="Q447" t="b">
        <v>1</v>
      </c>
      <c r="R447" t="s">
        <v>33</v>
      </c>
      <c r="S447" t="str">
        <f t="shared" si="32"/>
        <v>theater</v>
      </c>
      <c r="T447" t="str">
        <f t="shared" si="33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4"/>
        <v>0.82044117647058823</v>
      </c>
      <c r="G448" t="s">
        <v>14</v>
      </c>
      <c r="H448">
        <v>186</v>
      </c>
      <c r="I448" s="5">
        <f t="shared" si="3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5"/>
        <v>41261.25</v>
      </c>
      <c r="O448" s="8">
        <f t="shared" si="35"/>
        <v>41263.25</v>
      </c>
      <c r="P448" t="b">
        <v>0</v>
      </c>
      <c r="Q448" t="b">
        <v>0</v>
      </c>
      <c r="R448" t="s">
        <v>65</v>
      </c>
      <c r="S448" t="str">
        <f t="shared" si="32"/>
        <v>technology</v>
      </c>
      <c r="T448" t="str">
        <f t="shared" si="33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4"/>
        <v>0.24326030927835052</v>
      </c>
      <c r="G449" t="s">
        <v>74</v>
      </c>
      <c r="H449">
        <v>439</v>
      </c>
      <c r="I449" s="5">
        <f t="shared" si="31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5"/>
        <v>43088.25</v>
      </c>
      <c r="O449" s="8">
        <f t="shared" si="35"/>
        <v>43104.25</v>
      </c>
      <c r="P449" t="b">
        <v>0</v>
      </c>
      <c r="Q449" t="b">
        <v>0</v>
      </c>
      <c r="R449" t="s">
        <v>269</v>
      </c>
      <c r="S449" t="str">
        <f t="shared" si="32"/>
        <v>film &amp; video</v>
      </c>
      <c r="T449" t="str">
        <f t="shared" si="33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4"/>
        <v>0.50482758620689661</v>
      </c>
      <c r="G450" t="s">
        <v>14</v>
      </c>
      <c r="H450">
        <v>605</v>
      </c>
      <c r="I450" s="5">
        <f t="shared" si="3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5"/>
        <v>41378.208333333336</v>
      </c>
      <c r="O450" s="8">
        <f t="shared" si="35"/>
        <v>41380.208333333336</v>
      </c>
      <c r="P450" t="b">
        <v>0</v>
      </c>
      <c r="Q450" t="b">
        <v>1</v>
      </c>
      <c r="R450" t="s">
        <v>89</v>
      </c>
      <c r="S450" t="str">
        <f t="shared" si="32"/>
        <v>games</v>
      </c>
      <c r="T450" t="str">
        <f t="shared" si="33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34"/>
        <v>9.67</v>
      </c>
      <c r="G451" t="s">
        <v>20</v>
      </c>
      <c r="H451">
        <v>86</v>
      </c>
      <c r="I451" s="5">
        <f t="shared" ref="I451:I514" si="36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35"/>
        <v>43530.25</v>
      </c>
      <c r="O451" s="8">
        <f t="shared" si="35"/>
        <v>43547.208333333328</v>
      </c>
      <c r="P451" t="b">
        <v>0</v>
      </c>
      <c r="Q451" t="b">
        <v>0</v>
      </c>
      <c r="R451" t="s">
        <v>89</v>
      </c>
      <c r="S451" t="str">
        <f t="shared" ref="S451:S514" si="37">_xlfn.TEXTBEFORE(R451,"/")</f>
        <v>games</v>
      </c>
      <c r="T451" t="str">
        <f t="shared" ref="T451:T514" si="38">_xlfn.TEXTAFTER(R451,"/")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9">E452/D452</f>
        <v>0.04</v>
      </c>
      <c r="G452" t="s">
        <v>14</v>
      </c>
      <c r="H452">
        <v>1</v>
      </c>
      <c r="I452" s="5">
        <f t="shared" si="36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ref="N452:O515" si="40">(((L452/60)/60)/24)+DATE(1970,1,1)</f>
        <v>43394.208333333328</v>
      </c>
      <c r="O452" s="8">
        <f t="shared" si="40"/>
        <v>43417.25</v>
      </c>
      <c r="P452" t="b">
        <v>0</v>
      </c>
      <c r="Q452" t="b">
        <v>0</v>
      </c>
      <c r="R452" t="s">
        <v>71</v>
      </c>
      <c r="S452" t="str">
        <f t="shared" si="37"/>
        <v>film &amp; video</v>
      </c>
      <c r="T452" t="str">
        <f t="shared" si="38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9"/>
        <v>1.2284501347708894</v>
      </c>
      <c r="G453" t="s">
        <v>20</v>
      </c>
      <c r="H453">
        <v>6286</v>
      </c>
      <c r="I453" s="5">
        <f t="shared" si="36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0"/>
        <v>42935.208333333328</v>
      </c>
      <c r="O453" s="8">
        <f t="shared" si="40"/>
        <v>42966.208333333328</v>
      </c>
      <c r="P453" t="b">
        <v>0</v>
      </c>
      <c r="Q453" t="b">
        <v>0</v>
      </c>
      <c r="R453" t="s">
        <v>23</v>
      </c>
      <c r="S453" t="str">
        <f t="shared" si="37"/>
        <v>music</v>
      </c>
      <c r="T453" t="str">
        <f t="shared" si="38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9"/>
        <v>0.63437500000000002</v>
      </c>
      <c r="G454" t="s">
        <v>14</v>
      </c>
      <c r="H454">
        <v>31</v>
      </c>
      <c r="I454" s="5">
        <f t="shared" si="36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0"/>
        <v>40365.208333333336</v>
      </c>
      <c r="O454" s="8">
        <f t="shared" si="40"/>
        <v>40366.208333333336</v>
      </c>
      <c r="P454" t="b">
        <v>0</v>
      </c>
      <c r="Q454" t="b">
        <v>0</v>
      </c>
      <c r="R454" t="s">
        <v>53</v>
      </c>
      <c r="S454" t="str">
        <f t="shared" si="37"/>
        <v>film &amp; video</v>
      </c>
      <c r="T454" t="str">
        <f t="shared" si="38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9"/>
        <v>0.56331688596491225</v>
      </c>
      <c r="G455" t="s">
        <v>14</v>
      </c>
      <c r="H455">
        <v>1181</v>
      </c>
      <c r="I455" s="5">
        <f t="shared" si="36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0"/>
        <v>42705.25</v>
      </c>
      <c r="O455" s="8">
        <f t="shared" si="40"/>
        <v>42746.25</v>
      </c>
      <c r="P455" t="b">
        <v>0</v>
      </c>
      <c r="Q455" t="b">
        <v>0</v>
      </c>
      <c r="R455" t="s">
        <v>474</v>
      </c>
      <c r="S455" t="str">
        <f t="shared" si="37"/>
        <v>film &amp; video</v>
      </c>
      <c r="T455" t="str">
        <f t="shared" si="38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9"/>
        <v>0.44074999999999998</v>
      </c>
      <c r="G456" t="s">
        <v>14</v>
      </c>
      <c r="H456">
        <v>39</v>
      </c>
      <c r="I456" s="5">
        <f t="shared" si="36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0"/>
        <v>41568.208333333336</v>
      </c>
      <c r="O456" s="8">
        <f t="shared" si="40"/>
        <v>41604.25</v>
      </c>
      <c r="P456" t="b">
        <v>0</v>
      </c>
      <c r="Q456" t="b">
        <v>1</v>
      </c>
      <c r="R456" t="s">
        <v>53</v>
      </c>
      <c r="S456" t="str">
        <f t="shared" si="37"/>
        <v>film &amp; video</v>
      </c>
      <c r="T456" t="str">
        <f t="shared" si="38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9"/>
        <v>1.1837253218884121</v>
      </c>
      <c r="G457" t="s">
        <v>20</v>
      </c>
      <c r="H457">
        <v>3727</v>
      </c>
      <c r="I457" s="5">
        <f t="shared" si="36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0"/>
        <v>40809.208333333336</v>
      </c>
      <c r="O457" s="8">
        <f t="shared" si="40"/>
        <v>40832.208333333336</v>
      </c>
      <c r="P457" t="b">
        <v>0</v>
      </c>
      <c r="Q457" t="b">
        <v>0</v>
      </c>
      <c r="R457" t="s">
        <v>33</v>
      </c>
      <c r="S457" t="str">
        <f t="shared" si="37"/>
        <v>theater</v>
      </c>
      <c r="T457" t="str">
        <f t="shared" si="38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9"/>
        <v>1.041243169398907</v>
      </c>
      <c r="G458" t="s">
        <v>20</v>
      </c>
      <c r="H458">
        <v>1605</v>
      </c>
      <c r="I458" s="5">
        <f t="shared" si="36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0"/>
        <v>43141.25</v>
      </c>
      <c r="O458" s="8">
        <f t="shared" si="40"/>
        <v>43141.25</v>
      </c>
      <c r="P458" t="b">
        <v>0</v>
      </c>
      <c r="Q458" t="b">
        <v>1</v>
      </c>
      <c r="R458" t="s">
        <v>60</v>
      </c>
      <c r="S458" t="str">
        <f t="shared" si="37"/>
        <v>music</v>
      </c>
      <c r="T458" t="str">
        <f t="shared" si="38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9"/>
        <v>0.26640000000000003</v>
      </c>
      <c r="G459" t="s">
        <v>14</v>
      </c>
      <c r="H459">
        <v>46</v>
      </c>
      <c r="I459" s="5">
        <f t="shared" si="36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0"/>
        <v>42657.208333333328</v>
      </c>
      <c r="O459" s="8">
        <f t="shared" si="40"/>
        <v>42659.208333333328</v>
      </c>
      <c r="P459" t="b">
        <v>0</v>
      </c>
      <c r="Q459" t="b">
        <v>0</v>
      </c>
      <c r="R459" t="s">
        <v>33</v>
      </c>
      <c r="S459" t="str">
        <f t="shared" si="37"/>
        <v>theater</v>
      </c>
      <c r="T459" t="str">
        <f t="shared" si="38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9"/>
        <v>3.5120118343195266</v>
      </c>
      <c r="G460" t="s">
        <v>20</v>
      </c>
      <c r="H460">
        <v>2120</v>
      </c>
      <c r="I460" s="5">
        <f t="shared" si="36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0"/>
        <v>40265.208333333336</v>
      </c>
      <c r="O460" s="8">
        <f t="shared" si="40"/>
        <v>40309.208333333336</v>
      </c>
      <c r="P460" t="b">
        <v>0</v>
      </c>
      <c r="Q460" t="b">
        <v>0</v>
      </c>
      <c r="R460" t="s">
        <v>33</v>
      </c>
      <c r="S460" t="str">
        <f t="shared" si="37"/>
        <v>theater</v>
      </c>
      <c r="T460" t="str">
        <f t="shared" si="38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9"/>
        <v>0.90063492063492068</v>
      </c>
      <c r="G461" t="s">
        <v>14</v>
      </c>
      <c r="H461">
        <v>105</v>
      </c>
      <c r="I461" s="5">
        <f t="shared" si="36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0"/>
        <v>42001.25</v>
      </c>
      <c r="O461" s="8">
        <f t="shared" si="40"/>
        <v>42026.25</v>
      </c>
      <c r="P461" t="b">
        <v>0</v>
      </c>
      <c r="Q461" t="b">
        <v>0</v>
      </c>
      <c r="R461" t="s">
        <v>42</v>
      </c>
      <c r="S461" t="str">
        <f t="shared" si="37"/>
        <v>film &amp; video</v>
      </c>
      <c r="T461" t="str">
        <f t="shared" si="38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9"/>
        <v>1.7162500000000001</v>
      </c>
      <c r="G462" t="s">
        <v>20</v>
      </c>
      <c r="H462">
        <v>50</v>
      </c>
      <c r="I462" s="5">
        <f t="shared" si="36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0"/>
        <v>40399.208333333336</v>
      </c>
      <c r="O462" s="8">
        <f t="shared" si="40"/>
        <v>40402.208333333336</v>
      </c>
      <c r="P462" t="b">
        <v>0</v>
      </c>
      <c r="Q462" t="b">
        <v>0</v>
      </c>
      <c r="R462" t="s">
        <v>33</v>
      </c>
      <c r="S462" t="str">
        <f t="shared" si="37"/>
        <v>theater</v>
      </c>
      <c r="T462" t="str">
        <f t="shared" si="38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9"/>
        <v>1.4104655870445344</v>
      </c>
      <c r="G463" t="s">
        <v>20</v>
      </c>
      <c r="H463">
        <v>2080</v>
      </c>
      <c r="I463" s="5">
        <f t="shared" si="36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0"/>
        <v>41757.208333333336</v>
      </c>
      <c r="O463" s="8">
        <f t="shared" si="40"/>
        <v>41777.208333333336</v>
      </c>
      <c r="P463" t="b">
        <v>0</v>
      </c>
      <c r="Q463" t="b">
        <v>0</v>
      </c>
      <c r="R463" t="s">
        <v>53</v>
      </c>
      <c r="S463" t="str">
        <f t="shared" si="37"/>
        <v>film &amp; video</v>
      </c>
      <c r="T463" t="str">
        <f t="shared" si="38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9"/>
        <v>0.30579449152542371</v>
      </c>
      <c r="G464" t="s">
        <v>14</v>
      </c>
      <c r="H464">
        <v>535</v>
      </c>
      <c r="I464" s="5">
        <f t="shared" si="36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0"/>
        <v>41304.25</v>
      </c>
      <c r="O464" s="8">
        <f t="shared" si="40"/>
        <v>41342.25</v>
      </c>
      <c r="P464" t="b">
        <v>0</v>
      </c>
      <c r="Q464" t="b">
        <v>0</v>
      </c>
      <c r="R464" t="s">
        <v>292</v>
      </c>
      <c r="S464" t="str">
        <f t="shared" si="37"/>
        <v>games</v>
      </c>
      <c r="T464" t="str">
        <f t="shared" si="38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9"/>
        <v>1.0816455696202532</v>
      </c>
      <c r="G465" t="s">
        <v>20</v>
      </c>
      <c r="H465">
        <v>2105</v>
      </c>
      <c r="I465" s="5">
        <f t="shared" si="36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0"/>
        <v>41639.25</v>
      </c>
      <c r="O465" s="8">
        <f t="shared" si="40"/>
        <v>41643.25</v>
      </c>
      <c r="P465" t="b">
        <v>0</v>
      </c>
      <c r="Q465" t="b">
        <v>0</v>
      </c>
      <c r="R465" t="s">
        <v>71</v>
      </c>
      <c r="S465" t="str">
        <f t="shared" si="37"/>
        <v>film &amp; video</v>
      </c>
      <c r="T465" t="str">
        <f t="shared" si="38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9"/>
        <v>1.3345505617977529</v>
      </c>
      <c r="G466" t="s">
        <v>20</v>
      </c>
      <c r="H466">
        <v>2436</v>
      </c>
      <c r="I466" s="5">
        <f t="shared" si="36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0"/>
        <v>43142.25</v>
      </c>
      <c r="O466" s="8">
        <f t="shared" si="40"/>
        <v>43156.25</v>
      </c>
      <c r="P466" t="b">
        <v>0</v>
      </c>
      <c r="Q466" t="b">
        <v>0</v>
      </c>
      <c r="R466" t="s">
        <v>33</v>
      </c>
      <c r="S466" t="str">
        <f t="shared" si="37"/>
        <v>theater</v>
      </c>
      <c r="T466" t="str">
        <f t="shared" si="38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9"/>
        <v>1.8785106382978722</v>
      </c>
      <c r="G467" t="s">
        <v>20</v>
      </c>
      <c r="H467">
        <v>80</v>
      </c>
      <c r="I467" s="5">
        <f t="shared" si="36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0"/>
        <v>43127.25</v>
      </c>
      <c r="O467" s="8">
        <f t="shared" si="40"/>
        <v>43136.25</v>
      </c>
      <c r="P467" t="b">
        <v>0</v>
      </c>
      <c r="Q467" t="b">
        <v>0</v>
      </c>
      <c r="R467" t="s">
        <v>206</v>
      </c>
      <c r="S467" t="str">
        <f t="shared" si="37"/>
        <v>publishing</v>
      </c>
      <c r="T467" t="str">
        <f t="shared" si="38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9"/>
        <v>3.32</v>
      </c>
      <c r="G468" t="s">
        <v>20</v>
      </c>
      <c r="H468">
        <v>42</v>
      </c>
      <c r="I468" s="5">
        <f t="shared" si="36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0"/>
        <v>41409.208333333336</v>
      </c>
      <c r="O468" s="8">
        <f t="shared" si="40"/>
        <v>41432.208333333336</v>
      </c>
      <c r="P468" t="b">
        <v>0</v>
      </c>
      <c r="Q468" t="b">
        <v>1</v>
      </c>
      <c r="R468" t="s">
        <v>65</v>
      </c>
      <c r="S468" t="str">
        <f t="shared" si="37"/>
        <v>technology</v>
      </c>
      <c r="T468" t="str">
        <f t="shared" si="38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9"/>
        <v>5.7521428571428572</v>
      </c>
      <c r="G469" t="s">
        <v>20</v>
      </c>
      <c r="H469">
        <v>139</v>
      </c>
      <c r="I469" s="5">
        <f t="shared" si="36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0"/>
        <v>42331.25</v>
      </c>
      <c r="O469" s="8">
        <f t="shared" si="40"/>
        <v>42338.25</v>
      </c>
      <c r="P469" t="b">
        <v>0</v>
      </c>
      <c r="Q469" t="b">
        <v>1</v>
      </c>
      <c r="R469" t="s">
        <v>28</v>
      </c>
      <c r="S469" t="str">
        <f t="shared" si="37"/>
        <v>technology</v>
      </c>
      <c r="T469" t="str">
        <f t="shared" si="38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9"/>
        <v>0.40500000000000003</v>
      </c>
      <c r="G470" t="s">
        <v>14</v>
      </c>
      <c r="H470">
        <v>16</v>
      </c>
      <c r="I470" s="5">
        <f t="shared" si="36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0"/>
        <v>43569.208333333328</v>
      </c>
      <c r="O470" s="8">
        <f t="shared" si="40"/>
        <v>43585.208333333328</v>
      </c>
      <c r="P470" t="b">
        <v>0</v>
      </c>
      <c r="Q470" t="b">
        <v>0</v>
      </c>
      <c r="R470" t="s">
        <v>33</v>
      </c>
      <c r="S470" t="str">
        <f t="shared" si="37"/>
        <v>theater</v>
      </c>
      <c r="T470" t="str">
        <f t="shared" si="38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9"/>
        <v>1.8442857142857143</v>
      </c>
      <c r="G471" t="s">
        <v>20</v>
      </c>
      <c r="H471">
        <v>159</v>
      </c>
      <c r="I471" s="5">
        <f t="shared" si="36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0"/>
        <v>42142.208333333328</v>
      </c>
      <c r="O471" s="8">
        <f t="shared" si="40"/>
        <v>42144.208333333328</v>
      </c>
      <c r="P471" t="b">
        <v>0</v>
      </c>
      <c r="Q471" t="b">
        <v>0</v>
      </c>
      <c r="R471" t="s">
        <v>53</v>
      </c>
      <c r="S471" t="str">
        <f t="shared" si="37"/>
        <v>film &amp; video</v>
      </c>
      <c r="T471" t="str">
        <f t="shared" si="38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9"/>
        <v>2.8580555555555556</v>
      </c>
      <c r="G472" t="s">
        <v>20</v>
      </c>
      <c r="H472">
        <v>381</v>
      </c>
      <c r="I472" s="5">
        <f t="shared" si="36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0"/>
        <v>42716.25</v>
      </c>
      <c r="O472" s="8">
        <f t="shared" si="40"/>
        <v>42723.25</v>
      </c>
      <c r="P472" t="b">
        <v>0</v>
      </c>
      <c r="Q472" t="b">
        <v>0</v>
      </c>
      <c r="R472" t="s">
        <v>65</v>
      </c>
      <c r="S472" t="str">
        <f t="shared" si="37"/>
        <v>technology</v>
      </c>
      <c r="T472" t="str">
        <f t="shared" si="38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9"/>
        <v>3.19</v>
      </c>
      <c r="G473" t="s">
        <v>20</v>
      </c>
      <c r="H473">
        <v>194</v>
      </c>
      <c r="I473" s="5">
        <f t="shared" si="36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0"/>
        <v>41031.208333333336</v>
      </c>
      <c r="O473" s="8">
        <f t="shared" si="40"/>
        <v>41031.208333333336</v>
      </c>
      <c r="P473" t="b">
        <v>0</v>
      </c>
      <c r="Q473" t="b">
        <v>1</v>
      </c>
      <c r="R473" t="s">
        <v>17</v>
      </c>
      <c r="S473" t="str">
        <f t="shared" si="37"/>
        <v>food</v>
      </c>
      <c r="T473" t="str">
        <f t="shared" si="38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9"/>
        <v>0.39234070221066319</v>
      </c>
      <c r="G474" t="s">
        <v>14</v>
      </c>
      <c r="H474">
        <v>575</v>
      </c>
      <c r="I474" s="5">
        <f t="shared" si="36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0"/>
        <v>43535.208333333328</v>
      </c>
      <c r="O474" s="8">
        <f t="shared" si="40"/>
        <v>43589.208333333328</v>
      </c>
      <c r="P474" t="b">
        <v>0</v>
      </c>
      <c r="Q474" t="b">
        <v>0</v>
      </c>
      <c r="R474" t="s">
        <v>23</v>
      </c>
      <c r="S474" t="str">
        <f t="shared" si="37"/>
        <v>music</v>
      </c>
      <c r="T474" t="str">
        <f t="shared" si="38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9"/>
        <v>1.7814000000000001</v>
      </c>
      <c r="G475" t="s">
        <v>20</v>
      </c>
      <c r="H475">
        <v>106</v>
      </c>
      <c r="I475" s="5">
        <f t="shared" si="36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0"/>
        <v>43277.208333333328</v>
      </c>
      <c r="O475" s="8">
        <f t="shared" si="40"/>
        <v>43278.208333333328</v>
      </c>
      <c r="P475" t="b">
        <v>0</v>
      </c>
      <c r="Q475" t="b">
        <v>0</v>
      </c>
      <c r="R475" t="s">
        <v>50</v>
      </c>
      <c r="S475" t="str">
        <f t="shared" si="37"/>
        <v>music</v>
      </c>
      <c r="T475" t="str">
        <f t="shared" si="38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9"/>
        <v>3.6515</v>
      </c>
      <c r="G476" t="s">
        <v>20</v>
      </c>
      <c r="H476">
        <v>142</v>
      </c>
      <c r="I476" s="5">
        <f t="shared" si="36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0"/>
        <v>41989.25</v>
      </c>
      <c r="O476" s="8">
        <f t="shared" si="40"/>
        <v>41990.25</v>
      </c>
      <c r="P476" t="b">
        <v>0</v>
      </c>
      <c r="Q476" t="b">
        <v>0</v>
      </c>
      <c r="R476" t="s">
        <v>269</v>
      </c>
      <c r="S476" t="str">
        <f t="shared" si="37"/>
        <v>film &amp; video</v>
      </c>
      <c r="T476" t="str">
        <f t="shared" si="38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9"/>
        <v>1.1394594594594594</v>
      </c>
      <c r="G477" t="s">
        <v>20</v>
      </c>
      <c r="H477">
        <v>211</v>
      </c>
      <c r="I477" s="5">
        <f t="shared" si="36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0"/>
        <v>41450.208333333336</v>
      </c>
      <c r="O477" s="8">
        <f t="shared" si="40"/>
        <v>41454.208333333336</v>
      </c>
      <c r="P477" t="b">
        <v>0</v>
      </c>
      <c r="Q477" t="b">
        <v>1</v>
      </c>
      <c r="R477" t="s">
        <v>206</v>
      </c>
      <c r="S477" t="str">
        <f t="shared" si="37"/>
        <v>publishing</v>
      </c>
      <c r="T477" t="str">
        <f t="shared" si="38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9"/>
        <v>0.29828720626631855</v>
      </c>
      <c r="G478" t="s">
        <v>14</v>
      </c>
      <c r="H478">
        <v>1120</v>
      </c>
      <c r="I478" s="5">
        <f t="shared" si="36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0"/>
        <v>43322.208333333328</v>
      </c>
      <c r="O478" s="8">
        <f t="shared" si="40"/>
        <v>43328.208333333328</v>
      </c>
      <c r="P478" t="b">
        <v>0</v>
      </c>
      <c r="Q478" t="b">
        <v>0</v>
      </c>
      <c r="R478" t="s">
        <v>119</v>
      </c>
      <c r="S478" t="str">
        <f t="shared" si="37"/>
        <v>publishing</v>
      </c>
      <c r="T478" t="str">
        <f t="shared" si="38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9"/>
        <v>0.54270588235294115</v>
      </c>
      <c r="G479" t="s">
        <v>14</v>
      </c>
      <c r="H479">
        <v>113</v>
      </c>
      <c r="I479" s="5">
        <f t="shared" si="36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0"/>
        <v>40720.208333333336</v>
      </c>
      <c r="O479" s="8">
        <f t="shared" si="40"/>
        <v>40747.208333333336</v>
      </c>
      <c r="P479" t="b">
        <v>0</v>
      </c>
      <c r="Q479" t="b">
        <v>0</v>
      </c>
      <c r="R479" t="s">
        <v>474</v>
      </c>
      <c r="S479" t="str">
        <f t="shared" si="37"/>
        <v>film &amp; video</v>
      </c>
      <c r="T479" t="str">
        <f t="shared" si="38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9"/>
        <v>2.3634156976744185</v>
      </c>
      <c r="G480" t="s">
        <v>20</v>
      </c>
      <c r="H480">
        <v>2756</v>
      </c>
      <c r="I480" s="5">
        <f t="shared" si="36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0"/>
        <v>42072.208333333328</v>
      </c>
      <c r="O480" s="8">
        <f t="shared" si="40"/>
        <v>42084.208333333328</v>
      </c>
      <c r="P480" t="b">
        <v>0</v>
      </c>
      <c r="Q480" t="b">
        <v>0</v>
      </c>
      <c r="R480" t="s">
        <v>65</v>
      </c>
      <c r="S480" t="str">
        <f t="shared" si="37"/>
        <v>technology</v>
      </c>
      <c r="T480" t="str">
        <f t="shared" si="38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9"/>
        <v>5.1291666666666664</v>
      </c>
      <c r="G481" t="s">
        <v>20</v>
      </c>
      <c r="H481">
        <v>173</v>
      </c>
      <c r="I481" s="5">
        <f t="shared" si="36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0"/>
        <v>42945.208333333328</v>
      </c>
      <c r="O481" s="8">
        <f t="shared" si="40"/>
        <v>42947.208333333328</v>
      </c>
      <c r="P481" t="b">
        <v>0</v>
      </c>
      <c r="Q481" t="b">
        <v>0</v>
      </c>
      <c r="R481" t="s">
        <v>17</v>
      </c>
      <c r="S481" t="str">
        <f t="shared" si="37"/>
        <v>food</v>
      </c>
      <c r="T481" t="str">
        <f t="shared" si="38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9"/>
        <v>1.0065116279069768</v>
      </c>
      <c r="G482" t="s">
        <v>20</v>
      </c>
      <c r="H482">
        <v>87</v>
      </c>
      <c r="I482" s="5">
        <f t="shared" si="36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0"/>
        <v>40248.25</v>
      </c>
      <c r="O482" s="8">
        <f t="shared" si="40"/>
        <v>40257.208333333336</v>
      </c>
      <c r="P482" t="b">
        <v>0</v>
      </c>
      <c r="Q482" t="b">
        <v>1</v>
      </c>
      <c r="R482" t="s">
        <v>122</v>
      </c>
      <c r="S482" t="str">
        <f t="shared" si="37"/>
        <v>photography</v>
      </c>
      <c r="T482" t="str">
        <f t="shared" si="38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9"/>
        <v>0.81348423194303154</v>
      </c>
      <c r="G483" t="s">
        <v>14</v>
      </c>
      <c r="H483">
        <v>1538</v>
      </c>
      <c r="I483" s="5">
        <f t="shared" si="36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0"/>
        <v>41913.208333333336</v>
      </c>
      <c r="O483" s="8">
        <f t="shared" si="40"/>
        <v>41955.25</v>
      </c>
      <c r="P483" t="b">
        <v>0</v>
      </c>
      <c r="Q483" t="b">
        <v>1</v>
      </c>
      <c r="R483" t="s">
        <v>33</v>
      </c>
      <c r="S483" t="str">
        <f t="shared" si="37"/>
        <v>theater</v>
      </c>
      <c r="T483" t="str">
        <f t="shared" si="38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9"/>
        <v>0.16404761904761905</v>
      </c>
      <c r="G484" t="s">
        <v>14</v>
      </c>
      <c r="H484">
        <v>9</v>
      </c>
      <c r="I484" s="5">
        <f t="shared" si="36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0"/>
        <v>40963.25</v>
      </c>
      <c r="O484" s="8">
        <f t="shared" si="40"/>
        <v>40974.25</v>
      </c>
      <c r="P484" t="b">
        <v>0</v>
      </c>
      <c r="Q484" t="b">
        <v>1</v>
      </c>
      <c r="R484" t="s">
        <v>119</v>
      </c>
      <c r="S484" t="str">
        <f t="shared" si="37"/>
        <v>publishing</v>
      </c>
      <c r="T484" t="str">
        <f t="shared" si="38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9"/>
        <v>0.52774617067833696</v>
      </c>
      <c r="G485" t="s">
        <v>14</v>
      </c>
      <c r="H485">
        <v>554</v>
      </c>
      <c r="I485" s="5">
        <f t="shared" si="36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0"/>
        <v>43811.25</v>
      </c>
      <c r="O485" s="8">
        <f t="shared" si="40"/>
        <v>43818.25</v>
      </c>
      <c r="P485" t="b">
        <v>0</v>
      </c>
      <c r="Q485" t="b">
        <v>0</v>
      </c>
      <c r="R485" t="s">
        <v>33</v>
      </c>
      <c r="S485" t="str">
        <f t="shared" si="37"/>
        <v>theater</v>
      </c>
      <c r="T485" t="str">
        <f t="shared" si="38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9"/>
        <v>2.6020608108108108</v>
      </c>
      <c r="G486" t="s">
        <v>20</v>
      </c>
      <c r="H486">
        <v>1572</v>
      </c>
      <c r="I486" s="5">
        <f t="shared" si="36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0"/>
        <v>41855.208333333336</v>
      </c>
      <c r="O486" s="8">
        <f t="shared" si="40"/>
        <v>41904.208333333336</v>
      </c>
      <c r="P486" t="b">
        <v>0</v>
      </c>
      <c r="Q486" t="b">
        <v>1</v>
      </c>
      <c r="R486" t="s">
        <v>17</v>
      </c>
      <c r="S486" t="str">
        <f t="shared" si="37"/>
        <v>food</v>
      </c>
      <c r="T486" t="str">
        <f t="shared" si="38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9"/>
        <v>0.30732891832229581</v>
      </c>
      <c r="G487" t="s">
        <v>14</v>
      </c>
      <c r="H487">
        <v>648</v>
      </c>
      <c r="I487" s="5">
        <f t="shared" si="36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0"/>
        <v>43626.208333333328</v>
      </c>
      <c r="O487" s="8">
        <f t="shared" si="40"/>
        <v>43667.208333333328</v>
      </c>
      <c r="P487" t="b">
        <v>0</v>
      </c>
      <c r="Q487" t="b">
        <v>0</v>
      </c>
      <c r="R487" t="s">
        <v>33</v>
      </c>
      <c r="S487" t="str">
        <f t="shared" si="37"/>
        <v>theater</v>
      </c>
      <c r="T487" t="str">
        <f t="shared" si="38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9"/>
        <v>0.13500000000000001</v>
      </c>
      <c r="G488" t="s">
        <v>14</v>
      </c>
      <c r="H488">
        <v>21</v>
      </c>
      <c r="I488" s="5">
        <f t="shared" si="36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0"/>
        <v>43168.25</v>
      </c>
      <c r="O488" s="8">
        <f t="shared" si="40"/>
        <v>43183.208333333328</v>
      </c>
      <c r="P488" t="b">
        <v>0</v>
      </c>
      <c r="Q488" t="b">
        <v>1</v>
      </c>
      <c r="R488" t="s">
        <v>206</v>
      </c>
      <c r="S488" t="str">
        <f t="shared" si="37"/>
        <v>publishing</v>
      </c>
      <c r="T488" t="str">
        <f t="shared" si="38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9"/>
        <v>1.7862556663644606</v>
      </c>
      <c r="G489" t="s">
        <v>20</v>
      </c>
      <c r="H489">
        <v>2346</v>
      </c>
      <c r="I489" s="5">
        <f t="shared" si="36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0"/>
        <v>42845.208333333328</v>
      </c>
      <c r="O489" s="8">
        <f t="shared" si="40"/>
        <v>42878.208333333328</v>
      </c>
      <c r="P489" t="b">
        <v>0</v>
      </c>
      <c r="Q489" t="b">
        <v>0</v>
      </c>
      <c r="R489" t="s">
        <v>33</v>
      </c>
      <c r="S489" t="str">
        <f t="shared" si="37"/>
        <v>theater</v>
      </c>
      <c r="T489" t="str">
        <f t="shared" si="38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9"/>
        <v>2.2005660377358489</v>
      </c>
      <c r="G490" t="s">
        <v>20</v>
      </c>
      <c r="H490">
        <v>115</v>
      </c>
      <c r="I490" s="5">
        <f t="shared" si="36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0"/>
        <v>42403.25</v>
      </c>
      <c r="O490" s="8">
        <f t="shared" si="40"/>
        <v>42420.25</v>
      </c>
      <c r="P490" t="b">
        <v>0</v>
      </c>
      <c r="Q490" t="b">
        <v>0</v>
      </c>
      <c r="R490" t="s">
        <v>33</v>
      </c>
      <c r="S490" t="str">
        <f t="shared" si="37"/>
        <v>theater</v>
      </c>
      <c r="T490" t="str">
        <f t="shared" si="38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9"/>
        <v>1.015108695652174</v>
      </c>
      <c r="G491" t="s">
        <v>20</v>
      </c>
      <c r="H491">
        <v>85</v>
      </c>
      <c r="I491" s="5">
        <f t="shared" si="36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0"/>
        <v>40406.208333333336</v>
      </c>
      <c r="O491" s="8">
        <f t="shared" si="40"/>
        <v>40411.208333333336</v>
      </c>
      <c r="P491" t="b">
        <v>0</v>
      </c>
      <c r="Q491" t="b">
        <v>0</v>
      </c>
      <c r="R491" t="s">
        <v>65</v>
      </c>
      <c r="S491" t="str">
        <f t="shared" si="37"/>
        <v>technology</v>
      </c>
      <c r="T491" t="str">
        <f t="shared" si="38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9"/>
        <v>1.915</v>
      </c>
      <c r="G492" t="s">
        <v>20</v>
      </c>
      <c r="H492">
        <v>144</v>
      </c>
      <c r="I492" s="5">
        <f t="shared" si="36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0"/>
        <v>43786.25</v>
      </c>
      <c r="O492" s="8">
        <f t="shared" si="40"/>
        <v>43793.25</v>
      </c>
      <c r="P492" t="b">
        <v>0</v>
      </c>
      <c r="Q492" t="b">
        <v>0</v>
      </c>
      <c r="R492" t="s">
        <v>1029</v>
      </c>
      <c r="S492" t="str">
        <f t="shared" si="37"/>
        <v>journalism</v>
      </c>
      <c r="T492" t="str">
        <f t="shared" si="38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9"/>
        <v>3.0534683098591549</v>
      </c>
      <c r="G493" t="s">
        <v>20</v>
      </c>
      <c r="H493">
        <v>2443</v>
      </c>
      <c r="I493" s="5">
        <f t="shared" si="36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0"/>
        <v>41456.208333333336</v>
      </c>
      <c r="O493" s="8">
        <f t="shared" si="40"/>
        <v>41482.208333333336</v>
      </c>
      <c r="P493" t="b">
        <v>0</v>
      </c>
      <c r="Q493" t="b">
        <v>1</v>
      </c>
      <c r="R493" t="s">
        <v>17</v>
      </c>
      <c r="S493" t="str">
        <f t="shared" si="37"/>
        <v>food</v>
      </c>
      <c r="T493" t="str">
        <f t="shared" si="38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9"/>
        <v>0.23995287958115183</v>
      </c>
      <c r="G494" t="s">
        <v>74</v>
      </c>
      <c r="H494">
        <v>595</v>
      </c>
      <c r="I494" s="5">
        <f t="shared" si="36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0"/>
        <v>40336.208333333336</v>
      </c>
      <c r="O494" s="8">
        <f t="shared" si="40"/>
        <v>40371.208333333336</v>
      </c>
      <c r="P494" t="b">
        <v>1</v>
      </c>
      <c r="Q494" t="b">
        <v>1</v>
      </c>
      <c r="R494" t="s">
        <v>100</v>
      </c>
      <c r="S494" t="str">
        <f t="shared" si="37"/>
        <v>film &amp; video</v>
      </c>
      <c r="T494" t="str">
        <f t="shared" si="38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9"/>
        <v>7.2377777777777776</v>
      </c>
      <c r="G495" t="s">
        <v>20</v>
      </c>
      <c r="H495">
        <v>64</v>
      </c>
      <c r="I495" s="5">
        <f t="shared" si="36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0"/>
        <v>43645.208333333328</v>
      </c>
      <c r="O495" s="8">
        <f t="shared" si="40"/>
        <v>43658.208333333328</v>
      </c>
      <c r="P495" t="b">
        <v>0</v>
      </c>
      <c r="Q495" t="b">
        <v>0</v>
      </c>
      <c r="R495" t="s">
        <v>122</v>
      </c>
      <c r="S495" t="str">
        <f t="shared" si="37"/>
        <v>photography</v>
      </c>
      <c r="T495" t="str">
        <f t="shared" si="38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9"/>
        <v>5.4736000000000002</v>
      </c>
      <c r="G496" t="s">
        <v>20</v>
      </c>
      <c r="H496">
        <v>268</v>
      </c>
      <c r="I496" s="5">
        <f t="shared" si="36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0"/>
        <v>40990.208333333336</v>
      </c>
      <c r="O496" s="8">
        <f t="shared" si="40"/>
        <v>40991.208333333336</v>
      </c>
      <c r="P496" t="b">
        <v>0</v>
      </c>
      <c r="Q496" t="b">
        <v>0</v>
      </c>
      <c r="R496" t="s">
        <v>65</v>
      </c>
      <c r="S496" t="str">
        <f t="shared" si="37"/>
        <v>technology</v>
      </c>
      <c r="T496" t="str">
        <f t="shared" si="38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9"/>
        <v>4.1449999999999996</v>
      </c>
      <c r="G497" t="s">
        <v>20</v>
      </c>
      <c r="H497">
        <v>195</v>
      </c>
      <c r="I497" s="5">
        <f t="shared" si="36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0"/>
        <v>41800.208333333336</v>
      </c>
      <c r="O497" s="8">
        <f t="shared" si="40"/>
        <v>41804.208333333336</v>
      </c>
      <c r="P497" t="b">
        <v>0</v>
      </c>
      <c r="Q497" t="b">
        <v>0</v>
      </c>
      <c r="R497" t="s">
        <v>33</v>
      </c>
      <c r="S497" t="str">
        <f t="shared" si="37"/>
        <v>theater</v>
      </c>
      <c r="T497" t="str">
        <f t="shared" si="38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9"/>
        <v>9.0696409140369975E-3</v>
      </c>
      <c r="G498" t="s">
        <v>14</v>
      </c>
      <c r="H498">
        <v>54</v>
      </c>
      <c r="I498" s="5">
        <f t="shared" si="36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0"/>
        <v>42876.208333333328</v>
      </c>
      <c r="O498" s="8">
        <f t="shared" si="40"/>
        <v>42893.208333333328</v>
      </c>
      <c r="P498" t="b">
        <v>0</v>
      </c>
      <c r="Q498" t="b">
        <v>0</v>
      </c>
      <c r="R498" t="s">
        <v>71</v>
      </c>
      <c r="S498" t="str">
        <f t="shared" si="37"/>
        <v>film &amp; video</v>
      </c>
      <c r="T498" t="str">
        <f t="shared" si="38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9"/>
        <v>0.34173469387755101</v>
      </c>
      <c r="G499" t="s">
        <v>14</v>
      </c>
      <c r="H499">
        <v>120</v>
      </c>
      <c r="I499" s="5">
        <f t="shared" si="36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0"/>
        <v>42724.25</v>
      </c>
      <c r="O499" s="8">
        <f t="shared" si="40"/>
        <v>42724.25</v>
      </c>
      <c r="P499" t="b">
        <v>0</v>
      </c>
      <c r="Q499" t="b">
        <v>1</v>
      </c>
      <c r="R499" t="s">
        <v>65</v>
      </c>
      <c r="S499" t="str">
        <f t="shared" si="37"/>
        <v>technology</v>
      </c>
      <c r="T499" t="str">
        <f t="shared" si="38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9"/>
        <v>0.239488107549121</v>
      </c>
      <c r="G500" t="s">
        <v>14</v>
      </c>
      <c r="H500">
        <v>579</v>
      </c>
      <c r="I500" s="5">
        <f t="shared" si="36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0"/>
        <v>42005.25</v>
      </c>
      <c r="O500" s="8">
        <f t="shared" si="40"/>
        <v>42007.25</v>
      </c>
      <c r="P500" t="b">
        <v>0</v>
      </c>
      <c r="Q500" t="b">
        <v>0</v>
      </c>
      <c r="R500" t="s">
        <v>28</v>
      </c>
      <c r="S500" t="str">
        <f t="shared" si="37"/>
        <v>technology</v>
      </c>
      <c r="T500" t="str">
        <f t="shared" si="38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9"/>
        <v>0.48072649572649573</v>
      </c>
      <c r="G501" t="s">
        <v>14</v>
      </c>
      <c r="H501">
        <v>2072</v>
      </c>
      <c r="I501" s="5">
        <f t="shared" si="36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0"/>
        <v>42444.208333333328</v>
      </c>
      <c r="O501" s="8">
        <f t="shared" si="40"/>
        <v>42449.208333333328</v>
      </c>
      <c r="P501" t="b">
        <v>0</v>
      </c>
      <c r="Q501" t="b">
        <v>1</v>
      </c>
      <c r="R501" t="s">
        <v>42</v>
      </c>
      <c r="S501" t="str">
        <f t="shared" si="37"/>
        <v>film &amp; video</v>
      </c>
      <c r="T501" t="str">
        <f t="shared" si="38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9"/>
        <v>0</v>
      </c>
      <c r="G502" t="s">
        <v>14</v>
      </c>
      <c r="H502">
        <v>0</v>
      </c>
      <c r="I502" s="5">
        <f t="shared" si="36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0"/>
        <v>41395.208333333336</v>
      </c>
      <c r="O502" s="8">
        <f t="shared" si="40"/>
        <v>41423.208333333336</v>
      </c>
      <c r="P502" t="b">
        <v>0</v>
      </c>
      <c r="Q502" t="b">
        <v>1</v>
      </c>
      <c r="R502" t="s">
        <v>33</v>
      </c>
      <c r="S502" t="str">
        <f t="shared" si="37"/>
        <v>theater</v>
      </c>
      <c r="T502" t="str">
        <f t="shared" si="38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9"/>
        <v>0.70145182291666663</v>
      </c>
      <c r="G503" t="s">
        <v>14</v>
      </c>
      <c r="H503">
        <v>1796</v>
      </c>
      <c r="I503" s="5">
        <f t="shared" si="36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0"/>
        <v>41345.208333333336</v>
      </c>
      <c r="O503" s="8">
        <f t="shared" si="40"/>
        <v>41347.208333333336</v>
      </c>
      <c r="P503" t="b">
        <v>0</v>
      </c>
      <c r="Q503" t="b">
        <v>0</v>
      </c>
      <c r="R503" t="s">
        <v>42</v>
      </c>
      <c r="S503" t="str">
        <f t="shared" si="37"/>
        <v>film &amp; video</v>
      </c>
      <c r="T503" t="str">
        <f t="shared" si="38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9"/>
        <v>5.2992307692307694</v>
      </c>
      <c r="G504" t="s">
        <v>20</v>
      </c>
      <c r="H504">
        <v>186</v>
      </c>
      <c r="I504" s="5">
        <f t="shared" si="36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0"/>
        <v>41117.208333333336</v>
      </c>
      <c r="O504" s="8">
        <f t="shared" si="40"/>
        <v>41146.208333333336</v>
      </c>
      <c r="P504" t="b">
        <v>0</v>
      </c>
      <c r="Q504" t="b">
        <v>1</v>
      </c>
      <c r="R504" t="s">
        <v>89</v>
      </c>
      <c r="S504" t="str">
        <f t="shared" si="37"/>
        <v>games</v>
      </c>
      <c r="T504" t="str">
        <f t="shared" si="38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9"/>
        <v>1.8032549019607844</v>
      </c>
      <c r="G505" t="s">
        <v>20</v>
      </c>
      <c r="H505">
        <v>460</v>
      </c>
      <c r="I505" s="5">
        <f t="shared" si="36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0"/>
        <v>42186.208333333328</v>
      </c>
      <c r="O505" s="8">
        <f t="shared" si="40"/>
        <v>42206.208333333328</v>
      </c>
      <c r="P505" t="b">
        <v>0</v>
      </c>
      <c r="Q505" t="b">
        <v>0</v>
      </c>
      <c r="R505" t="s">
        <v>53</v>
      </c>
      <c r="S505" t="str">
        <f t="shared" si="37"/>
        <v>film &amp; video</v>
      </c>
      <c r="T505" t="str">
        <f t="shared" si="38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9"/>
        <v>0.92320000000000002</v>
      </c>
      <c r="G506" t="s">
        <v>14</v>
      </c>
      <c r="H506">
        <v>62</v>
      </c>
      <c r="I506" s="5">
        <f t="shared" si="36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0"/>
        <v>42142.208333333328</v>
      </c>
      <c r="O506" s="8">
        <f t="shared" si="40"/>
        <v>42143.208333333328</v>
      </c>
      <c r="P506" t="b">
        <v>0</v>
      </c>
      <c r="Q506" t="b">
        <v>0</v>
      </c>
      <c r="R506" t="s">
        <v>23</v>
      </c>
      <c r="S506" t="str">
        <f t="shared" si="37"/>
        <v>music</v>
      </c>
      <c r="T506" t="str">
        <f t="shared" si="38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9"/>
        <v>0.13901001112347053</v>
      </c>
      <c r="G507" t="s">
        <v>14</v>
      </c>
      <c r="H507">
        <v>347</v>
      </c>
      <c r="I507" s="5">
        <f t="shared" si="36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0"/>
        <v>41341.25</v>
      </c>
      <c r="O507" s="8">
        <f t="shared" si="40"/>
        <v>41383.208333333336</v>
      </c>
      <c r="P507" t="b">
        <v>0</v>
      </c>
      <c r="Q507" t="b">
        <v>1</v>
      </c>
      <c r="R507" t="s">
        <v>133</v>
      </c>
      <c r="S507" t="str">
        <f t="shared" si="37"/>
        <v>publishing</v>
      </c>
      <c r="T507" t="str">
        <f t="shared" si="38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9"/>
        <v>9.2707777777777771</v>
      </c>
      <c r="G508" t="s">
        <v>20</v>
      </c>
      <c r="H508">
        <v>2528</v>
      </c>
      <c r="I508" s="5">
        <f t="shared" si="36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0"/>
        <v>43062.25</v>
      </c>
      <c r="O508" s="8">
        <f t="shared" si="40"/>
        <v>43079.25</v>
      </c>
      <c r="P508" t="b">
        <v>0</v>
      </c>
      <c r="Q508" t="b">
        <v>1</v>
      </c>
      <c r="R508" t="s">
        <v>33</v>
      </c>
      <c r="S508" t="str">
        <f t="shared" si="37"/>
        <v>theater</v>
      </c>
      <c r="T508" t="str">
        <f t="shared" si="38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9"/>
        <v>0.39857142857142858</v>
      </c>
      <c r="G509" t="s">
        <v>14</v>
      </c>
      <c r="H509">
        <v>19</v>
      </c>
      <c r="I509" s="5">
        <f t="shared" si="36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0"/>
        <v>41373.208333333336</v>
      </c>
      <c r="O509" s="8">
        <f t="shared" si="40"/>
        <v>41422.208333333336</v>
      </c>
      <c r="P509" t="b">
        <v>0</v>
      </c>
      <c r="Q509" t="b">
        <v>1</v>
      </c>
      <c r="R509" t="s">
        <v>28</v>
      </c>
      <c r="S509" t="str">
        <f t="shared" si="37"/>
        <v>technology</v>
      </c>
      <c r="T509" t="str">
        <f t="shared" si="38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9"/>
        <v>1.1222929936305732</v>
      </c>
      <c r="G510" t="s">
        <v>20</v>
      </c>
      <c r="H510">
        <v>3657</v>
      </c>
      <c r="I510" s="5">
        <f t="shared" si="36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0"/>
        <v>43310.208333333328</v>
      </c>
      <c r="O510" s="8">
        <f t="shared" si="40"/>
        <v>43331.208333333328</v>
      </c>
      <c r="P510" t="b">
        <v>0</v>
      </c>
      <c r="Q510" t="b">
        <v>0</v>
      </c>
      <c r="R510" t="s">
        <v>33</v>
      </c>
      <c r="S510" t="str">
        <f t="shared" si="37"/>
        <v>theater</v>
      </c>
      <c r="T510" t="str">
        <f t="shared" si="38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9"/>
        <v>0.70925816023738875</v>
      </c>
      <c r="G511" t="s">
        <v>14</v>
      </c>
      <c r="H511">
        <v>1258</v>
      </c>
      <c r="I511" s="5">
        <f t="shared" si="36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0"/>
        <v>41034.208333333336</v>
      </c>
      <c r="O511" s="8">
        <f t="shared" si="40"/>
        <v>41044.208333333336</v>
      </c>
      <c r="P511" t="b">
        <v>0</v>
      </c>
      <c r="Q511" t="b">
        <v>0</v>
      </c>
      <c r="R511" t="s">
        <v>33</v>
      </c>
      <c r="S511" t="str">
        <f t="shared" si="37"/>
        <v>theater</v>
      </c>
      <c r="T511" t="str">
        <f t="shared" si="38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9"/>
        <v>1.1908974358974358</v>
      </c>
      <c r="G512" t="s">
        <v>20</v>
      </c>
      <c r="H512">
        <v>131</v>
      </c>
      <c r="I512" s="5">
        <f t="shared" si="36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0"/>
        <v>43251.208333333328</v>
      </c>
      <c r="O512" s="8">
        <f t="shared" si="40"/>
        <v>43275.208333333328</v>
      </c>
      <c r="P512" t="b">
        <v>0</v>
      </c>
      <c r="Q512" t="b">
        <v>0</v>
      </c>
      <c r="R512" t="s">
        <v>53</v>
      </c>
      <c r="S512" t="str">
        <f t="shared" si="37"/>
        <v>film &amp; video</v>
      </c>
      <c r="T512" t="str">
        <f t="shared" si="38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9"/>
        <v>0.24017591339648173</v>
      </c>
      <c r="G513" t="s">
        <v>14</v>
      </c>
      <c r="H513">
        <v>362</v>
      </c>
      <c r="I513" s="5">
        <f t="shared" si="36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0"/>
        <v>43671.208333333328</v>
      </c>
      <c r="O513" s="8">
        <f t="shared" si="40"/>
        <v>43681.208333333328</v>
      </c>
      <c r="P513" t="b">
        <v>0</v>
      </c>
      <c r="Q513" t="b">
        <v>0</v>
      </c>
      <c r="R513" t="s">
        <v>33</v>
      </c>
      <c r="S513" t="str">
        <f t="shared" si="37"/>
        <v>theater</v>
      </c>
      <c r="T513" t="str">
        <f t="shared" si="38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9"/>
        <v>1.3931868131868133</v>
      </c>
      <c r="G514" t="s">
        <v>20</v>
      </c>
      <c r="H514">
        <v>239</v>
      </c>
      <c r="I514" s="5">
        <f t="shared" si="36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0"/>
        <v>41825.208333333336</v>
      </c>
      <c r="O514" s="8">
        <f t="shared" si="40"/>
        <v>41826.208333333336</v>
      </c>
      <c r="P514" t="b">
        <v>0</v>
      </c>
      <c r="Q514" t="b">
        <v>1</v>
      </c>
      <c r="R514" t="s">
        <v>89</v>
      </c>
      <c r="S514" t="str">
        <f t="shared" si="37"/>
        <v>games</v>
      </c>
      <c r="T514" t="str">
        <f t="shared" si="38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9"/>
        <v>0.39277108433734942</v>
      </c>
      <c r="G515" t="s">
        <v>74</v>
      </c>
      <c r="H515">
        <v>35</v>
      </c>
      <c r="I515" s="5">
        <f t="shared" ref="I515:I578" si="41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40"/>
        <v>40430.208333333336</v>
      </c>
      <c r="O515" s="8">
        <f t="shared" si="40"/>
        <v>40432.208333333336</v>
      </c>
      <c r="P515" t="b">
        <v>0</v>
      </c>
      <c r="Q515" t="b">
        <v>0</v>
      </c>
      <c r="R515" t="s">
        <v>269</v>
      </c>
      <c r="S515" t="str">
        <f t="shared" ref="S515:S578" si="42">_xlfn.TEXTBEFORE(R515,"/")</f>
        <v>film &amp; video</v>
      </c>
      <c r="T515" t="str">
        <f t="shared" ref="T515:T578" si="43">_xlfn.TEXTAFTER(R515,"/")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44">E516/D516</f>
        <v>0.22439077144917088</v>
      </c>
      <c r="G516" t="s">
        <v>74</v>
      </c>
      <c r="H516">
        <v>528</v>
      </c>
      <c r="I516" s="5">
        <f t="shared" si="4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ref="N516:O579" si="45">(((L516/60)/60)/24)+DATE(1970,1,1)</f>
        <v>41614.25</v>
      </c>
      <c r="O516" s="8">
        <f t="shared" si="45"/>
        <v>41619.25</v>
      </c>
      <c r="P516" t="b">
        <v>0</v>
      </c>
      <c r="Q516" t="b">
        <v>1</v>
      </c>
      <c r="R516" t="s">
        <v>23</v>
      </c>
      <c r="S516" t="str">
        <f t="shared" si="42"/>
        <v>music</v>
      </c>
      <c r="T516" t="str">
        <f t="shared" si="4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4"/>
        <v>0.55779069767441858</v>
      </c>
      <c r="G517" t="s">
        <v>14</v>
      </c>
      <c r="H517">
        <v>133</v>
      </c>
      <c r="I517" s="5">
        <f t="shared" si="4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5"/>
        <v>40900.25</v>
      </c>
      <c r="O517" s="8">
        <f t="shared" si="45"/>
        <v>40902.25</v>
      </c>
      <c r="P517" t="b">
        <v>0</v>
      </c>
      <c r="Q517" t="b">
        <v>1</v>
      </c>
      <c r="R517" t="s">
        <v>33</v>
      </c>
      <c r="S517" t="str">
        <f t="shared" si="42"/>
        <v>theater</v>
      </c>
      <c r="T517" t="str">
        <f t="shared" si="4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4"/>
        <v>0.42523125996810207</v>
      </c>
      <c r="G518" t="s">
        <v>14</v>
      </c>
      <c r="H518">
        <v>846</v>
      </c>
      <c r="I518" s="5">
        <f t="shared" si="41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5"/>
        <v>40396.208333333336</v>
      </c>
      <c r="O518" s="8">
        <f t="shared" si="45"/>
        <v>40434.208333333336</v>
      </c>
      <c r="P518" t="b">
        <v>0</v>
      </c>
      <c r="Q518" t="b">
        <v>0</v>
      </c>
      <c r="R518" t="s">
        <v>68</v>
      </c>
      <c r="S518" t="str">
        <f t="shared" si="42"/>
        <v>publishing</v>
      </c>
      <c r="T518" t="str">
        <f t="shared" si="4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4"/>
        <v>1.1200000000000001</v>
      </c>
      <c r="G519" t="s">
        <v>20</v>
      </c>
      <c r="H519">
        <v>78</v>
      </c>
      <c r="I519" s="5">
        <f t="shared" si="41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5"/>
        <v>42860.208333333328</v>
      </c>
      <c r="O519" s="8">
        <f t="shared" si="45"/>
        <v>42865.208333333328</v>
      </c>
      <c r="P519" t="b">
        <v>0</v>
      </c>
      <c r="Q519" t="b">
        <v>0</v>
      </c>
      <c r="R519" t="s">
        <v>17</v>
      </c>
      <c r="S519" t="str">
        <f t="shared" si="42"/>
        <v>food</v>
      </c>
      <c r="T519" t="str">
        <f t="shared" si="4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4"/>
        <v>7.0681818181818179E-2</v>
      </c>
      <c r="G520" t="s">
        <v>14</v>
      </c>
      <c r="H520">
        <v>10</v>
      </c>
      <c r="I520" s="5">
        <f t="shared" si="41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5"/>
        <v>43154.25</v>
      </c>
      <c r="O520" s="8">
        <f t="shared" si="45"/>
        <v>43156.25</v>
      </c>
      <c r="P520" t="b">
        <v>0</v>
      </c>
      <c r="Q520" t="b">
        <v>1</v>
      </c>
      <c r="R520" t="s">
        <v>71</v>
      </c>
      <c r="S520" t="str">
        <f t="shared" si="42"/>
        <v>film &amp; video</v>
      </c>
      <c r="T520" t="str">
        <f t="shared" si="4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4"/>
        <v>1.0174563871693867</v>
      </c>
      <c r="G521" t="s">
        <v>20</v>
      </c>
      <c r="H521">
        <v>1773</v>
      </c>
      <c r="I521" s="5">
        <f t="shared" si="41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5"/>
        <v>42012.25</v>
      </c>
      <c r="O521" s="8">
        <f t="shared" si="45"/>
        <v>42026.25</v>
      </c>
      <c r="P521" t="b">
        <v>0</v>
      </c>
      <c r="Q521" t="b">
        <v>1</v>
      </c>
      <c r="R521" t="s">
        <v>23</v>
      </c>
      <c r="S521" t="str">
        <f t="shared" si="42"/>
        <v>music</v>
      </c>
      <c r="T521" t="str">
        <f t="shared" si="4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4"/>
        <v>4.2575000000000003</v>
      </c>
      <c r="G522" t="s">
        <v>20</v>
      </c>
      <c r="H522">
        <v>32</v>
      </c>
      <c r="I522" s="5">
        <f t="shared" si="41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5"/>
        <v>43574.208333333328</v>
      </c>
      <c r="O522" s="8">
        <f t="shared" si="45"/>
        <v>43577.208333333328</v>
      </c>
      <c r="P522" t="b">
        <v>0</v>
      </c>
      <c r="Q522" t="b">
        <v>0</v>
      </c>
      <c r="R522" t="s">
        <v>33</v>
      </c>
      <c r="S522" t="str">
        <f t="shared" si="42"/>
        <v>theater</v>
      </c>
      <c r="T522" t="str">
        <f t="shared" si="4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4"/>
        <v>1.4553947368421052</v>
      </c>
      <c r="G523" t="s">
        <v>20</v>
      </c>
      <c r="H523">
        <v>369</v>
      </c>
      <c r="I523" s="5">
        <f t="shared" si="41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5"/>
        <v>42605.208333333328</v>
      </c>
      <c r="O523" s="8">
        <f t="shared" si="45"/>
        <v>42611.208333333328</v>
      </c>
      <c r="P523" t="b">
        <v>0</v>
      </c>
      <c r="Q523" t="b">
        <v>1</v>
      </c>
      <c r="R523" t="s">
        <v>53</v>
      </c>
      <c r="S523" t="str">
        <f t="shared" si="42"/>
        <v>film &amp; video</v>
      </c>
      <c r="T523" t="str">
        <f t="shared" si="4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4"/>
        <v>0.32453465346534655</v>
      </c>
      <c r="G524" t="s">
        <v>14</v>
      </c>
      <c r="H524">
        <v>191</v>
      </c>
      <c r="I524" s="5">
        <f t="shared" si="41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5"/>
        <v>41093.208333333336</v>
      </c>
      <c r="O524" s="8">
        <f t="shared" si="45"/>
        <v>41105.208333333336</v>
      </c>
      <c r="P524" t="b">
        <v>0</v>
      </c>
      <c r="Q524" t="b">
        <v>0</v>
      </c>
      <c r="R524" t="s">
        <v>100</v>
      </c>
      <c r="S524" t="str">
        <f t="shared" si="42"/>
        <v>film &amp; video</v>
      </c>
      <c r="T524" t="str">
        <f t="shared" si="4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4"/>
        <v>7.003333333333333</v>
      </c>
      <c r="G525" t="s">
        <v>20</v>
      </c>
      <c r="H525">
        <v>89</v>
      </c>
      <c r="I525" s="5">
        <f t="shared" si="41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5"/>
        <v>40241.25</v>
      </c>
      <c r="O525" s="8">
        <f t="shared" si="45"/>
        <v>40246.25</v>
      </c>
      <c r="P525" t="b">
        <v>0</v>
      </c>
      <c r="Q525" t="b">
        <v>0</v>
      </c>
      <c r="R525" t="s">
        <v>100</v>
      </c>
      <c r="S525" t="str">
        <f t="shared" si="42"/>
        <v>film &amp; video</v>
      </c>
      <c r="T525" t="str">
        <f t="shared" si="4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4"/>
        <v>0.83904860392967939</v>
      </c>
      <c r="G526" t="s">
        <v>14</v>
      </c>
      <c r="H526">
        <v>1979</v>
      </c>
      <c r="I526" s="5">
        <f t="shared" si="41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5"/>
        <v>40294.208333333336</v>
      </c>
      <c r="O526" s="8">
        <f t="shared" si="45"/>
        <v>40307.208333333336</v>
      </c>
      <c r="P526" t="b">
        <v>0</v>
      </c>
      <c r="Q526" t="b">
        <v>0</v>
      </c>
      <c r="R526" t="s">
        <v>33</v>
      </c>
      <c r="S526" t="str">
        <f t="shared" si="42"/>
        <v>theater</v>
      </c>
      <c r="T526" t="str">
        <f t="shared" si="4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4"/>
        <v>0.84190476190476193</v>
      </c>
      <c r="G527" t="s">
        <v>14</v>
      </c>
      <c r="H527">
        <v>63</v>
      </c>
      <c r="I527" s="5">
        <f t="shared" si="41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5"/>
        <v>40505.25</v>
      </c>
      <c r="O527" s="8">
        <f t="shared" si="45"/>
        <v>40509.25</v>
      </c>
      <c r="P527" t="b">
        <v>0</v>
      </c>
      <c r="Q527" t="b">
        <v>0</v>
      </c>
      <c r="R527" t="s">
        <v>65</v>
      </c>
      <c r="S527" t="str">
        <f t="shared" si="42"/>
        <v>technology</v>
      </c>
      <c r="T527" t="str">
        <f t="shared" si="4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4"/>
        <v>1.5595180722891566</v>
      </c>
      <c r="G528" t="s">
        <v>20</v>
      </c>
      <c r="H528">
        <v>147</v>
      </c>
      <c r="I528" s="5">
        <f t="shared" si="41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5"/>
        <v>42364.25</v>
      </c>
      <c r="O528" s="8">
        <f t="shared" si="45"/>
        <v>42401.25</v>
      </c>
      <c r="P528" t="b">
        <v>0</v>
      </c>
      <c r="Q528" t="b">
        <v>1</v>
      </c>
      <c r="R528" t="s">
        <v>33</v>
      </c>
      <c r="S528" t="str">
        <f t="shared" si="42"/>
        <v>theater</v>
      </c>
      <c r="T528" t="str">
        <f t="shared" si="4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4"/>
        <v>0.99619450317124736</v>
      </c>
      <c r="G529" t="s">
        <v>14</v>
      </c>
      <c r="H529">
        <v>6080</v>
      </c>
      <c r="I529" s="5">
        <f t="shared" si="41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5"/>
        <v>42405.25</v>
      </c>
      <c r="O529" s="8">
        <f t="shared" si="45"/>
        <v>42441.25</v>
      </c>
      <c r="P529" t="b">
        <v>0</v>
      </c>
      <c r="Q529" t="b">
        <v>0</v>
      </c>
      <c r="R529" t="s">
        <v>71</v>
      </c>
      <c r="S529" t="str">
        <f t="shared" si="42"/>
        <v>film &amp; video</v>
      </c>
      <c r="T529" t="str">
        <f t="shared" si="4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4"/>
        <v>0.80300000000000005</v>
      </c>
      <c r="G530" t="s">
        <v>14</v>
      </c>
      <c r="H530">
        <v>80</v>
      </c>
      <c r="I530" s="5">
        <f t="shared" si="41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5"/>
        <v>41601.25</v>
      </c>
      <c r="O530" s="8">
        <f t="shared" si="45"/>
        <v>41646.25</v>
      </c>
      <c r="P530" t="b">
        <v>0</v>
      </c>
      <c r="Q530" t="b">
        <v>0</v>
      </c>
      <c r="R530" t="s">
        <v>60</v>
      </c>
      <c r="S530" t="str">
        <f t="shared" si="42"/>
        <v>music</v>
      </c>
      <c r="T530" t="str">
        <f t="shared" si="4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4"/>
        <v>0.11254901960784314</v>
      </c>
      <c r="G531" t="s">
        <v>14</v>
      </c>
      <c r="H531">
        <v>9</v>
      </c>
      <c r="I531" s="5">
        <f t="shared" si="41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5"/>
        <v>41769.208333333336</v>
      </c>
      <c r="O531" s="8">
        <f t="shared" si="45"/>
        <v>41797.208333333336</v>
      </c>
      <c r="P531" t="b">
        <v>0</v>
      </c>
      <c r="Q531" t="b">
        <v>0</v>
      </c>
      <c r="R531" t="s">
        <v>89</v>
      </c>
      <c r="S531" t="str">
        <f t="shared" si="42"/>
        <v>games</v>
      </c>
      <c r="T531" t="str">
        <f t="shared" si="4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4"/>
        <v>0.91740952380952379</v>
      </c>
      <c r="G532" t="s">
        <v>14</v>
      </c>
      <c r="H532">
        <v>1784</v>
      </c>
      <c r="I532" s="5">
        <f t="shared" si="41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5"/>
        <v>40421.208333333336</v>
      </c>
      <c r="O532" s="8">
        <f t="shared" si="45"/>
        <v>40435.208333333336</v>
      </c>
      <c r="P532" t="b">
        <v>0</v>
      </c>
      <c r="Q532" t="b">
        <v>1</v>
      </c>
      <c r="R532" t="s">
        <v>119</v>
      </c>
      <c r="S532" t="str">
        <f t="shared" si="42"/>
        <v>publishing</v>
      </c>
      <c r="T532" t="str">
        <f t="shared" si="4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4"/>
        <v>0.95521156936261387</v>
      </c>
      <c r="G533" t="s">
        <v>47</v>
      </c>
      <c r="H533">
        <v>3640</v>
      </c>
      <c r="I533" s="5">
        <f t="shared" si="41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5"/>
        <v>41589.25</v>
      </c>
      <c r="O533" s="8">
        <f t="shared" si="45"/>
        <v>41645.25</v>
      </c>
      <c r="P533" t="b">
        <v>0</v>
      </c>
      <c r="Q533" t="b">
        <v>0</v>
      </c>
      <c r="R533" t="s">
        <v>89</v>
      </c>
      <c r="S533" t="str">
        <f t="shared" si="42"/>
        <v>games</v>
      </c>
      <c r="T533" t="str">
        <f t="shared" si="4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4"/>
        <v>5.0287499999999996</v>
      </c>
      <c r="G534" t="s">
        <v>20</v>
      </c>
      <c r="H534">
        <v>126</v>
      </c>
      <c r="I534" s="5">
        <f t="shared" si="41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5"/>
        <v>43125.25</v>
      </c>
      <c r="O534" s="8">
        <f t="shared" si="45"/>
        <v>43126.25</v>
      </c>
      <c r="P534" t="b">
        <v>0</v>
      </c>
      <c r="Q534" t="b">
        <v>0</v>
      </c>
      <c r="R534" t="s">
        <v>33</v>
      </c>
      <c r="S534" t="str">
        <f t="shared" si="42"/>
        <v>theater</v>
      </c>
      <c r="T534" t="str">
        <f t="shared" si="4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4"/>
        <v>1.5924394463667819</v>
      </c>
      <c r="G535" t="s">
        <v>20</v>
      </c>
      <c r="H535">
        <v>2218</v>
      </c>
      <c r="I535" s="5">
        <f t="shared" si="41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5"/>
        <v>41479.208333333336</v>
      </c>
      <c r="O535" s="8">
        <f t="shared" si="45"/>
        <v>41515.208333333336</v>
      </c>
      <c r="P535" t="b">
        <v>0</v>
      </c>
      <c r="Q535" t="b">
        <v>0</v>
      </c>
      <c r="R535" t="s">
        <v>60</v>
      </c>
      <c r="S535" t="str">
        <f t="shared" si="42"/>
        <v>music</v>
      </c>
      <c r="T535" t="str">
        <f t="shared" si="4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4"/>
        <v>0.15022446689113356</v>
      </c>
      <c r="G536" t="s">
        <v>14</v>
      </c>
      <c r="H536">
        <v>243</v>
      </c>
      <c r="I536" s="5">
        <f t="shared" si="41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5"/>
        <v>43329.208333333328</v>
      </c>
      <c r="O536" s="8">
        <f t="shared" si="45"/>
        <v>43330.208333333328</v>
      </c>
      <c r="P536" t="b">
        <v>0</v>
      </c>
      <c r="Q536" t="b">
        <v>1</v>
      </c>
      <c r="R536" t="s">
        <v>53</v>
      </c>
      <c r="S536" t="str">
        <f t="shared" si="42"/>
        <v>film &amp; video</v>
      </c>
      <c r="T536" t="str">
        <f t="shared" si="4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4"/>
        <v>4.820384615384615</v>
      </c>
      <c r="G537" t="s">
        <v>20</v>
      </c>
      <c r="H537">
        <v>202</v>
      </c>
      <c r="I537" s="5">
        <f t="shared" si="41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5"/>
        <v>43259.208333333328</v>
      </c>
      <c r="O537" s="8">
        <f t="shared" si="45"/>
        <v>43261.208333333328</v>
      </c>
      <c r="P537" t="b">
        <v>0</v>
      </c>
      <c r="Q537" t="b">
        <v>1</v>
      </c>
      <c r="R537" t="s">
        <v>33</v>
      </c>
      <c r="S537" t="str">
        <f t="shared" si="42"/>
        <v>theater</v>
      </c>
      <c r="T537" t="str">
        <f t="shared" si="4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4"/>
        <v>1.4996938775510205</v>
      </c>
      <c r="G538" t="s">
        <v>20</v>
      </c>
      <c r="H538">
        <v>140</v>
      </c>
      <c r="I538" s="5">
        <f t="shared" si="41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5"/>
        <v>40414.208333333336</v>
      </c>
      <c r="O538" s="8">
        <f t="shared" si="45"/>
        <v>40440.208333333336</v>
      </c>
      <c r="P538" t="b">
        <v>0</v>
      </c>
      <c r="Q538" t="b">
        <v>0</v>
      </c>
      <c r="R538" t="s">
        <v>119</v>
      </c>
      <c r="S538" t="str">
        <f t="shared" si="42"/>
        <v>publishing</v>
      </c>
      <c r="T538" t="str">
        <f t="shared" si="4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4"/>
        <v>1.1722156398104266</v>
      </c>
      <c r="G539" t="s">
        <v>20</v>
      </c>
      <c r="H539">
        <v>1052</v>
      </c>
      <c r="I539" s="5">
        <f t="shared" si="41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5"/>
        <v>43342.208333333328</v>
      </c>
      <c r="O539" s="8">
        <f t="shared" si="45"/>
        <v>43365.208333333328</v>
      </c>
      <c r="P539" t="b">
        <v>1</v>
      </c>
      <c r="Q539" t="b">
        <v>1</v>
      </c>
      <c r="R539" t="s">
        <v>42</v>
      </c>
      <c r="S539" t="str">
        <f t="shared" si="42"/>
        <v>film &amp; video</v>
      </c>
      <c r="T539" t="str">
        <f t="shared" si="4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4"/>
        <v>0.37695968274950431</v>
      </c>
      <c r="G540" t="s">
        <v>14</v>
      </c>
      <c r="H540">
        <v>1296</v>
      </c>
      <c r="I540" s="5">
        <f t="shared" si="41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5"/>
        <v>41539.208333333336</v>
      </c>
      <c r="O540" s="8">
        <f t="shared" si="45"/>
        <v>41555.208333333336</v>
      </c>
      <c r="P540" t="b">
        <v>0</v>
      </c>
      <c r="Q540" t="b">
        <v>0</v>
      </c>
      <c r="R540" t="s">
        <v>292</v>
      </c>
      <c r="S540" t="str">
        <f t="shared" si="42"/>
        <v>games</v>
      </c>
      <c r="T540" t="str">
        <f t="shared" si="4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4"/>
        <v>0.72653061224489801</v>
      </c>
      <c r="G541" t="s">
        <v>14</v>
      </c>
      <c r="H541">
        <v>77</v>
      </c>
      <c r="I541" s="5">
        <f t="shared" si="41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5"/>
        <v>43647.208333333328</v>
      </c>
      <c r="O541" s="8">
        <f t="shared" si="45"/>
        <v>43653.208333333328</v>
      </c>
      <c r="P541" t="b">
        <v>0</v>
      </c>
      <c r="Q541" t="b">
        <v>1</v>
      </c>
      <c r="R541" t="s">
        <v>17</v>
      </c>
      <c r="S541" t="str">
        <f t="shared" si="42"/>
        <v>food</v>
      </c>
      <c r="T541" t="str">
        <f t="shared" si="4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4"/>
        <v>2.6598113207547169</v>
      </c>
      <c r="G542" t="s">
        <v>20</v>
      </c>
      <c r="H542">
        <v>247</v>
      </c>
      <c r="I542" s="5">
        <f t="shared" si="41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5"/>
        <v>43225.208333333328</v>
      </c>
      <c r="O542" s="8">
        <f t="shared" si="45"/>
        <v>43247.208333333328</v>
      </c>
      <c r="P542" t="b">
        <v>0</v>
      </c>
      <c r="Q542" t="b">
        <v>0</v>
      </c>
      <c r="R542" t="s">
        <v>122</v>
      </c>
      <c r="S542" t="str">
        <f t="shared" si="42"/>
        <v>photography</v>
      </c>
      <c r="T542" t="str">
        <f t="shared" si="4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4"/>
        <v>0.24205617977528091</v>
      </c>
      <c r="G543" t="s">
        <v>14</v>
      </c>
      <c r="H543">
        <v>395</v>
      </c>
      <c r="I543" s="5">
        <f t="shared" si="41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5"/>
        <v>42165.208333333328</v>
      </c>
      <c r="O543" s="8">
        <f t="shared" si="45"/>
        <v>42191.208333333328</v>
      </c>
      <c r="P543" t="b">
        <v>0</v>
      </c>
      <c r="Q543" t="b">
        <v>0</v>
      </c>
      <c r="R543" t="s">
        <v>292</v>
      </c>
      <c r="S543" t="str">
        <f t="shared" si="42"/>
        <v>games</v>
      </c>
      <c r="T543" t="str">
        <f t="shared" si="4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4"/>
        <v>2.5064935064935064E-2</v>
      </c>
      <c r="G544" t="s">
        <v>14</v>
      </c>
      <c r="H544">
        <v>49</v>
      </c>
      <c r="I544" s="5">
        <f t="shared" si="41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5"/>
        <v>42391.25</v>
      </c>
      <c r="O544" s="8">
        <f t="shared" si="45"/>
        <v>42421.25</v>
      </c>
      <c r="P544" t="b">
        <v>0</v>
      </c>
      <c r="Q544" t="b">
        <v>0</v>
      </c>
      <c r="R544" t="s">
        <v>60</v>
      </c>
      <c r="S544" t="str">
        <f t="shared" si="42"/>
        <v>music</v>
      </c>
      <c r="T544" t="str">
        <f t="shared" si="4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4"/>
        <v>0.1632979976442874</v>
      </c>
      <c r="G545" t="s">
        <v>14</v>
      </c>
      <c r="H545">
        <v>180</v>
      </c>
      <c r="I545" s="5">
        <f t="shared" si="41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5"/>
        <v>41528.208333333336</v>
      </c>
      <c r="O545" s="8">
        <f t="shared" si="45"/>
        <v>41543.208333333336</v>
      </c>
      <c r="P545" t="b">
        <v>0</v>
      </c>
      <c r="Q545" t="b">
        <v>0</v>
      </c>
      <c r="R545" t="s">
        <v>89</v>
      </c>
      <c r="S545" t="str">
        <f t="shared" si="42"/>
        <v>games</v>
      </c>
      <c r="T545" t="str">
        <f t="shared" si="4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4"/>
        <v>2.7650000000000001</v>
      </c>
      <c r="G546" t="s">
        <v>20</v>
      </c>
      <c r="H546">
        <v>84</v>
      </c>
      <c r="I546" s="5">
        <f t="shared" si="41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5"/>
        <v>42377.25</v>
      </c>
      <c r="O546" s="8">
        <f t="shared" si="45"/>
        <v>42390.25</v>
      </c>
      <c r="P546" t="b">
        <v>0</v>
      </c>
      <c r="Q546" t="b">
        <v>0</v>
      </c>
      <c r="R546" t="s">
        <v>23</v>
      </c>
      <c r="S546" t="str">
        <f t="shared" si="42"/>
        <v>music</v>
      </c>
      <c r="T546" t="str">
        <f t="shared" si="4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4"/>
        <v>0.88803571428571426</v>
      </c>
      <c r="G547" t="s">
        <v>14</v>
      </c>
      <c r="H547">
        <v>2690</v>
      </c>
      <c r="I547" s="5">
        <f t="shared" si="41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5"/>
        <v>43824.25</v>
      </c>
      <c r="O547" s="8">
        <f t="shared" si="45"/>
        <v>43844.25</v>
      </c>
      <c r="P547" t="b">
        <v>0</v>
      </c>
      <c r="Q547" t="b">
        <v>0</v>
      </c>
      <c r="R547" t="s">
        <v>33</v>
      </c>
      <c r="S547" t="str">
        <f t="shared" si="42"/>
        <v>theater</v>
      </c>
      <c r="T547" t="str">
        <f t="shared" si="4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4"/>
        <v>1.6357142857142857</v>
      </c>
      <c r="G548" t="s">
        <v>20</v>
      </c>
      <c r="H548">
        <v>88</v>
      </c>
      <c r="I548" s="5">
        <f t="shared" si="41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5"/>
        <v>43360.208333333328</v>
      </c>
      <c r="O548" s="8">
        <f t="shared" si="45"/>
        <v>43363.208333333328</v>
      </c>
      <c r="P548" t="b">
        <v>0</v>
      </c>
      <c r="Q548" t="b">
        <v>1</v>
      </c>
      <c r="R548" t="s">
        <v>33</v>
      </c>
      <c r="S548" t="str">
        <f t="shared" si="42"/>
        <v>theater</v>
      </c>
      <c r="T548" t="str">
        <f t="shared" si="4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4"/>
        <v>9.69</v>
      </c>
      <c r="G549" t="s">
        <v>20</v>
      </c>
      <c r="H549">
        <v>156</v>
      </c>
      <c r="I549" s="5">
        <f t="shared" si="41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5"/>
        <v>42029.25</v>
      </c>
      <c r="O549" s="8">
        <f t="shared" si="45"/>
        <v>42041.25</v>
      </c>
      <c r="P549" t="b">
        <v>0</v>
      </c>
      <c r="Q549" t="b">
        <v>0</v>
      </c>
      <c r="R549" t="s">
        <v>53</v>
      </c>
      <c r="S549" t="str">
        <f t="shared" si="42"/>
        <v>film &amp; video</v>
      </c>
      <c r="T549" t="str">
        <f t="shared" si="4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4"/>
        <v>2.7091376701966716</v>
      </c>
      <c r="G550" t="s">
        <v>20</v>
      </c>
      <c r="H550">
        <v>2985</v>
      </c>
      <c r="I550" s="5">
        <f t="shared" si="41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5"/>
        <v>42461.208333333328</v>
      </c>
      <c r="O550" s="8">
        <f t="shared" si="45"/>
        <v>42474.208333333328</v>
      </c>
      <c r="P550" t="b">
        <v>0</v>
      </c>
      <c r="Q550" t="b">
        <v>0</v>
      </c>
      <c r="R550" t="s">
        <v>33</v>
      </c>
      <c r="S550" t="str">
        <f t="shared" si="42"/>
        <v>theater</v>
      </c>
      <c r="T550" t="str">
        <f t="shared" si="4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4"/>
        <v>2.8421355932203389</v>
      </c>
      <c r="G551" t="s">
        <v>20</v>
      </c>
      <c r="H551">
        <v>762</v>
      </c>
      <c r="I551" s="5">
        <f t="shared" si="41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5"/>
        <v>41422.208333333336</v>
      </c>
      <c r="O551" s="8">
        <f t="shared" si="45"/>
        <v>41431.208333333336</v>
      </c>
      <c r="P551" t="b">
        <v>0</v>
      </c>
      <c r="Q551" t="b">
        <v>0</v>
      </c>
      <c r="R551" t="s">
        <v>65</v>
      </c>
      <c r="S551" t="str">
        <f t="shared" si="42"/>
        <v>technology</v>
      </c>
      <c r="T551" t="str">
        <f t="shared" si="4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4"/>
        <v>0.04</v>
      </c>
      <c r="G552" t="s">
        <v>74</v>
      </c>
      <c r="H552">
        <v>1</v>
      </c>
      <c r="I552" s="5">
        <f t="shared" si="41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5"/>
        <v>40968.25</v>
      </c>
      <c r="O552" s="8">
        <f t="shared" si="45"/>
        <v>40989.208333333336</v>
      </c>
      <c r="P552" t="b">
        <v>0</v>
      </c>
      <c r="Q552" t="b">
        <v>0</v>
      </c>
      <c r="R552" t="s">
        <v>60</v>
      </c>
      <c r="S552" t="str">
        <f t="shared" si="42"/>
        <v>music</v>
      </c>
      <c r="T552" t="str">
        <f t="shared" si="4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4"/>
        <v>0.58632981676846196</v>
      </c>
      <c r="G553" t="s">
        <v>14</v>
      </c>
      <c r="H553">
        <v>2779</v>
      </c>
      <c r="I553" s="5">
        <f t="shared" si="41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5"/>
        <v>41993.25</v>
      </c>
      <c r="O553" s="8">
        <f t="shared" si="45"/>
        <v>42033.25</v>
      </c>
      <c r="P553" t="b">
        <v>0</v>
      </c>
      <c r="Q553" t="b">
        <v>1</v>
      </c>
      <c r="R553" t="s">
        <v>28</v>
      </c>
      <c r="S553" t="str">
        <f t="shared" si="42"/>
        <v>technology</v>
      </c>
      <c r="T553" t="str">
        <f t="shared" si="4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4"/>
        <v>0.98511111111111116</v>
      </c>
      <c r="G554" t="s">
        <v>14</v>
      </c>
      <c r="H554">
        <v>92</v>
      </c>
      <c r="I554" s="5">
        <f t="shared" si="41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5"/>
        <v>42700.25</v>
      </c>
      <c r="O554" s="8">
        <f t="shared" si="45"/>
        <v>42702.25</v>
      </c>
      <c r="P554" t="b">
        <v>0</v>
      </c>
      <c r="Q554" t="b">
        <v>0</v>
      </c>
      <c r="R554" t="s">
        <v>33</v>
      </c>
      <c r="S554" t="str">
        <f t="shared" si="42"/>
        <v>theater</v>
      </c>
      <c r="T554" t="str">
        <f t="shared" si="4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4"/>
        <v>0.43975381008206332</v>
      </c>
      <c r="G555" t="s">
        <v>14</v>
      </c>
      <c r="H555">
        <v>1028</v>
      </c>
      <c r="I555" s="5">
        <f t="shared" si="41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5"/>
        <v>40545.25</v>
      </c>
      <c r="O555" s="8">
        <f t="shared" si="45"/>
        <v>40546.25</v>
      </c>
      <c r="P555" t="b">
        <v>0</v>
      </c>
      <c r="Q555" t="b">
        <v>0</v>
      </c>
      <c r="R555" t="s">
        <v>23</v>
      </c>
      <c r="S555" t="str">
        <f t="shared" si="42"/>
        <v>music</v>
      </c>
      <c r="T555" t="str">
        <f t="shared" si="4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4"/>
        <v>1.5166315789473683</v>
      </c>
      <c r="G556" t="s">
        <v>20</v>
      </c>
      <c r="H556">
        <v>554</v>
      </c>
      <c r="I556" s="5">
        <f t="shared" si="41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5"/>
        <v>42723.25</v>
      </c>
      <c r="O556" s="8">
        <f t="shared" si="45"/>
        <v>42729.25</v>
      </c>
      <c r="P556" t="b">
        <v>0</v>
      </c>
      <c r="Q556" t="b">
        <v>0</v>
      </c>
      <c r="R556" t="s">
        <v>60</v>
      </c>
      <c r="S556" t="str">
        <f t="shared" si="42"/>
        <v>music</v>
      </c>
      <c r="T556" t="str">
        <f t="shared" si="4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4"/>
        <v>2.2363492063492063</v>
      </c>
      <c r="G557" t="s">
        <v>20</v>
      </c>
      <c r="H557">
        <v>135</v>
      </c>
      <c r="I557" s="5">
        <f t="shared" si="41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5"/>
        <v>41731.208333333336</v>
      </c>
      <c r="O557" s="8">
        <f t="shared" si="45"/>
        <v>41762.208333333336</v>
      </c>
      <c r="P557" t="b">
        <v>0</v>
      </c>
      <c r="Q557" t="b">
        <v>0</v>
      </c>
      <c r="R557" t="s">
        <v>23</v>
      </c>
      <c r="S557" t="str">
        <f t="shared" si="42"/>
        <v>music</v>
      </c>
      <c r="T557" t="str">
        <f t="shared" si="4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4"/>
        <v>2.3975</v>
      </c>
      <c r="G558" t="s">
        <v>20</v>
      </c>
      <c r="H558">
        <v>122</v>
      </c>
      <c r="I558" s="5">
        <f t="shared" si="41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5"/>
        <v>40792.208333333336</v>
      </c>
      <c r="O558" s="8">
        <f t="shared" si="45"/>
        <v>40799.208333333336</v>
      </c>
      <c r="P558" t="b">
        <v>0</v>
      </c>
      <c r="Q558" t="b">
        <v>1</v>
      </c>
      <c r="R558" t="s">
        <v>206</v>
      </c>
      <c r="S558" t="str">
        <f t="shared" si="42"/>
        <v>publishing</v>
      </c>
      <c r="T558" t="str">
        <f t="shared" si="4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4"/>
        <v>1.9933333333333334</v>
      </c>
      <c r="G559" t="s">
        <v>20</v>
      </c>
      <c r="H559">
        <v>221</v>
      </c>
      <c r="I559" s="5">
        <f t="shared" si="41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5"/>
        <v>42279.208333333328</v>
      </c>
      <c r="O559" s="8">
        <f t="shared" si="45"/>
        <v>42282.208333333328</v>
      </c>
      <c r="P559" t="b">
        <v>0</v>
      </c>
      <c r="Q559" t="b">
        <v>1</v>
      </c>
      <c r="R559" t="s">
        <v>474</v>
      </c>
      <c r="S559" t="str">
        <f t="shared" si="42"/>
        <v>film &amp; video</v>
      </c>
      <c r="T559" t="str">
        <f t="shared" si="4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4"/>
        <v>1.373448275862069</v>
      </c>
      <c r="G560" t="s">
        <v>20</v>
      </c>
      <c r="H560">
        <v>126</v>
      </c>
      <c r="I560" s="5">
        <f t="shared" si="41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5"/>
        <v>42424.25</v>
      </c>
      <c r="O560" s="8">
        <f t="shared" si="45"/>
        <v>42467.208333333328</v>
      </c>
      <c r="P560" t="b">
        <v>0</v>
      </c>
      <c r="Q560" t="b">
        <v>0</v>
      </c>
      <c r="R560" t="s">
        <v>33</v>
      </c>
      <c r="S560" t="str">
        <f t="shared" si="42"/>
        <v>theater</v>
      </c>
      <c r="T560" t="str">
        <f t="shared" si="4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4"/>
        <v>1.009696106362773</v>
      </c>
      <c r="G561" t="s">
        <v>20</v>
      </c>
      <c r="H561">
        <v>1022</v>
      </c>
      <c r="I561" s="5">
        <f t="shared" si="41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5"/>
        <v>42584.208333333328</v>
      </c>
      <c r="O561" s="8">
        <f t="shared" si="45"/>
        <v>42591.208333333328</v>
      </c>
      <c r="P561" t="b">
        <v>0</v>
      </c>
      <c r="Q561" t="b">
        <v>0</v>
      </c>
      <c r="R561" t="s">
        <v>33</v>
      </c>
      <c r="S561" t="str">
        <f t="shared" si="42"/>
        <v>theater</v>
      </c>
      <c r="T561" t="str">
        <f t="shared" si="4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4"/>
        <v>7.9416000000000002</v>
      </c>
      <c r="G562" t="s">
        <v>20</v>
      </c>
      <c r="H562">
        <v>3177</v>
      </c>
      <c r="I562" s="5">
        <f t="shared" si="41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5"/>
        <v>40865.25</v>
      </c>
      <c r="O562" s="8">
        <f t="shared" si="45"/>
        <v>40905.25</v>
      </c>
      <c r="P562" t="b">
        <v>0</v>
      </c>
      <c r="Q562" t="b">
        <v>0</v>
      </c>
      <c r="R562" t="s">
        <v>71</v>
      </c>
      <c r="S562" t="str">
        <f t="shared" si="42"/>
        <v>film &amp; video</v>
      </c>
      <c r="T562" t="str">
        <f t="shared" si="4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4"/>
        <v>3.6970000000000001</v>
      </c>
      <c r="G563" t="s">
        <v>20</v>
      </c>
      <c r="H563">
        <v>198</v>
      </c>
      <c r="I563" s="5">
        <f t="shared" si="41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5"/>
        <v>40833.208333333336</v>
      </c>
      <c r="O563" s="8">
        <f t="shared" si="45"/>
        <v>40835.208333333336</v>
      </c>
      <c r="P563" t="b">
        <v>0</v>
      </c>
      <c r="Q563" t="b">
        <v>0</v>
      </c>
      <c r="R563" t="s">
        <v>33</v>
      </c>
      <c r="S563" t="str">
        <f t="shared" si="42"/>
        <v>theater</v>
      </c>
      <c r="T563" t="str">
        <f t="shared" si="4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4"/>
        <v>0.12818181818181817</v>
      </c>
      <c r="G564" t="s">
        <v>14</v>
      </c>
      <c r="H564">
        <v>26</v>
      </c>
      <c r="I564" s="5">
        <f t="shared" si="41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5"/>
        <v>43536.208333333328</v>
      </c>
      <c r="O564" s="8">
        <f t="shared" si="45"/>
        <v>43538.208333333328</v>
      </c>
      <c r="P564" t="b">
        <v>0</v>
      </c>
      <c r="Q564" t="b">
        <v>0</v>
      </c>
      <c r="R564" t="s">
        <v>23</v>
      </c>
      <c r="S564" t="str">
        <f t="shared" si="42"/>
        <v>music</v>
      </c>
      <c r="T564" t="str">
        <f t="shared" si="4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4"/>
        <v>1.3802702702702703</v>
      </c>
      <c r="G565" t="s">
        <v>20</v>
      </c>
      <c r="H565">
        <v>85</v>
      </c>
      <c r="I565" s="5">
        <f t="shared" si="41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5"/>
        <v>43417.25</v>
      </c>
      <c r="O565" s="8">
        <f t="shared" si="45"/>
        <v>43437.25</v>
      </c>
      <c r="P565" t="b">
        <v>0</v>
      </c>
      <c r="Q565" t="b">
        <v>0</v>
      </c>
      <c r="R565" t="s">
        <v>42</v>
      </c>
      <c r="S565" t="str">
        <f t="shared" si="42"/>
        <v>film &amp; video</v>
      </c>
      <c r="T565" t="str">
        <f t="shared" si="4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4"/>
        <v>0.83813278008298753</v>
      </c>
      <c r="G566" t="s">
        <v>14</v>
      </c>
      <c r="H566">
        <v>1790</v>
      </c>
      <c r="I566" s="5">
        <f t="shared" si="41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5"/>
        <v>42078.208333333328</v>
      </c>
      <c r="O566" s="8">
        <f t="shared" si="45"/>
        <v>42086.208333333328</v>
      </c>
      <c r="P566" t="b">
        <v>0</v>
      </c>
      <c r="Q566" t="b">
        <v>0</v>
      </c>
      <c r="R566" t="s">
        <v>33</v>
      </c>
      <c r="S566" t="str">
        <f t="shared" si="42"/>
        <v>theater</v>
      </c>
      <c r="T566" t="str">
        <f t="shared" si="4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4"/>
        <v>2.0460063224446787</v>
      </c>
      <c r="G567" t="s">
        <v>20</v>
      </c>
      <c r="H567">
        <v>3596</v>
      </c>
      <c r="I567" s="5">
        <f t="shared" si="41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5"/>
        <v>40862.25</v>
      </c>
      <c r="O567" s="8">
        <f t="shared" si="45"/>
        <v>40882.25</v>
      </c>
      <c r="P567" t="b">
        <v>0</v>
      </c>
      <c r="Q567" t="b">
        <v>0</v>
      </c>
      <c r="R567" t="s">
        <v>33</v>
      </c>
      <c r="S567" t="str">
        <f t="shared" si="42"/>
        <v>theater</v>
      </c>
      <c r="T567" t="str">
        <f t="shared" si="4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4"/>
        <v>0.44344086021505374</v>
      </c>
      <c r="G568" t="s">
        <v>14</v>
      </c>
      <c r="H568">
        <v>37</v>
      </c>
      <c r="I568" s="5">
        <f t="shared" si="41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5"/>
        <v>42424.25</v>
      </c>
      <c r="O568" s="8">
        <f t="shared" si="45"/>
        <v>42447.208333333328</v>
      </c>
      <c r="P568" t="b">
        <v>0</v>
      </c>
      <c r="Q568" t="b">
        <v>1</v>
      </c>
      <c r="R568" t="s">
        <v>50</v>
      </c>
      <c r="S568" t="str">
        <f t="shared" si="42"/>
        <v>music</v>
      </c>
      <c r="T568" t="str">
        <f t="shared" si="4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4"/>
        <v>2.1860294117647059</v>
      </c>
      <c r="G569" t="s">
        <v>20</v>
      </c>
      <c r="H569">
        <v>244</v>
      </c>
      <c r="I569" s="5">
        <f t="shared" si="41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5"/>
        <v>41830.208333333336</v>
      </c>
      <c r="O569" s="8">
        <f t="shared" si="45"/>
        <v>41832.208333333336</v>
      </c>
      <c r="P569" t="b">
        <v>0</v>
      </c>
      <c r="Q569" t="b">
        <v>0</v>
      </c>
      <c r="R569" t="s">
        <v>23</v>
      </c>
      <c r="S569" t="str">
        <f t="shared" si="42"/>
        <v>music</v>
      </c>
      <c r="T569" t="str">
        <f t="shared" si="4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4"/>
        <v>1.8603314917127072</v>
      </c>
      <c r="G570" t="s">
        <v>20</v>
      </c>
      <c r="H570">
        <v>5180</v>
      </c>
      <c r="I570" s="5">
        <f t="shared" si="41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5"/>
        <v>40374.208333333336</v>
      </c>
      <c r="O570" s="8">
        <f t="shared" si="45"/>
        <v>40419.208333333336</v>
      </c>
      <c r="P570" t="b">
        <v>0</v>
      </c>
      <c r="Q570" t="b">
        <v>0</v>
      </c>
      <c r="R570" t="s">
        <v>33</v>
      </c>
      <c r="S570" t="str">
        <f t="shared" si="42"/>
        <v>theater</v>
      </c>
      <c r="T570" t="str">
        <f t="shared" si="4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4"/>
        <v>2.3733830845771142</v>
      </c>
      <c r="G571" t="s">
        <v>20</v>
      </c>
      <c r="H571">
        <v>589</v>
      </c>
      <c r="I571" s="5">
        <f t="shared" si="41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5"/>
        <v>40554.25</v>
      </c>
      <c r="O571" s="8">
        <f t="shared" si="45"/>
        <v>40566.25</v>
      </c>
      <c r="P571" t="b">
        <v>0</v>
      </c>
      <c r="Q571" t="b">
        <v>0</v>
      </c>
      <c r="R571" t="s">
        <v>71</v>
      </c>
      <c r="S571" t="str">
        <f t="shared" si="42"/>
        <v>film &amp; video</v>
      </c>
      <c r="T571" t="str">
        <f t="shared" si="4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4"/>
        <v>3.0565384615384614</v>
      </c>
      <c r="G572" t="s">
        <v>20</v>
      </c>
      <c r="H572">
        <v>2725</v>
      </c>
      <c r="I572" s="5">
        <f t="shared" si="41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5"/>
        <v>41993.25</v>
      </c>
      <c r="O572" s="8">
        <f t="shared" si="45"/>
        <v>41999.25</v>
      </c>
      <c r="P572" t="b">
        <v>0</v>
      </c>
      <c r="Q572" t="b">
        <v>1</v>
      </c>
      <c r="R572" t="s">
        <v>23</v>
      </c>
      <c r="S572" t="str">
        <f t="shared" si="42"/>
        <v>music</v>
      </c>
      <c r="T572" t="str">
        <f t="shared" si="4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4"/>
        <v>0.94142857142857139</v>
      </c>
      <c r="G573" t="s">
        <v>14</v>
      </c>
      <c r="H573">
        <v>35</v>
      </c>
      <c r="I573" s="5">
        <f t="shared" si="41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5"/>
        <v>42174.208333333328</v>
      </c>
      <c r="O573" s="8">
        <f t="shared" si="45"/>
        <v>42221.208333333328</v>
      </c>
      <c r="P573" t="b">
        <v>0</v>
      </c>
      <c r="Q573" t="b">
        <v>0</v>
      </c>
      <c r="R573" t="s">
        <v>100</v>
      </c>
      <c r="S573" t="str">
        <f t="shared" si="42"/>
        <v>film &amp; video</v>
      </c>
      <c r="T573" t="str">
        <f t="shared" si="4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4"/>
        <v>0.54400000000000004</v>
      </c>
      <c r="G574" t="s">
        <v>74</v>
      </c>
      <c r="H574">
        <v>94</v>
      </c>
      <c r="I574" s="5">
        <f t="shared" si="41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5"/>
        <v>42275.208333333328</v>
      </c>
      <c r="O574" s="8">
        <f t="shared" si="45"/>
        <v>42291.208333333328</v>
      </c>
      <c r="P574" t="b">
        <v>0</v>
      </c>
      <c r="Q574" t="b">
        <v>1</v>
      </c>
      <c r="R574" t="s">
        <v>23</v>
      </c>
      <c r="S574" t="str">
        <f t="shared" si="42"/>
        <v>music</v>
      </c>
      <c r="T574" t="str">
        <f t="shared" si="4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4"/>
        <v>1.1188059701492536</v>
      </c>
      <c r="G575" t="s">
        <v>20</v>
      </c>
      <c r="H575">
        <v>300</v>
      </c>
      <c r="I575" s="5">
        <f t="shared" si="41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5"/>
        <v>41761.208333333336</v>
      </c>
      <c r="O575" s="8">
        <f t="shared" si="45"/>
        <v>41763.208333333336</v>
      </c>
      <c r="P575" t="b">
        <v>0</v>
      </c>
      <c r="Q575" t="b">
        <v>0</v>
      </c>
      <c r="R575" t="s">
        <v>1029</v>
      </c>
      <c r="S575" t="str">
        <f t="shared" si="42"/>
        <v>journalism</v>
      </c>
      <c r="T575" t="str">
        <f t="shared" si="4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4"/>
        <v>3.6914814814814814</v>
      </c>
      <c r="G576" t="s">
        <v>20</v>
      </c>
      <c r="H576">
        <v>144</v>
      </c>
      <c r="I576" s="5">
        <f t="shared" si="41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5"/>
        <v>43806.25</v>
      </c>
      <c r="O576" s="8">
        <f t="shared" si="45"/>
        <v>43816.25</v>
      </c>
      <c r="P576" t="b">
        <v>0</v>
      </c>
      <c r="Q576" t="b">
        <v>1</v>
      </c>
      <c r="R576" t="s">
        <v>17</v>
      </c>
      <c r="S576" t="str">
        <f t="shared" si="42"/>
        <v>food</v>
      </c>
      <c r="T576" t="str">
        <f t="shared" si="4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4"/>
        <v>0.62930372148859548</v>
      </c>
      <c r="G577" t="s">
        <v>14</v>
      </c>
      <c r="H577">
        <v>558</v>
      </c>
      <c r="I577" s="5">
        <f t="shared" si="41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5"/>
        <v>41779.208333333336</v>
      </c>
      <c r="O577" s="8">
        <f t="shared" si="45"/>
        <v>41782.208333333336</v>
      </c>
      <c r="P577" t="b">
        <v>0</v>
      </c>
      <c r="Q577" t="b">
        <v>1</v>
      </c>
      <c r="R577" t="s">
        <v>33</v>
      </c>
      <c r="S577" t="str">
        <f t="shared" si="42"/>
        <v>theater</v>
      </c>
      <c r="T577" t="str">
        <f t="shared" si="4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4"/>
        <v>0.6492783505154639</v>
      </c>
      <c r="G578" t="s">
        <v>14</v>
      </c>
      <c r="H578">
        <v>64</v>
      </c>
      <c r="I578" s="5">
        <f t="shared" si="41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5"/>
        <v>43040.208333333328</v>
      </c>
      <c r="O578" s="8">
        <f t="shared" si="45"/>
        <v>43057.25</v>
      </c>
      <c r="P578" t="b">
        <v>0</v>
      </c>
      <c r="Q578" t="b">
        <v>0</v>
      </c>
      <c r="R578" t="s">
        <v>33</v>
      </c>
      <c r="S578" t="str">
        <f t="shared" si="42"/>
        <v>theater</v>
      </c>
      <c r="T578" t="str">
        <f t="shared" si="4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44"/>
        <v>0.18853658536585366</v>
      </c>
      <c r="G579" t="s">
        <v>74</v>
      </c>
      <c r="H579">
        <v>37</v>
      </c>
      <c r="I579" s="5">
        <f t="shared" ref="I579:I642" si="46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45"/>
        <v>40613.25</v>
      </c>
      <c r="O579" s="8">
        <f t="shared" si="45"/>
        <v>40639.208333333336</v>
      </c>
      <c r="P579" t="b">
        <v>0</v>
      </c>
      <c r="Q579" t="b">
        <v>0</v>
      </c>
      <c r="R579" t="s">
        <v>159</v>
      </c>
      <c r="S579" t="str">
        <f t="shared" ref="S579:S642" si="47">_xlfn.TEXTBEFORE(R579,"/")</f>
        <v>music</v>
      </c>
      <c r="T579" t="str">
        <f t="shared" ref="T579:T642" si="48">_xlfn.TEXTAFTER(R579,"/")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49">E580/D580</f>
        <v>0.1675440414507772</v>
      </c>
      <c r="G580" t="s">
        <v>14</v>
      </c>
      <c r="H580">
        <v>245</v>
      </c>
      <c r="I580" s="5">
        <f t="shared" si="4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ref="N580:O643" si="50">(((L580/60)/60)/24)+DATE(1970,1,1)</f>
        <v>40878.25</v>
      </c>
      <c r="O580" s="8">
        <f t="shared" si="50"/>
        <v>40881.25</v>
      </c>
      <c r="P580" t="b">
        <v>0</v>
      </c>
      <c r="Q580" t="b">
        <v>0</v>
      </c>
      <c r="R580" t="s">
        <v>474</v>
      </c>
      <c r="S580" t="str">
        <f t="shared" si="47"/>
        <v>film &amp; video</v>
      </c>
      <c r="T580" t="str">
        <f t="shared" si="48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49"/>
        <v>1.0111290322580646</v>
      </c>
      <c r="G581" t="s">
        <v>20</v>
      </c>
      <c r="H581">
        <v>87</v>
      </c>
      <c r="I581" s="5">
        <f t="shared" si="4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0"/>
        <v>40762.208333333336</v>
      </c>
      <c r="O581" s="8">
        <f t="shared" si="50"/>
        <v>40774.208333333336</v>
      </c>
      <c r="P581" t="b">
        <v>0</v>
      </c>
      <c r="Q581" t="b">
        <v>0</v>
      </c>
      <c r="R581" t="s">
        <v>159</v>
      </c>
      <c r="S581" t="str">
        <f t="shared" si="47"/>
        <v>music</v>
      </c>
      <c r="T581" t="str">
        <f t="shared" si="48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49"/>
        <v>3.4150228310502282</v>
      </c>
      <c r="G582" t="s">
        <v>20</v>
      </c>
      <c r="H582">
        <v>3116</v>
      </c>
      <c r="I582" s="5">
        <f t="shared" si="4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0"/>
        <v>41696.25</v>
      </c>
      <c r="O582" s="8">
        <f t="shared" si="50"/>
        <v>41704.25</v>
      </c>
      <c r="P582" t="b">
        <v>0</v>
      </c>
      <c r="Q582" t="b">
        <v>0</v>
      </c>
      <c r="R582" t="s">
        <v>33</v>
      </c>
      <c r="S582" t="str">
        <f t="shared" si="47"/>
        <v>theater</v>
      </c>
      <c r="T582" t="str">
        <f t="shared" si="48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49"/>
        <v>0.64016666666666666</v>
      </c>
      <c r="G583" t="s">
        <v>14</v>
      </c>
      <c r="H583">
        <v>71</v>
      </c>
      <c r="I583" s="5">
        <f t="shared" si="4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0"/>
        <v>40662.208333333336</v>
      </c>
      <c r="O583" s="8">
        <f t="shared" si="50"/>
        <v>40677.208333333336</v>
      </c>
      <c r="P583" t="b">
        <v>0</v>
      </c>
      <c r="Q583" t="b">
        <v>0</v>
      </c>
      <c r="R583" t="s">
        <v>28</v>
      </c>
      <c r="S583" t="str">
        <f t="shared" si="47"/>
        <v>technology</v>
      </c>
      <c r="T583" t="str">
        <f t="shared" si="48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49"/>
        <v>0.5208045977011494</v>
      </c>
      <c r="G584" t="s">
        <v>14</v>
      </c>
      <c r="H584">
        <v>42</v>
      </c>
      <c r="I584" s="5">
        <f t="shared" si="4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0"/>
        <v>42165.208333333328</v>
      </c>
      <c r="O584" s="8">
        <f t="shared" si="50"/>
        <v>42170.208333333328</v>
      </c>
      <c r="P584" t="b">
        <v>0</v>
      </c>
      <c r="Q584" t="b">
        <v>1</v>
      </c>
      <c r="R584" t="s">
        <v>89</v>
      </c>
      <c r="S584" t="str">
        <f t="shared" si="47"/>
        <v>games</v>
      </c>
      <c r="T584" t="str">
        <f t="shared" si="48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49"/>
        <v>3.2240211640211642</v>
      </c>
      <c r="G585" t="s">
        <v>20</v>
      </c>
      <c r="H585">
        <v>909</v>
      </c>
      <c r="I585" s="5">
        <f t="shared" si="4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0"/>
        <v>40959.25</v>
      </c>
      <c r="O585" s="8">
        <f t="shared" si="50"/>
        <v>40976.25</v>
      </c>
      <c r="P585" t="b">
        <v>0</v>
      </c>
      <c r="Q585" t="b">
        <v>0</v>
      </c>
      <c r="R585" t="s">
        <v>42</v>
      </c>
      <c r="S585" t="str">
        <f t="shared" si="47"/>
        <v>film &amp; video</v>
      </c>
      <c r="T585" t="str">
        <f t="shared" si="48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49"/>
        <v>1.1950810185185186</v>
      </c>
      <c r="G586" t="s">
        <v>20</v>
      </c>
      <c r="H586">
        <v>1613</v>
      </c>
      <c r="I586" s="5">
        <f t="shared" si="4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0"/>
        <v>41024.208333333336</v>
      </c>
      <c r="O586" s="8">
        <f t="shared" si="50"/>
        <v>41038.208333333336</v>
      </c>
      <c r="P586" t="b">
        <v>0</v>
      </c>
      <c r="Q586" t="b">
        <v>0</v>
      </c>
      <c r="R586" t="s">
        <v>28</v>
      </c>
      <c r="S586" t="str">
        <f t="shared" si="47"/>
        <v>technology</v>
      </c>
      <c r="T586" t="str">
        <f t="shared" si="48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49"/>
        <v>1.4679775280898877</v>
      </c>
      <c r="G587" t="s">
        <v>20</v>
      </c>
      <c r="H587">
        <v>136</v>
      </c>
      <c r="I587" s="5">
        <f t="shared" si="4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0"/>
        <v>40255.208333333336</v>
      </c>
      <c r="O587" s="8">
        <f t="shared" si="50"/>
        <v>40265.208333333336</v>
      </c>
      <c r="P587" t="b">
        <v>0</v>
      </c>
      <c r="Q587" t="b">
        <v>0</v>
      </c>
      <c r="R587" t="s">
        <v>206</v>
      </c>
      <c r="S587" t="str">
        <f t="shared" si="47"/>
        <v>publishing</v>
      </c>
      <c r="T587" t="str">
        <f t="shared" si="48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49"/>
        <v>9.5057142857142853</v>
      </c>
      <c r="G588" t="s">
        <v>20</v>
      </c>
      <c r="H588">
        <v>130</v>
      </c>
      <c r="I588" s="5">
        <f t="shared" si="4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0"/>
        <v>40499.25</v>
      </c>
      <c r="O588" s="8">
        <f t="shared" si="50"/>
        <v>40518.25</v>
      </c>
      <c r="P588" t="b">
        <v>0</v>
      </c>
      <c r="Q588" t="b">
        <v>0</v>
      </c>
      <c r="R588" t="s">
        <v>23</v>
      </c>
      <c r="S588" t="str">
        <f t="shared" si="47"/>
        <v>music</v>
      </c>
      <c r="T588" t="str">
        <f t="shared" si="48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49"/>
        <v>0.72893617021276591</v>
      </c>
      <c r="G589" t="s">
        <v>14</v>
      </c>
      <c r="H589">
        <v>156</v>
      </c>
      <c r="I589" s="5">
        <f t="shared" si="4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0"/>
        <v>43484.25</v>
      </c>
      <c r="O589" s="8">
        <f t="shared" si="50"/>
        <v>43536.208333333328</v>
      </c>
      <c r="P589" t="b">
        <v>0</v>
      </c>
      <c r="Q589" t="b">
        <v>1</v>
      </c>
      <c r="R589" t="s">
        <v>17</v>
      </c>
      <c r="S589" t="str">
        <f t="shared" si="47"/>
        <v>food</v>
      </c>
      <c r="T589" t="str">
        <f t="shared" si="48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49"/>
        <v>0.7900824873096447</v>
      </c>
      <c r="G590" t="s">
        <v>14</v>
      </c>
      <c r="H590">
        <v>1368</v>
      </c>
      <c r="I590" s="5">
        <f t="shared" si="4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0"/>
        <v>40262.208333333336</v>
      </c>
      <c r="O590" s="8">
        <f t="shared" si="50"/>
        <v>40293.208333333336</v>
      </c>
      <c r="P590" t="b">
        <v>0</v>
      </c>
      <c r="Q590" t="b">
        <v>0</v>
      </c>
      <c r="R590" t="s">
        <v>33</v>
      </c>
      <c r="S590" t="str">
        <f t="shared" si="47"/>
        <v>theater</v>
      </c>
      <c r="T590" t="str">
        <f t="shared" si="48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49"/>
        <v>0.64721518987341775</v>
      </c>
      <c r="G591" t="s">
        <v>14</v>
      </c>
      <c r="H591">
        <v>102</v>
      </c>
      <c r="I591" s="5">
        <f t="shared" si="4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0"/>
        <v>42190.208333333328</v>
      </c>
      <c r="O591" s="8">
        <f t="shared" si="50"/>
        <v>42197.208333333328</v>
      </c>
      <c r="P591" t="b">
        <v>0</v>
      </c>
      <c r="Q591" t="b">
        <v>0</v>
      </c>
      <c r="R591" t="s">
        <v>42</v>
      </c>
      <c r="S591" t="str">
        <f t="shared" si="47"/>
        <v>film &amp; video</v>
      </c>
      <c r="T591" t="str">
        <f t="shared" si="48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49"/>
        <v>0.82028169014084507</v>
      </c>
      <c r="G592" t="s">
        <v>14</v>
      </c>
      <c r="H592">
        <v>86</v>
      </c>
      <c r="I592" s="5">
        <f t="shared" si="4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0"/>
        <v>41994.25</v>
      </c>
      <c r="O592" s="8">
        <f t="shared" si="50"/>
        <v>42005.25</v>
      </c>
      <c r="P592" t="b">
        <v>0</v>
      </c>
      <c r="Q592" t="b">
        <v>0</v>
      </c>
      <c r="R592" t="s">
        <v>133</v>
      </c>
      <c r="S592" t="str">
        <f t="shared" si="47"/>
        <v>publishing</v>
      </c>
      <c r="T592" t="str">
        <f t="shared" si="48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49"/>
        <v>10.376666666666667</v>
      </c>
      <c r="G593" t="s">
        <v>20</v>
      </c>
      <c r="H593">
        <v>102</v>
      </c>
      <c r="I593" s="5">
        <f t="shared" si="4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0"/>
        <v>40373.208333333336</v>
      </c>
      <c r="O593" s="8">
        <f t="shared" si="50"/>
        <v>40383.208333333336</v>
      </c>
      <c r="P593" t="b">
        <v>0</v>
      </c>
      <c r="Q593" t="b">
        <v>0</v>
      </c>
      <c r="R593" t="s">
        <v>89</v>
      </c>
      <c r="S593" t="str">
        <f t="shared" si="47"/>
        <v>games</v>
      </c>
      <c r="T593" t="str">
        <f t="shared" si="48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49"/>
        <v>0.12910076530612244</v>
      </c>
      <c r="G594" t="s">
        <v>14</v>
      </c>
      <c r="H594">
        <v>253</v>
      </c>
      <c r="I594" s="5">
        <f t="shared" si="4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0"/>
        <v>41789.208333333336</v>
      </c>
      <c r="O594" s="8">
        <f t="shared" si="50"/>
        <v>41798.208333333336</v>
      </c>
      <c r="P594" t="b">
        <v>0</v>
      </c>
      <c r="Q594" t="b">
        <v>0</v>
      </c>
      <c r="R594" t="s">
        <v>33</v>
      </c>
      <c r="S594" t="str">
        <f t="shared" si="47"/>
        <v>theater</v>
      </c>
      <c r="T594" t="str">
        <f t="shared" si="48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49"/>
        <v>1.5484210526315789</v>
      </c>
      <c r="G595" t="s">
        <v>20</v>
      </c>
      <c r="H595">
        <v>4006</v>
      </c>
      <c r="I595" s="5">
        <f t="shared" si="4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0"/>
        <v>41724.208333333336</v>
      </c>
      <c r="O595" s="8">
        <f t="shared" si="50"/>
        <v>41737.208333333336</v>
      </c>
      <c r="P595" t="b">
        <v>0</v>
      </c>
      <c r="Q595" t="b">
        <v>0</v>
      </c>
      <c r="R595" t="s">
        <v>71</v>
      </c>
      <c r="S595" t="str">
        <f t="shared" si="47"/>
        <v>film &amp; video</v>
      </c>
      <c r="T595" t="str">
        <f t="shared" si="48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49"/>
        <v>7.0991735537190084E-2</v>
      </c>
      <c r="G596" t="s">
        <v>14</v>
      </c>
      <c r="H596">
        <v>157</v>
      </c>
      <c r="I596" s="5">
        <f t="shared" si="4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0"/>
        <v>42548.208333333328</v>
      </c>
      <c r="O596" s="8">
        <f t="shared" si="50"/>
        <v>42551.208333333328</v>
      </c>
      <c r="P596" t="b">
        <v>0</v>
      </c>
      <c r="Q596" t="b">
        <v>1</v>
      </c>
      <c r="R596" t="s">
        <v>33</v>
      </c>
      <c r="S596" t="str">
        <f t="shared" si="47"/>
        <v>theater</v>
      </c>
      <c r="T596" t="str">
        <f t="shared" si="48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49"/>
        <v>2.0852773826458035</v>
      </c>
      <c r="G597" t="s">
        <v>20</v>
      </c>
      <c r="H597">
        <v>1629</v>
      </c>
      <c r="I597" s="5">
        <f t="shared" si="4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0"/>
        <v>40253.208333333336</v>
      </c>
      <c r="O597" s="8">
        <f t="shared" si="50"/>
        <v>40274.208333333336</v>
      </c>
      <c r="P597" t="b">
        <v>0</v>
      </c>
      <c r="Q597" t="b">
        <v>1</v>
      </c>
      <c r="R597" t="s">
        <v>33</v>
      </c>
      <c r="S597" t="str">
        <f t="shared" si="47"/>
        <v>theater</v>
      </c>
      <c r="T597" t="str">
        <f t="shared" si="48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49"/>
        <v>0.99683544303797467</v>
      </c>
      <c r="G598" t="s">
        <v>14</v>
      </c>
      <c r="H598">
        <v>183</v>
      </c>
      <c r="I598" s="5">
        <f t="shared" si="4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0"/>
        <v>42434.25</v>
      </c>
      <c r="O598" s="8">
        <f t="shared" si="50"/>
        <v>42441.25</v>
      </c>
      <c r="P598" t="b">
        <v>0</v>
      </c>
      <c r="Q598" t="b">
        <v>1</v>
      </c>
      <c r="R598" t="s">
        <v>53</v>
      </c>
      <c r="S598" t="str">
        <f t="shared" si="47"/>
        <v>film &amp; video</v>
      </c>
      <c r="T598" t="str">
        <f t="shared" si="48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49"/>
        <v>2.0159756097560977</v>
      </c>
      <c r="G599" t="s">
        <v>20</v>
      </c>
      <c r="H599">
        <v>2188</v>
      </c>
      <c r="I599" s="5">
        <f t="shared" si="4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0"/>
        <v>43786.25</v>
      </c>
      <c r="O599" s="8">
        <f t="shared" si="50"/>
        <v>43804.25</v>
      </c>
      <c r="P599" t="b">
        <v>0</v>
      </c>
      <c r="Q599" t="b">
        <v>0</v>
      </c>
      <c r="R599" t="s">
        <v>33</v>
      </c>
      <c r="S599" t="str">
        <f t="shared" si="47"/>
        <v>theater</v>
      </c>
      <c r="T599" t="str">
        <f t="shared" si="48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49"/>
        <v>1.6209032258064515</v>
      </c>
      <c r="G600" t="s">
        <v>20</v>
      </c>
      <c r="H600">
        <v>2409</v>
      </c>
      <c r="I600" s="5">
        <f t="shared" si="4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0"/>
        <v>40344.208333333336</v>
      </c>
      <c r="O600" s="8">
        <f t="shared" si="50"/>
        <v>40373.208333333336</v>
      </c>
      <c r="P600" t="b">
        <v>0</v>
      </c>
      <c r="Q600" t="b">
        <v>0</v>
      </c>
      <c r="R600" t="s">
        <v>23</v>
      </c>
      <c r="S600" t="str">
        <f t="shared" si="47"/>
        <v>music</v>
      </c>
      <c r="T600" t="str">
        <f t="shared" si="48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49"/>
        <v>3.6436208125445471E-2</v>
      </c>
      <c r="G601" t="s">
        <v>14</v>
      </c>
      <c r="H601">
        <v>82</v>
      </c>
      <c r="I601" s="5">
        <f t="shared" si="4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0"/>
        <v>42047.25</v>
      </c>
      <c r="O601" s="8">
        <f t="shared" si="50"/>
        <v>42055.25</v>
      </c>
      <c r="P601" t="b">
        <v>0</v>
      </c>
      <c r="Q601" t="b">
        <v>0</v>
      </c>
      <c r="R601" t="s">
        <v>42</v>
      </c>
      <c r="S601" t="str">
        <f t="shared" si="47"/>
        <v>film &amp; video</v>
      </c>
      <c r="T601" t="str">
        <f t="shared" si="48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49"/>
        <v>0.05</v>
      </c>
      <c r="G602" t="s">
        <v>14</v>
      </c>
      <c r="H602">
        <v>1</v>
      </c>
      <c r="I602" s="5">
        <f t="shared" si="46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0"/>
        <v>41485.208333333336</v>
      </c>
      <c r="O602" s="8">
        <f t="shared" si="50"/>
        <v>41497.208333333336</v>
      </c>
      <c r="P602" t="b">
        <v>0</v>
      </c>
      <c r="Q602" t="b">
        <v>0</v>
      </c>
      <c r="R602" t="s">
        <v>17</v>
      </c>
      <c r="S602" t="str">
        <f t="shared" si="47"/>
        <v>food</v>
      </c>
      <c r="T602" t="str">
        <f t="shared" si="48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49"/>
        <v>2.0663492063492064</v>
      </c>
      <c r="G603" t="s">
        <v>20</v>
      </c>
      <c r="H603">
        <v>194</v>
      </c>
      <c r="I603" s="5">
        <f t="shared" si="4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0"/>
        <v>41789.208333333336</v>
      </c>
      <c r="O603" s="8">
        <f t="shared" si="50"/>
        <v>41806.208333333336</v>
      </c>
      <c r="P603" t="b">
        <v>1</v>
      </c>
      <c r="Q603" t="b">
        <v>0</v>
      </c>
      <c r="R603" t="s">
        <v>65</v>
      </c>
      <c r="S603" t="str">
        <f t="shared" si="47"/>
        <v>technology</v>
      </c>
      <c r="T603" t="str">
        <f t="shared" si="48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49"/>
        <v>1.2823628691983122</v>
      </c>
      <c r="G604" t="s">
        <v>20</v>
      </c>
      <c r="H604">
        <v>1140</v>
      </c>
      <c r="I604" s="5">
        <f t="shared" si="4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0"/>
        <v>42160.208333333328</v>
      </c>
      <c r="O604" s="8">
        <f t="shared" si="50"/>
        <v>42171.208333333328</v>
      </c>
      <c r="P604" t="b">
        <v>0</v>
      </c>
      <c r="Q604" t="b">
        <v>0</v>
      </c>
      <c r="R604" t="s">
        <v>33</v>
      </c>
      <c r="S604" t="str">
        <f t="shared" si="47"/>
        <v>theater</v>
      </c>
      <c r="T604" t="str">
        <f t="shared" si="48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49"/>
        <v>1.1966037735849056</v>
      </c>
      <c r="G605" t="s">
        <v>20</v>
      </c>
      <c r="H605">
        <v>102</v>
      </c>
      <c r="I605" s="5">
        <f t="shared" si="4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0"/>
        <v>43573.208333333328</v>
      </c>
      <c r="O605" s="8">
        <f t="shared" si="50"/>
        <v>43600.208333333328</v>
      </c>
      <c r="P605" t="b">
        <v>0</v>
      </c>
      <c r="Q605" t="b">
        <v>0</v>
      </c>
      <c r="R605" t="s">
        <v>33</v>
      </c>
      <c r="S605" t="str">
        <f t="shared" si="47"/>
        <v>theater</v>
      </c>
      <c r="T605" t="str">
        <f t="shared" si="48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49"/>
        <v>1.7073055242390078</v>
      </c>
      <c r="G606" t="s">
        <v>20</v>
      </c>
      <c r="H606">
        <v>2857</v>
      </c>
      <c r="I606" s="5">
        <f t="shared" si="4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0"/>
        <v>40565.25</v>
      </c>
      <c r="O606" s="8">
        <f t="shared" si="50"/>
        <v>40586.25</v>
      </c>
      <c r="P606" t="b">
        <v>0</v>
      </c>
      <c r="Q606" t="b">
        <v>0</v>
      </c>
      <c r="R606" t="s">
        <v>33</v>
      </c>
      <c r="S606" t="str">
        <f t="shared" si="47"/>
        <v>theater</v>
      </c>
      <c r="T606" t="str">
        <f t="shared" si="48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49"/>
        <v>1.8721212121212121</v>
      </c>
      <c r="G607" t="s">
        <v>20</v>
      </c>
      <c r="H607">
        <v>107</v>
      </c>
      <c r="I607" s="5">
        <f t="shared" si="4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0"/>
        <v>42280.208333333328</v>
      </c>
      <c r="O607" s="8">
        <f t="shared" si="50"/>
        <v>42321.25</v>
      </c>
      <c r="P607" t="b">
        <v>0</v>
      </c>
      <c r="Q607" t="b">
        <v>0</v>
      </c>
      <c r="R607" t="s">
        <v>68</v>
      </c>
      <c r="S607" t="str">
        <f t="shared" si="47"/>
        <v>publishing</v>
      </c>
      <c r="T607" t="str">
        <f t="shared" si="48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49"/>
        <v>1.8838235294117647</v>
      </c>
      <c r="G608" t="s">
        <v>20</v>
      </c>
      <c r="H608">
        <v>160</v>
      </c>
      <c r="I608" s="5">
        <f t="shared" si="4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0"/>
        <v>42436.25</v>
      </c>
      <c r="O608" s="8">
        <f t="shared" si="50"/>
        <v>42447.208333333328</v>
      </c>
      <c r="P608" t="b">
        <v>0</v>
      </c>
      <c r="Q608" t="b">
        <v>0</v>
      </c>
      <c r="R608" t="s">
        <v>23</v>
      </c>
      <c r="S608" t="str">
        <f t="shared" si="47"/>
        <v>music</v>
      </c>
      <c r="T608" t="str">
        <f t="shared" si="48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49"/>
        <v>1.3129869186046512</v>
      </c>
      <c r="G609" t="s">
        <v>20</v>
      </c>
      <c r="H609">
        <v>2230</v>
      </c>
      <c r="I609" s="5">
        <f t="shared" si="4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0"/>
        <v>41721.208333333336</v>
      </c>
      <c r="O609" s="8">
        <f t="shared" si="50"/>
        <v>41723.208333333336</v>
      </c>
      <c r="P609" t="b">
        <v>0</v>
      </c>
      <c r="Q609" t="b">
        <v>0</v>
      </c>
      <c r="R609" t="s">
        <v>17</v>
      </c>
      <c r="S609" t="str">
        <f t="shared" si="47"/>
        <v>food</v>
      </c>
      <c r="T609" t="str">
        <f t="shared" si="48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49"/>
        <v>2.8397435897435899</v>
      </c>
      <c r="G610" t="s">
        <v>20</v>
      </c>
      <c r="H610">
        <v>316</v>
      </c>
      <c r="I610" s="5">
        <f t="shared" si="4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0"/>
        <v>43530.25</v>
      </c>
      <c r="O610" s="8">
        <f t="shared" si="50"/>
        <v>43534.25</v>
      </c>
      <c r="P610" t="b">
        <v>0</v>
      </c>
      <c r="Q610" t="b">
        <v>1</v>
      </c>
      <c r="R610" t="s">
        <v>159</v>
      </c>
      <c r="S610" t="str">
        <f t="shared" si="47"/>
        <v>music</v>
      </c>
      <c r="T610" t="str">
        <f t="shared" si="48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49"/>
        <v>1.2041999999999999</v>
      </c>
      <c r="G611" t="s">
        <v>20</v>
      </c>
      <c r="H611">
        <v>117</v>
      </c>
      <c r="I611" s="5">
        <f t="shared" si="4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0"/>
        <v>43481.25</v>
      </c>
      <c r="O611" s="8">
        <f t="shared" si="50"/>
        <v>43498.25</v>
      </c>
      <c r="P611" t="b">
        <v>0</v>
      </c>
      <c r="Q611" t="b">
        <v>0</v>
      </c>
      <c r="R611" t="s">
        <v>474</v>
      </c>
      <c r="S611" t="str">
        <f t="shared" si="47"/>
        <v>film &amp; video</v>
      </c>
      <c r="T611" t="str">
        <f t="shared" si="48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49"/>
        <v>4.1905607476635511</v>
      </c>
      <c r="G612" t="s">
        <v>20</v>
      </c>
      <c r="H612">
        <v>6406</v>
      </c>
      <c r="I612" s="5">
        <f t="shared" si="4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0"/>
        <v>41259.25</v>
      </c>
      <c r="O612" s="8">
        <f t="shared" si="50"/>
        <v>41273.25</v>
      </c>
      <c r="P612" t="b">
        <v>0</v>
      </c>
      <c r="Q612" t="b">
        <v>0</v>
      </c>
      <c r="R612" t="s">
        <v>33</v>
      </c>
      <c r="S612" t="str">
        <f t="shared" si="47"/>
        <v>theater</v>
      </c>
      <c r="T612" t="str">
        <f t="shared" si="48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49"/>
        <v>0.13853658536585367</v>
      </c>
      <c r="G613" t="s">
        <v>74</v>
      </c>
      <c r="H613">
        <v>15</v>
      </c>
      <c r="I613" s="5">
        <f t="shared" si="4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0"/>
        <v>41480.208333333336</v>
      </c>
      <c r="O613" s="8">
        <f t="shared" si="50"/>
        <v>41492.208333333336</v>
      </c>
      <c r="P613" t="b">
        <v>0</v>
      </c>
      <c r="Q613" t="b">
        <v>0</v>
      </c>
      <c r="R613" t="s">
        <v>33</v>
      </c>
      <c r="S613" t="str">
        <f t="shared" si="47"/>
        <v>theater</v>
      </c>
      <c r="T613" t="str">
        <f t="shared" si="48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49"/>
        <v>1.3943548387096774</v>
      </c>
      <c r="G614" t="s">
        <v>20</v>
      </c>
      <c r="H614">
        <v>192</v>
      </c>
      <c r="I614" s="5">
        <f t="shared" si="4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0"/>
        <v>40474.208333333336</v>
      </c>
      <c r="O614" s="8">
        <f t="shared" si="50"/>
        <v>40497.25</v>
      </c>
      <c r="P614" t="b">
        <v>0</v>
      </c>
      <c r="Q614" t="b">
        <v>0</v>
      </c>
      <c r="R614" t="s">
        <v>50</v>
      </c>
      <c r="S614" t="str">
        <f t="shared" si="47"/>
        <v>music</v>
      </c>
      <c r="T614" t="str">
        <f t="shared" si="48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49"/>
        <v>1.74</v>
      </c>
      <c r="G615" t="s">
        <v>20</v>
      </c>
      <c r="H615">
        <v>26</v>
      </c>
      <c r="I615" s="5">
        <f t="shared" si="4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0"/>
        <v>42973.208333333328</v>
      </c>
      <c r="O615" s="8">
        <f t="shared" si="50"/>
        <v>42982.208333333328</v>
      </c>
      <c r="P615" t="b">
        <v>0</v>
      </c>
      <c r="Q615" t="b">
        <v>0</v>
      </c>
      <c r="R615" t="s">
        <v>33</v>
      </c>
      <c r="S615" t="str">
        <f t="shared" si="47"/>
        <v>theater</v>
      </c>
      <c r="T615" t="str">
        <f t="shared" si="48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49"/>
        <v>1.5549056603773586</v>
      </c>
      <c r="G616" t="s">
        <v>20</v>
      </c>
      <c r="H616">
        <v>723</v>
      </c>
      <c r="I616" s="5">
        <f t="shared" si="4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0"/>
        <v>42746.25</v>
      </c>
      <c r="O616" s="8">
        <f t="shared" si="50"/>
        <v>42764.25</v>
      </c>
      <c r="P616" t="b">
        <v>0</v>
      </c>
      <c r="Q616" t="b">
        <v>0</v>
      </c>
      <c r="R616" t="s">
        <v>33</v>
      </c>
      <c r="S616" t="str">
        <f t="shared" si="47"/>
        <v>theater</v>
      </c>
      <c r="T616" t="str">
        <f t="shared" si="48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49"/>
        <v>1.7044705882352942</v>
      </c>
      <c r="G617" t="s">
        <v>20</v>
      </c>
      <c r="H617">
        <v>170</v>
      </c>
      <c r="I617" s="5">
        <f t="shared" si="4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0"/>
        <v>42489.208333333328</v>
      </c>
      <c r="O617" s="8">
        <f t="shared" si="50"/>
        <v>42499.208333333328</v>
      </c>
      <c r="P617" t="b">
        <v>0</v>
      </c>
      <c r="Q617" t="b">
        <v>0</v>
      </c>
      <c r="R617" t="s">
        <v>33</v>
      </c>
      <c r="S617" t="str">
        <f t="shared" si="47"/>
        <v>theater</v>
      </c>
      <c r="T617" t="str">
        <f t="shared" si="48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49"/>
        <v>1.8951562500000001</v>
      </c>
      <c r="G618" t="s">
        <v>20</v>
      </c>
      <c r="H618">
        <v>238</v>
      </c>
      <c r="I618" s="5">
        <f t="shared" si="4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0"/>
        <v>41537.208333333336</v>
      </c>
      <c r="O618" s="8">
        <f t="shared" si="50"/>
        <v>41538.208333333336</v>
      </c>
      <c r="P618" t="b">
        <v>0</v>
      </c>
      <c r="Q618" t="b">
        <v>1</v>
      </c>
      <c r="R618" t="s">
        <v>60</v>
      </c>
      <c r="S618" t="str">
        <f t="shared" si="47"/>
        <v>music</v>
      </c>
      <c r="T618" t="str">
        <f t="shared" si="48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49"/>
        <v>2.4971428571428573</v>
      </c>
      <c r="G619" t="s">
        <v>20</v>
      </c>
      <c r="H619">
        <v>55</v>
      </c>
      <c r="I619" s="5">
        <f t="shared" si="4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0"/>
        <v>41794.208333333336</v>
      </c>
      <c r="O619" s="8">
        <f t="shared" si="50"/>
        <v>41804.208333333336</v>
      </c>
      <c r="P619" t="b">
        <v>0</v>
      </c>
      <c r="Q619" t="b">
        <v>0</v>
      </c>
      <c r="R619" t="s">
        <v>33</v>
      </c>
      <c r="S619" t="str">
        <f t="shared" si="47"/>
        <v>theater</v>
      </c>
      <c r="T619" t="str">
        <f t="shared" si="48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49"/>
        <v>0.48860523665659616</v>
      </c>
      <c r="G620" t="s">
        <v>14</v>
      </c>
      <c r="H620">
        <v>1198</v>
      </c>
      <c r="I620" s="5">
        <f t="shared" si="4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0"/>
        <v>41396.208333333336</v>
      </c>
      <c r="O620" s="8">
        <f t="shared" si="50"/>
        <v>41417.208333333336</v>
      </c>
      <c r="P620" t="b">
        <v>0</v>
      </c>
      <c r="Q620" t="b">
        <v>0</v>
      </c>
      <c r="R620" t="s">
        <v>68</v>
      </c>
      <c r="S620" t="str">
        <f t="shared" si="47"/>
        <v>publishing</v>
      </c>
      <c r="T620" t="str">
        <f t="shared" si="48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49"/>
        <v>0.28461970393057684</v>
      </c>
      <c r="G621" t="s">
        <v>14</v>
      </c>
      <c r="H621">
        <v>648</v>
      </c>
      <c r="I621" s="5">
        <f t="shared" si="4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0"/>
        <v>40669.208333333336</v>
      </c>
      <c r="O621" s="8">
        <f t="shared" si="50"/>
        <v>40670.208333333336</v>
      </c>
      <c r="P621" t="b">
        <v>1</v>
      </c>
      <c r="Q621" t="b">
        <v>1</v>
      </c>
      <c r="R621" t="s">
        <v>33</v>
      </c>
      <c r="S621" t="str">
        <f t="shared" si="47"/>
        <v>theater</v>
      </c>
      <c r="T621" t="str">
        <f t="shared" si="48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49"/>
        <v>2.6802325581395348</v>
      </c>
      <c r="G622" t="s">
        <v>20</v>
      </c>
      <c r="H622">
        <v>128</v>
      </c>
      <c r="I622" s="5">
        <f t="shared" si="4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0"/>
        <v>42559.208333333328</v>
      </c>
      <c r="O622" s="8">
        <f t="shared" si="50"/>
        <v>42563.208333333328</v>
      </c>
      <c r="P622" t="b">
        <v>0</v>
      </c>
      <c r="Q622" t="b">
        <v>0</v>
      </c>
      <c r="R622" t="s">
        <v>122</v>
      </c>
      <c r="S622" t="str">
        <f t="shared" si="47"/>
        <v>photography</v>
      </c>
      <c r="T622" t="str">
        <f t="shared" si="48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49"/>
        <v>6.1980078125000002</v>
      </c>
      <c r="G623" t="s">
        <v>20</v>
      </c>
      <c r="H623">
        <v>2144</v>
      </c>
      <c r="I623" s="5">
        <f t="shared" si="4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0"/>
        <v>42626.208333333328</v>
      </c>
      <c r="O623" s="8">
        <f t="shared" si="50"/>
        <v>42631.208333333328</v>
      </c>
      <c r="P623" t="b">
        <v>0</v>
      </c>
      <c r="Q623" t="b">
        <v>0</v>
      </c>
      <c r="R623" t="s">
        <v>33</v>
      </c>
      <c r="S623" t="str">
        <f t="shared" si="47"/>
        <v>theater</v>
      </c>
      <c r="T623" t="str">
        <f t="shared" si="48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49"/>
        <v>3.1301587301587303E-2</v>
      </c>
      <c r="G624" t="s">
        <v>14</v>
      </c>
      <c r="H624">
        <v>64</v>
      </c>
      <c r="I624" s="5">
        <f t="shared" si="4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0"/>
        <v>43205.208333333328</v>
      </c>
      <c r="O624" s="8">
        <f t="shared" si="50"/>
        <v>43231.208333333328</v>
      </c>
      <c r="P624" t="b">
        <v>0</v>
      </c>
      <c r="Q624" t="b">
        <v>0</v>
      </c>
      <c r="R624" t="s">
        <v>60</v>
      </c>
      <c r="S624" t="str">
        <f t="shared" si="47"/>
        <v>music</v>
      </c>
      <c r="T624" t="str">
        <f t="shared" si="48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49"/>
        <v>1.5992152704135738</v>
      </c>
      <c r="G625" t="s">
        <v>20</v>
      </c>
      <c r="H625">
        <v>2693</v>
      </c>
      <c r="I625" s="5">
        <f t="shared" si="4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0"/>
        <v>42201.208333333328</v>
      </c>
      <c r="O625" s="8">
        <f t="shared" si="50"/>
        <v>42206.208333333328</v>
      </c>
      <c r="P625" t="b">
        <v>0</v>
      </c>
      <c r="Q625" t="b">
        <v>0</v>
      </c>
      <c r="R625" t="s">
        <v>33</v>
      </c>
      <c r="S625" t="str">
        <f t="shared" si="47"/>
        <v>theater</v>
      </c>
      <c r="T625" t="str">
        <f t="shared" si="48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49"/>
        <v>2.793921568627451</v>
      </c>
      <c r="G626" t="s">
        <v>20</v>
      </c>
      <c r="H626">
        <v>432</v>
      </c>
      <c r="I626" s="5">
        <f t="shared" si="4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0"/>
        <v>42029.25</v>
      </c>
      <c r="O626" s="8">
        <f t="shared" si="50"/>
        <v>42035.25</v>
      </c>
      <c r="P626" t="b">
        <v>0</v>
      </c>
      <c r="Q626" t="b">
        <v>0</v>
      </c>
      <c r="R626" t="s">
        <v>122</v>
      </c>
      <c r="S626" t="str">
        <f t="shared" si="47"/>
        <v>photography</v>
      </c>
      <c r="T626" t="str">
        <f t="shared" si="48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49"/>
        <v>0.77373333333333338</v>
      </c>
      <c r="G627" t="s">
        <v>14</v>
      </c>
      <c r="H627">
        <v>62</v>
      </c>
      <c r="I627" s="5">
        <f t="shared" si="4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0"/>
        <v>43857.25</v>
      </c>
      <c r="O627" s="8">
        <f t="shared" si="50"/>
        <v>43871.25</v>
      </c>
      <c r="P627" t="b">
        <v>0</v>
      </c>
      <c r="Q627" t="b">
        <v>0</v>
      </c>
      <c r="R627" t="s">
        <v>33</v>
      </c>
      <c r="S627" t="str">
        <f t="shared" si="47"/>
        <v>theater</v>
      </c>
      <c r="T627" t="str">
        <f t="shared" si="48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49"/>
        <v>2.0632812500000002</v>
      </c>
      <c r="G628" t="s">
        <v>20</v>
      </c>
      <c r="H628">
        <v>189</v>
      </c>
      <c r="I628" s="5">
        <f t="shared" si="4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0"/>
        <v>40449.208333333336</v>
      </c>
      <c r="O628" s="8">
        <f t="shared" si="50"/>
        <v>40458.208333333336</v>
      </c>
      <c r="P628" t="b">
        <v>0</v>
      </c>
      <c r="Q628" t="b">
        <v>1</v>
      </c>
      <c r="R628" t="s">
        <v>33</v>
      </c>
      <c r="S628" t="str">
        <f t="shared" si="47"/>
        <v>theater</v>
      </c>
      <c r="T628" t="str">
        <f t="shared" si="48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49"/>
        <v>6.9424999999999999</v>
      </c>
      <c r="G629" t="s">
        <v>20</v>
      </c>
      <c r="H629">
        <v>154</v>
      </c>
      <c r="I629" s="5">
        <f t="shared" si="4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0"/>
        <v>40345.208333333336</v>
      </c>
      <c r="O629" s="8">
        <f t="shared" si="50"/>
        <v>40369.208333333336</v>
      </c>
      <c r="P629" t="b">
        <v>1</v>
      </c>
      <c r="Q629" t="b">
        <v>0</v>
      </c>
      <c r="R629" t="s">
        <v>17</v>
      </c>
      <c r="S629" t="str">
        <f t="shared" si="47"/>
        <v>food</v>
      </c>
      <c r="T629" t="str">
        <f t="shared" si="48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49"/>
        <v>1.5178947368421052</v>
      </c>
      <c r="G630" t="s">
        <v>20</v>
      </c>
      <c r="H630">
        <v>96</v>
      </c>
      <c r="I630" s="5">
        <f t="shared" si="4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0"/>
        <v>40455.208333333336</v>
      </c>
      <c r="O630" s="8">
        <f t="shared" si="50"/>
        <v>40458.208333333336</v>
      </c>
      <c r="P630" t="b">
        <v>0</v>
      </c>
      <c r="Q630" t="b">
        <v>0</v>
      </c>
      <c r="R630" t="s">
        <v>60</v>
      </c>
      <c r="S630" t="str">
        <f t="shared" si="47"/>
        <v>music</v>
      </c>
      <c r="T630" t="str">
        <f t="shared" si="48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49"/>
        <v>0.64582072176949945</v>
      </c>
      <c r="G631" t="s">
        <v>14</v>
      </c>
      <c r="H631">
        <v>750</v>
      </c>
      <c r="I631" s="5">
        <f t="shared" si="4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0"/>
        <v>42557.208333333328</v>
      </c>
      <c r="O631" s="8">
        <f t="shared" si="50"/>
        <v>42559.208333333328</v>
      </c>
      <c r="P631" t="b">
        <v>0</v>
      </c>
      <c r="Q631" t="b">
        <v>1</v>
      </c>
      <c r="R631" t="s">
        <v>33</v>
      </c>
      <c r="S631" t="str">
        <f t="shared" si="47"/>
        <v>theater</v>
      </c>
      <c r="T631" t="str">
        <f t="shared" si="48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49"/>
        <v>0.62873684210526315</v>
      </c>
      <c r="G632" t="s">
        <v>74</v>
      </c>
      <c r="H632">
        <v>87</v>
      </c>
      <c r="I632" s="5">
        <f t="shared" si="4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0"/>
        <v>43586.208333333328</v>
      </c>
      <c r="O632" s="8">
        <f t="shared" si="50"/>
        <v>43597.208333333328</v>
      </c>
      <c r="P632" t="b">
        <v>0</v>
      </c>
      <c r="Q632" t="b">
        <v>1</v>
      </c>
      <c r="R632" t="s">
        <v>33</v>
      </c>
      <c r="S632" t="str">
        <f t="shared" si="47"/>
        <v>theater</v>
      </c>
      <c r="T632" t="str">
        <f t="shared" si="48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49"/>
        <v>3.1039864864864866</v>
      </c>
      <c r="G633" t="s">
        <v>20</v>
      </c>
      <c r="H633">
        <v>3063</v>
      </c>
      <c r="I633" s="5">
        <f t="shared" si="4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0"/>
        <v>43550.208333333328</v>
      </c>
      <c r="O633" s="8">
        <f t="shared" si="50"/>
        <v>43554.208333333328</v>
      </c>
      <c r="P633" t="b">
        <v>0</v>
      </c>
      <c r="Q633" t="b">
        <v>0</v>
      </c>
      <c r="R633" t="s">
        <v>33</v>
      </c>
      <c r="S633" t="str">
        <f t="shared" si="47"/>
        <v>theater</v>
      </c>
      <c r="T633" t="str">
        <f t="shared" si="48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49"/>
        <v>0.42859916782246882</v>
      </c>
      <c r="G634" t="s">
        <v>47</v>
      </c>
      <c r="H634">
        <v>278</v>
      </c>
      <c r="I634" s="5">
        <f t="shared" si="4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0"/>
        <v>41945.208333333336</v>
      </c>
      <c r="O634" s="8">
        <f t="shared" si="50"/>
        <v>41963.25</v>
      </c>
      <c r="P634" t="b">
        <v>0</v>
      </c>
      <c r="Q634" t="b">
        <v>0</v>
      </c>
      <c r="R634" t="s">
        <v>33</v>
      </c>
      <c r="S634" t="str">
        <f t="shared" si="47"/>
        <v>theater</v>
      </c>
      <c r="T634" t="str">
        <f t="shared" si="48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49"/>
        <v>0.83119402985074631</v>
      </c>
      <c r="G635" t="s">
        <v>14</v>
      </c>
      <c r="H635">
        <v>105</v>
      </c>
      <c r="I635" s="5">
        <f t="shared" si="4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0"/>
        <v>42315.25</v>
      </c>
      <c r="O635" s="8">
        <f t="shared" si="50"/>
        <v>42319.25</v>
      </c>
      <c r="P635" t="b">
        <v>0</v>
      </c>
      <c r="Q635" t="b">
        <v>0</v>
      </c>
      <c r="R635" t="s">
        <v>71</v>
      </c>
      <c r="S635" t="str">
        <f t="shared" si="47"/>
        <v>film &amp; video</v>
      </c>
      <c r="T635" t="str">
        <f t="shared" si="48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49"/>
        <v>0.78531302876480547</v>
      </c>
      <c r="G636" t="s">
        <v>74</v>
      </c>
      <c r="H636">
        <v>1658</v>
      </c>
      <c r="I636" s="5">
        <f t="shared" si="4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0"/>
        <v>42819.208333333328</v>
      </c>
      <c r="O636" s="8">
        <f t="shared" si="50"/>
        <v>42833.208333333328</v>
      </c>
      <c r="P636" t="b">
        <v>0</v>
      </c>
      <c r="Q636" t="b">
        <v>0</v>
      </c>
      <c r="R636" t="s">
        <v>269</v>
      </c>
      <c r="S636" t="str">
        <f t="shared" si="47"/>
        <v>film &amp; video</v>
      </c>
      <c r="T636" t="str">
        <f t="shared" si="48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49"/>
        <v>1.1409352517985611</v>
      </c>
      <c r="G637" t="s">
        <v>20</v>
      </c>
      <c r="H637">
        <v>2266</v>
      </c>
      <c r="I637" s="5">
        <f t="shared" si="4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0"/>
        <v>41314.25</v>
      </c>
      <c r="O637" s="8">
        <f t="shared" si="50"/>
        <v>41346.208333333336</v>
      </c>
      <c r="P637" t="b">
        <v>0</v>
      </c>
      <c r="Q637" t="b">
        <v>0</v>
      </c>
      <c r="R637" t="s">
        <v>269</v>
      </c>
      <c r="S637" t="str">
        <f t="shared" si="47"/>
        <v>film &amp; video</v>
      </c>
      <c r="T637" t="str">
        <f t="shared" si="48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49"/>
        <v>0.64537683358624176</v>
      </c>
      <c r="G638" t="s">
        <v>14</v>
      </c>
      <c r="H638">
        <v>2604</v>
      </c>
      <c r="I638" s="5">
        <f t="shared" si="4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0"/>
        <v>40926.25</v>
      </c>
      <c r="O638" s="8">
        <f t="shared" si="50"/>
        <v>40971.25</v>
      </c>
      <c r="P638" t="b">
        <v>0</v>
      </c>
      <c r="Q638" t="b">
        <v>1</v>
      </c>
      <c r="R638" t="s">
        <v>71</v>
      </c>
      <c r="S638" t="str">
        <f t="shared" si="47"/>
        <v>film &amp; video</v>
      </c>
      <c r="T638" t="str">
        <f t="shared" si="48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49"/>
        <v>0.79411764705882348</v>
      </c>
      <c r="G639" t="s">
        <v>14</v>
      </c>
      <c r="H639">
        <v>65</v>
      </c>
      <c r="I639" s="5">
        <f t="shared" si="4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0"/>
        <v>42688.25</v>
      </c>
      <c r="O639" s="8">
        <f t="shared" si="50"/>
        <v>42696.25</v>
      </c>
      <c r="P639" t="b">
        <v>0</v>
      </c>
      <c r="Q639" t="b">
        <v>0</v>
      </c>
      <c r="R639" t="s">
        <v>33</v>
      </c>
      <c r="S639" t="str">
        <f t="shared" si="47"/>
        <v>theater</v>
      </c>
      <c r="T639" t="str">
        <f t="shared" si="48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49"/>
        <v>0.11419117647058824</v>
      </c>
      <c r="G640" t="s">
        <v>14</v>
      </c>
      <c r="H640">
        <v>94</v>
      </c>
      <c r="I640" s="5">
        <f t="shared" si="4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0"/>
        <v>40386.208333333336</v>
      </c>
      <c r="O640" s="8">
        <f t="shared" si="50"/>
        <v>40398.208333333336</v>
      </c>
      <c r="P640" t="b">
        <v>0</v>
      </c>
      <c r="Q640" t="b">
        <v>1</v>
      </c>
      <c r="R640" t="s">
        <v>33</v>
      </c>
      <c r="S640" t="str">
        <f t="shared" si="47"/>
        <v>theater</v>
      </c>
      <c r="T640" t="str">
        <f t="shared" si="48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49"/>
        <v>0.56186046511627907</v>
      </c>
      <c r="G641" t="s">
        <v>47</v>
      </c>
      <c r="H641">
        <v>45</v>
      </c>
      <c r="I641" s="5">
        <f t="shared" si="4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0"/>
        <v>43309.208333333328</v>
      </c>
      <c r="O641" s="8">
        <f t="shared" si="50"/>
        <v>43309.208333333328</v>
      </c>
      <c r="P641" t="b">
        <v>0</v>
      </c>
      <c r="Q641" t="b">
        <v>1</v>
      </c>
      <c r="R641" t="s">
        <v>53</v>
      </c>
      <c r="S641" t="str">
        <f t="shared" si="47"/>
        <v>film &amp; video</v>
      </c>
      <c r="T641" t="str">
        <f t="shared" si="48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49"/>
        <v>0.16501669449081802</v>
      </c>
      <c r="G642" t="s">
        <v>14</v>
      </c>
      <c r="H642">
        <v>257</v>
      </c>
      <c r="I642" s="5">
        <f t="shared" si="4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0"/>
        <v>42387.25</v>
      </c>
      <c r="O642" s="8">
        <f t="shared" si="50"/>
        <v>42390.25</v>
      </c>
      <c r="P642" t="b">
        <v>0</v>
      </c>
      <c r="Q642" t="b">
        <v>0</v>
      </c>
      <c r="R642" t="s">
        <v>33</v>
      </c>
      <c r="S642" t="str">
        <f t="shared" si="47"/>
        <v>theater</v>
      </c>
      <c r="T642" t="str">
        <f t="shared" si="48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9"/>
        <v>1.1996808510638297</v>
      </c>
      <c r="G643" t="s">
        <v>20</v>
      </c>
      <c r="H643">
        <v>194</v>
      </c>
      <c r="I643" s="5">
        <f t="shared" ref="I643:I706" si="5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50"/>
        <v>42786.25</v>
      </c>
      <c r="O643" s="8">
        <f t="shared" si="50"/>
        <v>42814.208333333328</v>
      </c>
      <c r="P643" t="b">
        <v>0</v>
      </c>
      <c r="Q643" t="b">
        <v>0</v>
      </c>
      <c r="R643" t="s">
        <v>33</v>
      </c>
      <c r="S643" t="str">
        <f t="shared" ref="S643:S706" si="52">_xlfn.TEXTBEFORE(R643,"/")</f>
        <v>theater</v>
      </c>
      <c r="T643" t="str">
        <f t="shared" ref="T643:T706" si="53">_xlfn.TEXTAFTER(R643,"/")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54">E644/D644</f>
        <v>1.4545652173913044</v>
      </c>
      <c r="G644" t="s">
        <v>20</v>
      </c>
      <c r="H644">
        <v>129</v>
      </c>
      <c r="I644" s="5">
        <f t="shared" si="5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ref="N644:O707" si="55">(((L644/60)/60)/24)+DATE(1970,1,1)</f>
        <v>43451.25</v>
      </c>
      <c r="O644" s="8">
        <f t="shared" si="55"/>
        <v>43460.25</v>
      </c>
      <c r="P644" t="b">
        <v>0</v>
      </c>
      <c r="Q644" t="b">
        <v>0</v>
      </c>
      <c r="R644" t="s">
        <v>65</v>
      </c>
      <c r="S644" t="str">
        <f t="shared" si="52"/>
        <v>technology</v>
      </c>
      <c r="T644" t="str">
        <f t="shared" si="53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54"/>
        <v>2.2138255033557046</v>
      </c>
      <c r="G645" t="s">
        <v>20</v>
      </c>
      <c r="H645">
        <v>375</v>
      </c>
      <c r="I645" s="5">
        <f t="shared" si="5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55"/>
        <v>42795.25</v>
      </c>
      <c r="O645" s="8">
        <f t="shared" si="55"/>
        <v>42813.208333333328</v>
      </c>
      <c r="P645" t="b">
        <v>0</v>
      </c>
      <c r="Q645" t="b">
        <v>0</v>
      </c>
      <c r="R645" t="s">
        <v>33</v>
      </c>
      <c r="S645" t="str">
        <f t="shared" si="52"/>
        <v>theater</v>
      </c>
      <c r="T645" t="str">
        <f t="shared" si="53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54"/>
        <v>0.48396694214876035</v>
      </c>
      <c r="G646" t="s">
        <v>14</v>
      </c>
      <c r="H646">
        <v>2928</v>
      </c>
      <c r="I646" s="5">
        <f t="shared" si="5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55"/>
        <v>43452.25</v>
      </c>
      <c r="O646" s="8">
        <f t="shared" si="55"/>
        <v>43468.25</v>
      </c>
      <c r="P646" t="b">
        <v>0</v>
      </c>
      <c r="Q646" t="b">
        <v>0</v>
      </c>
      <c r="R646" t="s">
        <v>33</v>
      </c>
      <c r="S646" t="str">
        <f t="shared" si="52"/>
        <v>theater</v>
      </c>
      <c r="T646" t="str">
        <f t="shared" si="53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54"/>
        <v>0.92911504424778757</v>
      </c>
      <c r="G647" t="s">
        <v>14</v>
      </c>
      <c r="H647">
        <v>4697</v>
      </c>
      <c r="I647" s="5">
        <f t="shared" si="5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55"/>
        <v>43369.208333333328</v>
      </c>
      <c r="O647" s="8">
        <f t="shared" si="55"/>
        <v>43390.208333333328</v>
      </c>
      <c r="P647" t="b">
        <v>0</v>
      </c>
      <c r="Q647" t="b">
        <v>1</v>
      </c>
      <c r="R647" t="s">
        <v>23</v>
      </c>
      <c r="S647" t="str">
        <f t="shared" si="52"/>
        <v>music</v>
      </c>
      <c r="T647" t="str">
        <f t="shared" si="53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54"/>
        <v>0.88599797365754818</v>
      </c>
      <c r="G648" t="s">
        <v>14</v>
      </c>
      <c r="H648">
        <v>2915</v>
      </c>
      <c r="I648" s="5">
        <f t="shared" si="5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55"/>
        <v>41346.208333333336</v>
      </c>
      <c r="O648" s="8">
        <f t="shared" si="55"/>
        <v>41357.208333333336</v>
      </c>
      <c r="P648" t="b">
        <v>0</v>
      </c>
      <c r="Q648" t="b">
        <v>0</v>
      </c>
      <c r="R648" t="s">
        <v>89</v>
      </c>
      <c r="S648" t="str">
        <f t="shared" si="52"/>
        <v>games</v>
      </c>
      <c r="T648" t="str">
        <f t="shared" si="53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54"/>
        <v>0.41399999999999998</v>
      </c>
      <c r="G649" t="s">
        <v>14</v>
      </c>
      <c r="H649">
        <v>18</v>
      </c>
      <c r="I649" s="5">
        <f t="shared" si="5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55"/>
        <v>43199.208333333328</v>
      </c>
      <c r="O649" s="8">
        <f t="shared" si="55"/>
        <v>43223.208333333328</v>
      </c>
      <c r="P649" t="b">
        <v>0</v>
      </c>
      <c r="Q649" t="b">
        <v>0</v>
      </c>
      <c r="R649" t="s">
        <v>206</v>
      </c>
      <c r="S649" t="str">
        <f t="shared" si="52"/>
        <v>publishing</v>
      </c>
      <c r="T649" t="str">
        <f t="shared" si="53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54"/>
        <v>0.63056795131845844</v>
      </c>
      <c r="G650" t="s">
        <v>74</v>
      </c>
      <c r="H650">
        <v>723</v>
      </c>
      <c r="I650" s="5">
        <f t="shared" si="5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55"/>
        <v>42922.208333333328</v>
      </c>
      <c r="O650" s="8">
        <f t="shared" si="55"/>
        <v>42940.208333333328</v>
      </c>
      <c r="P650" t="b">
        <v>1</v>
      </c>
      <c r="Q650" t="b">
        <v>0</v>
      </c>
      <c r="R650" t="s">
        <v>17</v>
      </c>
      <c r="S650" t="str">
        <f t="shared" si="52"/>
        <v>food</v>
      </c>
      <c r="T650" t="str">
        <f t="shared" si="53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54"/>
        <v>0.48482333607230893</v>
      </c>
      <c r="G651" t="s">
        <v>14</v>
      </c>
      <c r="H651">
        <v>602</v>
      </c>
      <c r="I651" s="5">
        <f t="shared" si="5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55"/>
        <v>40471.208333333336</v>
      </c>
      <c r="O651" s="8">
        <f t="shared" si="55"/>
        <v>40482.208333333336</v>
      </c>
      <c r="P651" t="b">
        <v>1</v>
      </c>
      <c r="Q651" t="b">
        <v>1</v>
      </c>
      <c r="R651" t="s">
        <v>33</v>
      </c>
      <c r="S651" t="str">
        <f t="shared" si="52"/>
        <v>theater</v>
      </c>
      <c r="T651" t="str">
        <f t="shared" si="53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54"/>
        <v>0.02</v>
      </c>
      <c r="G652" t="s">
        <v>14</v>
      </c>
      <c r="H652">
        <v>1</v>
      </c>
      <c r="I652" s="5">
        <f t="shared" si="5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55"/>
        <v>41828.208333333336</v>
      </c>
      <c r="O652" s="8">
        <f t="shared" si="55"/>
        <v>41855.208333333336</v>
      </c>
      <c r="P652" t="b">
        <v>0</v>
      </c>
      <c r="Q652" t="b">
        <v>0</v>
      </c>
      <c r="R652" t="s">
        <v>159</v>
      </c>
      <c r="S652" t="str">
        <f t="shared" si="52"/>
        <v>music</v>
      </c>
      <c r="T652" t="str">
        <f t="shared" si="53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54"/>
        <v>0.88479410269445857</v>
      </c>
      <c r="G653" t="s">
        <v>14</v>
      </c>
      <c r="H653">
        <v>3868</v>
      </c>
      <c r="I653" s="5">
        <f t="shared" si="5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55"/>
        <v>41692.25</v>
      </c>
      <c r="O653" s="8">
        <f t="shared" si="55"/>
        <v>41707.25</v>
      </c>
      <c r="P653" t="b">
        <v>0</v>
      </c>
      <c r="Q653" t="b">
        <v>0</v>
      </c>
      <c r="R653" t="s">
        <v>100</v>
      </c>
      <c r="S653" t="str">
        <f t="shared" si="52"/>
        <v>film &amp; video</v>
      </c>
      <c r="T653" t="str">
        <f t="shared" si="53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54"/>
        <v>1.2684</v>
      </c>
      <c r="G654" t="s">
        <v>20</v>
      </c>
      <c r="H654">
        <v>409</v>
      </c>
      <c r="I654" s="5">
        <f t="shared" si="5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55"/>
        <v>42587.208333333328</v>
      </c>
      <c r="O654" s="8">
        <f t="shared" si="55"/>
        <v>42630.208333333328</v>
      </c>
      <c r="P654" t="b">
        <v>0</v>
      </c>
      <c r="Q654" t="b">
        <v>0</v>
      </c>
      <c r="R654" t="s">
        <v>28</v>
      </c>
      <c r="S654" t="str">
        <f t="shared" si="52"/>
        <v>technology</v>
      </c>
      <c r="T654" t="str">
        <f t="shared" si="53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54"/>
        <v>23.388333333333332</v>
      </c>
      <c r="G655" t="s">
        <v>20</v>
      </c>
      <c r="H655">
        <v>234</v>
      </c>
      <c r="I655" s="5">
        <f t="shared" si="5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55"/>
        <v>42468.208333333328</v>
      </c>
      <c r="O655" s="8">
        <f t="shared" si="55"/>
        <v>42470.208333333328</v>
      </c>
      <c r="P655" t="b">
        <v>0</v>
      </c>
      <c r="Q655" t="b">
        <v>0</v>
      </c>
      <c r="R655" t="s">
        <v>28</v>
      </c>
      <c r="S655" t="str">
        <f t="shared" si="52"/>
        <v>technology</v>
      </c>
      <c r="T655" t="str">
        <f t="shared" si="53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54"/>
        <v>5.0838857142857146</v>
      </c>
      <c r="G656" t="s">
        <v>20</v>
      </c>
      <c r="H656">
        <v>3016</v>
      </c>
      <c r="I656" s="5">
        <f t="shared" si="5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55"/>
        <v>42240.208333333328</v>
      </c>
      <c r="O656" s="8">
        <f t="shared" si="55"/>
        <v>42245.208333333328</v>
      </c>
      <c r="P656" t="b">
        <v>0</v>
      </c>
      <c r="Q656" t="b">
        <v>0</v>
      </c>
      <c r="R656" t="s">
        <v>148</v>
      </c>
      <c r="S656" t="str">
        <f t="shared" si="52"/>
        <v>music</v>
      </c>
      <c r="T656" t="str">
        <f t="shared" si="53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54"/>
        <v>1.9147826086956521</v>
      </c>
      <c r="G657" t="s">
        <v>20</v>
      </c>
      <c r="H657">
        <v>264</v>
      </c>
      <c r="I657" s="5">
        <f t="shared" si="5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55"/>
        <v>42796.25</v>
      </c>
      <c r="O657" s="8">
        <f t="shared" si="55"/>
        <v>42809.208333333328</v>
      </c>
      <c r="P657" t="b">
        <v>1</v>
      </c>
      <c r="Q657" t="b">
        <v>0</v>
      </c>
      <c r="R657" t="s">
        <v>122</v>
      </c>
      <c r="S657" t="str">
        <f t="shared" si="52"/>
        <v>photography</v>
      </c>
      <c r="T657" t="str">
        <f t="shared" si="53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54"/>
        <v>0.42127533783783783</v>
      </c>
      <c r="G658" t="s">
        <v>14</v>
      </c>
      <c r="H658">
        <v>504</v>
      </c>
      <c r="I658" s="5">
        <f t="shared" si="5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55"/>
        <v>43097.25</v>
      </c>
      <c r="O658" s="8">
        <f t="shared" si="55"/>
        <v>43102.25</v>
      </c>
      <c r="P658" t="b">
        <v>0</v>
      </c>
      <c r="Q658" t="b">
        <v>0</v>
      </c>
      <c r="R658" t="s">
        <v>17</v>
      </c>
      <c r="S658" t="str">
        <f t="shared" si="52"/>
        <v>food</v>
      </c>
      <c r="T658" t="str">
        <f t="shared" si="53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54"/>
        <v>8.2400000000000001E-2</v>
      </c>
      <c r="G659" t="s">
        <v>14</v>
      </c>
      <c r="H659">
        <v>14</v>
      </c>
      <c r="I659" s="5">
        <f t="shared" si="5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55"/>
        <v>43096.25</v>
      </c>
      <c r="O659" s="8">
        <f t="shared" si="55"/>
        <v>43112.25</v>
      </c>
      <c r="P659" t="b">
        <v>0</v>
      </c>
      <c r="Q659" t="b">
        <v>0</v>
      </c>
      <c r="R659" t="s">
        <v>474</v>
      </c>
      <c r="S659" t="str">
        <f t="shared" si="52"/>
        <v>film &amp; video</v>
      </c>
      <c r="T659" t="str">
        <f t="shared" si="53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54"/>
        <v>0.60064638783269964</v>
      </c>
      <c r="G660" t="s">
        <v>74</v>
      </c>
      <c r="H660">
        <v>390</v>
      </c>
      <c r="I660" s="5">
        <f t="shared" si="5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55"/>
        <v>42246.208333333328</v>
      </c>
      <c r="O660" s="8">
        <f t="shared" si="55"/>
        <v>42269.208333333328</v>
      </c>
      <c r="P660" t="b">
        <v>0</v>
      </c>
      <c r="Q660" t="b">
        <v>0</v>
      </c>
      <c r="R660" t="s">
        <v>23</v>
      </c>
      <c r="S660" t="str">
        <f t="shared" si="52"/>
        <v>music</v>
      </c>
      <c r="T660" t="str">
        <f t="shared" si="53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54"/>
        <v>0.47232808616404309</v>
      </c>
      <c r="G661" t="s">
        <v>14</v>
      </c>
      <c r="H661">
        <v>750</v>
      </c>
      <c r="I661" s="5">
        <f t="shared" si="5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55"/>
        <v>40570.25</v>
      </c>
      <c r="O661" s="8">
        <f t="shared" si="55"/>
        <v>40571.25</v>
      </c>
      <c r="P661" t="b">
        <v>0</v>
      </c>
      <c r="Q661" t="b">
        <v>0</v>
      </c>
      <c r="R661" t="s">
        <v>42</v>
      </c>
      <c r="S661" t="str">
        <f t="shared" si="52"/>
        <v>film &amp; video</v>
      </c>
      <c r="T661" t="str">
        <f t="shared" si="53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54"/>
        <v>0.81736263736263737</v>
      </c>
      <c r="G662" t="s">
        <v>14</v>
      </c>
      <c r="H662">
        <v>77</v>
      </c>
      <c r="I662" s="5">
        <f t="shared" si="5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55"/>
        <v>42237.208333333328</v>
      </c>
      <c r="O662" s="8">
        <f t="shared" si="55"/>
        <v>42246.208333333328</v>
      </c>
      <c r="P662" t="b">
        <v>1</v>
      </c>
      <c r="Q662" t="b">
        <v>0</v>
      </c>
      <c r="R662" t="s">
        <v>33</v>
      </c>
      <c r="S662" t="str">
        <f t="shared" si="52"/>
        <v>theater</v>
      </c>
      <c r="T662" t="str">
        <f t="shared" si="53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54"/>
        <v>0.54187265917603</v>
      </c>
      <c r="G663" t="s">
        <v>14</v>
      </c>
      <c r="H663">
        <v>752</v>
      </c>
      <c r="I663" s="5">
        <f t="shared" si="5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55"/>
        <v>40996.208333333336</v>
      </c>
      <c r="O663" s="8">
        <f t="shared" si="55"/>
        <v>41026.208333333336</v>
      </c>
      <c r="P663" t="b">
        <v>0</v>
      </c>
      <c r="Q663" t="b">
        <v>0</v>
      </c>
      <c r="R663" t="s">
        <v>159</v>
      </c>
      <c r="S663" t="str">
        <f t="shared" si="52"/>
        <v>music</v>
      </c>
      <c r="T663" t="str">
        <f t="shared" si="53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54"/>
        <v>0.97868131868131869</v>
      </c>
      <c r="G664" t="s">
        <v>14</v>
      </c>
      <c r="H664">
        <v>131</v>
      </c>
      <c r="I664" s="5">
        <f t="shared" si="5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55"/>
        <v>43443.25</v>
      </c>
      <c r="O664" s="8">
        <f t="shared" si="55"/>
        <v>43447.25</v>
      </c>
      <c r="P664" t="b">
        <v>0</v>
      </c>
      <c r="Q664" t="b">
        <v>0</v>
      </c>
      <c r="R664" t="s">
        <v>33</v>
      </c>
      <c r="S664" t="str">
        <f t="shared" si="52"/>
        <v>theater</v>
      </c>
      <c r="T664" t="str">
        <f t="shared" si="53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54"/>
        <v>0.77239999999999998</v>
      </c>
      <c r="G665" t="s">
        <v>14</v>
      </c>
      <c r="H665">
        <v>87</v>
      </c>
      <c r="I665" s="5">
        <f t="shared" si="5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55"/>
        <v>40458.208333333336</v>
      </c>
      <c r="O665" s="8">
        <f t="shared" si="55"/>
        <v>40481.208333333336</v>
      </c>
      <c r="P665" t="b">
        <v>0</v>
      </c>
      <c r="Q665" t="b">
        <v>0</v>
      </c>
      <c r="R665" t="s">
        <v>33</v>
      </c>
      <c r="S665" t="str">
        <f t="shared" si="52"/>
        <v>theater</v>
      </c>
      <c r="T665" t="str">
        <f t="shared" si="53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54"/>
        <v>0.33464735516372796</v>
      </c>
      <c r="G666" t="s">
        <v>14</v>
      </c>
      <c r="H666">
        <v>1063</v>
      </c>
      <c r="I666" s="5">
        <f t="shared" si="5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55"/>
        <v>40959.25</v>
      </c>
      <c r="O666" s="8">
        <f t="shared" si="55"/>
        <v>40969.25</v>
      </c>
      <c r="P666" t="b">
        <v>0</v>
      </c>
      <c r="Q666" t="b">
        <v>0</v>
      </c>
      <c r="R666" t="s">
        <v>159</v>
      </c>
      <c r="S666" t="str">
        <f t="shared" si="52"/>
        <v>music</v>
      </c>
      <c r="T666" t="str">
        <f t="shared" si="53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54"/>
        <v>2.3958823529411766</v>
      </c>
      <c r="G667" t="s">
        <v>20</v>
      </c>
      <c r="H667">
        <v>272</v>
      </c>
      <c r="I667" s="5">
        <f t="shared" si="5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55"/>
        <v>40733.208333333336</v>
      </c>
      <c r="O667" s="8">
        <f t="shared" si="55"/>
        <v>40747.208333333336</v>
      </c>
      <c r="P667" t="b">
        <v>0</v>
      </c>
      <c r="Q667" t="b">
        <v>1</v>
      </c>
      <c r="R667" t="s">
        <v>42</v>
      </c>
      <c r="S667" t="str">
        <f t="shared" si="52"/>
        <v>film &amp; video</v>
      </c>
      <c r="T667" t="str">
        <f t="shared" si="53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54"/>
        <v>0.64032258064516134</v>
      </c>
      <c r="G668" t="s">
        <v>74</v>
      </c>
      <c r="H668">
        <v>25</v>
      </c>
      <c r="I668" s="5">
        <f t="shared" si="5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55"/>
        <v>41516.208333333336</v>
      </c>
      <c r="O668" s="8">
        <f t="shared" si="55"/>
        <v>41522.208333333336</v>
      </c>
      <c r="P668" t="b">
        <v>0</v>
      </c>
      <c r="Q668" t="b">
        <v>1</v>
      </c>
      <c r="R668" t="s">
        <v>33</v>
      </c>
      <c r="S668" t="str">
        <f t="shared" si="52"/>
        <v>theater</v>
      </c>
      <c r="T668" t="str">
        <f t="shared" si="53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54"/>
        <v>1.7615942028985507</v>
      </c>
      <c r="G669" t="s">
        <v>20</v>
      </c>
      <c r="H669">
        <v>419</v>
      </c>
      <c r="I669" s="5">
        <f t="shared" si="5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55"/>
        <v>41892.208333333336</v>
      </c>
      <c r="O669" s="8">
        <f t="shared" si="55"/>
        <v>41901.208333333336</v>
      </c>
      <c r="P669" t="b">
        <v>0</v>
      </c>
      <c r="Q669" t="b">
        <v>0</v>
      </c>
      <c r="R669" t="s">
        <v>1029</v>
      </c>
      <c r="S669" t="str">
        <f t="shared" si="52"/>
        <v>journalism</v>
      </c>
      <c r="T669" t="str">
        <f t="shared" si="53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54"/>
        <v>0.20338181818181819</v>
      </c>
      <c r="G670" t="s">
        <v>14</v>
      </c>
      <c r="H670">
        <v>76</v>
      </c>
      <c r="I670" s="5">
        <f t="shared" si="5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55"/>
        <v>41122.208333333336</v>
      </c>
      <c r="O670" s="8">
        <f t="shared" si="55"/>
        <v>41134.208333333336</v>
      </c>
      <c r="P670" t="b">
        <v>0</v>
      </c>
      <c r="Q670" t="b">
        <v>0</v>
      </c>
      <c r="R670" t="s">
        <v>33</v>
      </c>
      <c r="S670" t="str">
        <f t="shared" si="52"/>
        <v>theater</v>
      </c>
      <c r="T670" t="str">
        <f t="shared" si="53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54"/>
        <v>3.5864754098360656</v>
      </c>
      <c r="G671" t="s">
        <v>20</v>
      </c>
      <c r="H671">
        <v>1621</v>
      </c>
      <c r="I671" s="5">
        <f t="shared" si="5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55"/>
        <v>42912.208333333328</v>
      </c>
      <c r="O671" s="8">
        <f t="shared" si="55"/>
        <v>42921.208333333328</v>
      </c>
      <c r="P671" t="b">
        <v>0</v>
      </c>
      <c r="Q671" t="b">
        <v>0</v>
      </c>
      <c r="R671" t="s">
        <v>33</v>
      </c>
      <c r="S671" t="str">
        <f t="shared" si="52"/>
        <v>theater</v>
      </c>
      <c r="T671" t="str">
        <f t="shared" si="53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54"/>
        <v>4.6885802469135802</v>
      </c>
      <c r="G672" t="s">
        <v>20</v>
      </c>
      <c r="H672">
        <v>1101</v>
      </c>
      <c r="I672" s="5">
        <f t="shared" si="5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55"/>
        <v>42425.25</v>
      </c>
      <c r="O672" s="8">
        <f t="shared" si="55"/>
        <v>42437.25</v>
      </c>
      <c r="P672" t="b">
        <v>0</v>
      </c>
      <c r="Q672" t="b">
        <v>0</v>
      </c>
      <c r="R672" t="s">
        <v>60</v>
      </c>
      <c r="S672" t="str">
        <f t="shared" si="52"/>
        <v>music</v>
      </c>
      <c r="T672" t="str">
        <f t="shared" si="53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54"/>
        <v>1.220563524590164</v>
      </c>
      <c r="G673" t="s">
        <v>20</v>
      </c>
      <c r="H673">
        <v>1073</v>
      </c>
      <c r="I673" s="5">
        <f t="shared" si="5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55"/>
        <v>40390.208333333336</v>
      </c>
      <c r="O673" s="8">
        <f t="shared" si="55"/>
        <v>40394.208333333336</v>
      </c>
      <c r="P673" t="b">
        <v>0</v>
      </c>
      <c r="Q673" t="b">
        <v>1</v>
      </c>
      <c r="R673" t="s">
        <v>33</v>
      </c>
      <c r="S673" t="str">
        <f t="shared" si="52"/>
        <v>theater</v>
      </c>
      <c r="T673" t="str">
        <f t="shared" si="53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54"/>
        <v>0.55931783729156137</v>
      </c>
      <c r="G674" t="s">
        <v>14</v>
      </c>
      <c r="H674">
        <v>4428</v>
      </c>
      <c r="I674" s="5">
        <f t="shared" si="5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55"/>
        <v>43180.208333333328</v>
      </c>
      <c r="O674" s="8">
        <f t="shared" si="55"/>
        <v>43190.208333333328</v>
      </c>
      <c r="P674" t="b">
        <v>0</v>
      </c>
      <c r="Q674" t="b">
        <v>0</v>
      </c>
      <c r="R674" t="s">
        <v>33</v>
      </c>
      <c r="S674" t="str">
        <f t="shared" si="52"/>
        <v>theater</v>
      </c>
      <c r="T674" t="str">
        <f t="shared" si="53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54"/>
        <v>0.43660714285714286</v>
      </c>
      <c r="G675" t="s">
        <v>14</v>
      </c>
      <c r="H675">
        <v>58</v>
      </c>
      <c r="I675" s="5">
        <f t="shared" si="5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55"/>
        <v>42475.208333333328</v>
      </c>
      <c r="O675" s="8">
        <f t="shared" si="55"/>
        <v>42496.208333333328</v>
      </c>
      <c r="P675" t="b">
        <v>0</v>
      </c>
      <c r="Q675" t="b">
        <v>0</v>
      </c>
      <c r="R675" t="s">
        <v>60</v>
      </c>
      <c r="S675" t="str">
        <f t="shared" si="52"/>
        <v>music</v>
      </c>
      <c r="T675" t="str">
        <f t="shared" si="53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54"/>
        <v>0.33538371411833628</v>
      </c>
      <c r="G676" t="s">
        <v>74</v>
      </c>
      <c r="H676">
        <v>1218</v>
      </c>
      <c r="I676" s="5">
        <f t="shared" si="5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55"/>
        <v>40774.208333333336</v>
      </c>
      <c r="O676" s="8">
        <f t="shared" si="55"/>
        <v>40821.208333333336</v>
      </c>
      <c r="P676" t="b">
        <v>0</v>
      </c>
      <c r="Q676" t="b">
        <v>0</v>
      </c>
      <c r="R676" t="s">
        <v>122</v>
      </c>
      <c r="S676" t="str">
        <f t="shared" si="52"/>
        <v>photography</v>
      </c>
      <c r="T676" t="str">
        <f t="shared" si="53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54"/>
        <v>1.2297938144329896</v>
      </c>
      <c r="G677" t="s">
        <v>20</v>
      </c>
      <c r="H677">
        <v>331</v>
      </c>
      <c r="I677" s="5">
        <f t="shared" si="5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55"/>
        <v>43719.208333333328</v>
      </c>
      <c r="O677" s="8">
        <f t="shared" si="55"/>
        <v>43726.208333333328</v>
      </c>
      <c r="P677" t="b">
        <v>0</v>
      </c>
      <c r="Q677" t="b">
        <v>0</v>
      </c>
      <c r="R677" t="s">
        <v>1029</v>
      </c>
      <c r="S677" t="str">
        <f t="shared" si="52"/>
        <v>journalism</v>
      </c>
      <c r="T677" t="str">
        <f t="shared" si="53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54"/>
        <v>1.8974959871589085</v>
      </c>
      <c r="G678" t="s">
        <v>20</v>
      </c>
      <c r="H678">
        <v>1170</v>
      </c>
      <c r="I678" s="5">
        <f t="shared" si="5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55"/>
        <v>41178.208333333336</v>
      </c>
      <c r="O678" s="8">
        <f t="shared" si="55"/>
        <v>41187.208333333336</v>
      </c>
      <c r="P678" t="b">
        <v>0</v>
      </c>
      <c r="Q678" t="b">
        <v>0</v>
      </c>
      <c r="R678" t="s">
        <v>122</v>
      </c>
      <c r="S678" t="str">
        <f t="shared" si="52"/>
        <v>photography</v>
      </c>
      <c r="T678" t="str">
        <f t="shared" si="53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54"/>
        <v>0.83622641509433959</v>
      </c>
      <c r="G679" t="s">
        <v>14</v>
      </c>
      <c r="H679">
        <v>111</v>
      </c>
      <c r="I679" s="5">
        <f t="shared" si="5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55"/>
        <v>42561.208333333328</v>
      </c>
      <c r="O679" s="8">
        <f t="shared" si="55"/>
        <v>42611.208333333328</v>
      </c>
      <c r="P679" t="b">
        <v>0</v>
      </c>
      <c r="Q679" t="b">
        <v>0</v>
      </c>
      <c r="R679" t="s">
        <v>119</v>
      </c>
      <c r="S679" t="str">
        <f t="shared" si="52"/>
        <v>publishing</v>
      </c>
      <c r="T679" t="str">
        <f t="shared" si="53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54"/>
        <v>0.17968844221105529</v>
      </c>
      <c r="G680" t="s">
        <v>74</v>
      </c>
      <c r="H680">
        <v>215</v>
      </c>
      <c r="I680" s="5">
        <f t="shared" si="5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55"/>
        <v>43484.25</v>
      </c>
      <c r="O680" s="8">
        <f t="shared" si="55"/>
        <v>43486.25</v>
      </c>
      <c r="P680" t="b">
        <v>0</v>
      </c>
      <c r="Q680" t="b">
        <v>0</v>
      </c>
      <c r="R680" t="s">
        <v>53</v>
      </c>
      <c r="S680" t="str">
        <f t="shared" si="52"/>
        <v>film &amp; video</v>
      </c>
      <c r="T680" t="str">
        <f t="shared" si="53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54"/>
        <v>10.365</v>
      </c>
      <c r="G681" t="s">
        <v>20</v>
      </c>
      <c r="H681">
        <v>363</v>
      </c>
      <c r="I681" s="5">
        <f t="shared" si="5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55"/>
        <v>43756.208333333328</v>
      </c>
      <c r="O681" s="8">
        <f t="shared" si="55"/>
        <v>43761.208333333328</v>
      </c>
      <c r="P681" t="b">
        <v>0</v>
      </c>
      <c r="Q681" t="b">
        <v>1</v>
      </c>
      <c r="R681" t="s">
        <v>17</v>
      </c>
      <c r="S681" t="str">
        <f t="shared" si="52"/>
        <v>food</v>
      </c>
      <c r="T681" t="str">
        <f t="shared" si="53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54"/>
        <v>0.97405219780219776</v>
      </c>
      <c r="G682" t="s">
        <v>14</v>
      </c>
      <c r="H682">
        <v>2955</v>
      </c>
      <c r="I682" s="5">
        <f t="shared" si="5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55"/>
        <v>43813.25</v>
      </c>
      <c r="O682" s="8">
        <f t="shared" si="55"/>
        <v>43815.25</v>
      </c>
      <c r="P682" t="b">
        <v>0</v>
      </c>
      <c r="Q682" t="b">
        <v>1</v>
      </c>
      <c r="R682" t="s">
        <v>292</v>
      </c>
      <c r="S682" t="str">
        <f t="shared" si="52"/>
        <v>games</v>
      </c>
      <c r="T682" t="str">
        <f t="shared" si="53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54"/>
        <v>0.86386203150461705</v>
      </c>
      <c r="G683" t="s">
        <v>14</v>
      </c>
      <c r="H683">
        <v>1657</v>
      </c>
      <c r="I683" s="5">
        <f t="shared" si="5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55"/>
        <v>40898.25</v>
      </c>
      <c r="O683" s="8">
        <f t="shared" si="55"/>
        <v>40904.25</v>
      </c>
      <c r="P683" t="b">
        <v>0</v>
      </c>
      <c r="Q683" t="b">
        <v>0</v>
      </c>
      <c r="R683" t="s">
        <v>33</v>
      </c>
      <c r="S683" t="str">
        <f t="shared" si="52"/>
        <v>theater</v>
      </c>
      <c r="T683" t="str">
        <f t="shared" si="53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54"/>
        <v>1.5016666666666667</v>
      </c>
      <c r="G684" t="s">
        <v>20</v>
      </c>
      <c r="H684">
        <v>103</v>
      </c>
      <c r="I684" s="5">
        <f t="shared" si="5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55"/>
        <v>41619.25</v>
      </c>
      <c r="O684" s="8">
        <f t="shared" si="55"/>
        <v>41628.25</v>
      </c>
      <c r="P684" t="b">
        <v>0</v>
      </c>
      <c r="Q684" t="b">
        <v>0</v>
      </c>
      <c r="R684" t="s">
        <v>33</v>
      </c>
      <c r="S684" t="str">
        <f t="shared" si="52"/>
        <v>theater</v>
      </c>
      <c r="T684" t="str">
        <f t="shared" si="53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54"/>
        <v>3.5843478260869563</v>
      </c>
      <c r="G685" t="s">
        <v>20</v>
      </c>
      <c r="H685">
        <v>147</v>
      </c>
      <c r="I685" s="5">
        <f t="shared" si="5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55"/>
        <v>43359.208333333328</v>
      </c>
      <c r="O685" s="8">
        <f t="shared" si="55"/>
        <v>43361.208333333328</v>
      </c>
      <c r="P685" t="b">
        <v>0</v>
      </c>
      <c r="Q685" t="b">
        <v>0</v>
      </c>
      <c r="R685" t="s">
        <v>33</v>
      </c>
      <c r="S685" t="str">
        <f t="shared" si="52"/>
        <v>theater</v>
      </c>
      <c r="T685" t="str">
        <f t="shared" si="53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54"/>
        <v>5.4285714285714288</v>
      </c>
      <c r="G686" t="s">
        <v>20</v>
      </c>
      <c r="H686">
        <v>110</v>
      </c>
      <c r="I686" s="5">
        <f t="shared" si="5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55"/>
        <v>40358.208333333336</v>
      </c>
      <c r="O686" s="8">
        <f t="shared" si="55"/>
        <v>40378.208333333336</v>
      </c>
      <c r="P686" t="b">
        <v>0</v>
      </c>
      <c r="Q686" t="b">
        <v>0</v>
      </c>
      <c r="R686" t="s">
        <v>68</v>
      </c>
      <c r="S686" t="str">
        <f t="shared" si="52"/>
        <v>publishing</v>
      </c>
      <c r="T686" t="str">
        <f t="shared" si="53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54"/>
        <v>0.67500714285714281</v>
      </c>
      <c r="G687" t="s">
        <v>14</v>
      </c>
      <c r="H687">
        <v>926</v>
      </c>
      <c r="I687" s="5">
        <f t="shared" si="5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55"/>
        <v>42239.208333333328</v>
      </c>
      <c r="O687" s="8">
        <f t="shared" si="55"/>
        <v>42263.208333333328</v>
      </c>
      <c r="P687" t="b">
        <v>0</v>
      </c>
      <c r="Q687" t="b">
        <v>0</v>
      </c>
      <c r="R687" t="s">
        <v>33</v>
      </c>
      <c r="S687" t="str">
        <f t="shared" si="52"/>
        <v>theater</v>
      </c>
      <c r="T687" t="str">
        <f t="shared" si="53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54"/>
        <v>1.9174666666666667</v>
      </c>
      <c r="G688" t="s">
        <v>20</v>
      </c>
      <c r="H688">
        <v>134</v>
      </c>
      <c r="I688" s="5">
        <f t="shared" si="5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55"/>
        <v>43186.208333333328</v>
      </c>
      <c r="O688" s="8">
        <f t="shared" si="55"/>
        <v>43197.208333333328</v>
      </c>
      <c r="P688" t="b">
        <v>0</v>
      </c>
      <c r="Q688" t="b">
        <v>0</v>
      </c>
      <c r="R688" t="s">
        <v>65</v>
      </c>
      <c r="S688" t="str">
        <f t="shared" si="52"/>
        <v>technology</v>
      </c>
      <c r="T688" t="str">
        <f t="shared" si="53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54"/>
        <v>9.32</v>
      </c>
      <c r="G689" t="s">
        <v>20</v>
      </c>
      <c r="H689">
        <v>269</v>
      </c>
      <c r="I689" s="5">
        <f t="shared" si="5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55"/>
        <v>42806.25</v>
      </c>
      <c r="O689" s="8">
        <f t="shared" si="55"/>
        <v>42809.208333333328</v>
      </c>
      <c r="P689" t="b">
        <v>0</v>
      </c>
      <c r="Q689" t="b">
        <v>0</v>
      </c>
      <c r="R689" t="s">
        <v>33</v>
      </c>
      <c r="S689" t="str">
        <f t="shared" si="52"/>
        <v>theater</v>
      </c>
      <c r="T689" t="str">
        <f t="shared" si="53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54"/>
        <v>4.2927586206896553</v>
      </c>
      <c r="G690" t="s">
        <v>20</v>
      </c>
      <c r="H690">
        <v>175</v>
      </c>
      <c r="I690" s="5">
        <f t="shared" si="5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55"/>
        <v>43475.25</v>
      </c>
      <c r="O690" s="8">
        <f t="shared" si="55"/>
        <v>43491.25</v>
      </c>
      <c r="P690" t="b">
        <v>0</v>
      </c>
      <c r="Q690" t="b">
        <v>1</v>
      </c>
      <c r="R690" t="s">
        <v>269</v>
      </c>
      <c r="S690" t="str">
        <f t="shared" si="52"/>
        <v>film &amp; video</v>
      </c>
      <c r="T690" t="str">
        <f t="shared" si="53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54"/>
        <v>1.0065753424657535</v>
      </c>
      <c r="G691" t="s">
        <v>20</v>
      </c>
      <c r="H691">
        <v>69</v>
      </c>
      <c r="I691" s="5">
        <f t="shared" si="5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55"/>
        <v>41576.208333333336</v>
      </c>
      <c r="O691" s="8">
        <f t="shared" si="55"/>
        <v>41588.25</v>
      </c>
      <c r="P691" t="b">
        <v>0</v>
      </c>
      <c r="Q691" t="b">
        <v>0</v>
      </c>
      <c r="R691" t="s">
        <v>28</v>
      </c>
      <c r="S691" t="str">
        <f t="shared" si="52"/>
        <v>technology</v>
      </c>
      <c r="T691" t="str">
        <f t="shared" si="53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54"/>
        <v>2.266111111111111</v>
      </c>
      <c r="G692" t="s">
        <v>20</v>
      </c>
      <c r="H692">
        <v>190</v>
      </c>
      <c r="I692" s="5">
        <f t="shared" si="5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55"/>
        <v>40874.25</v>
      </c>
      <c r="O692" s="8">
        <f t="shared" si="55"/>
        <v>40880.25</v>
      </c>
      <c r="P692" t="b">
        <v>0</v>
      </c>
      <c r="Q692" t="b">
        <v>1</v>
      </c>
      <c r="R692" t="s">
        <v>42</v>
      </c>
      <c r="S692" t="str">
        <f t="shared" si="52"/>
        <v>film &amp; video</v>
      </c>
      <c r="T692" t="str">
        <f t="shared" si="53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54"/>
        <v>1.4238</v>
      </c>
      <c r="G693" t="s">
        <v>20</v>
      </c>
      <c r="H693">
        <v>237</v>
      </c>
      <c r="I693" s="5">
        <f t="shared" si="5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55"/>
        <v>41185.208333333336</v>
      </c>
      <c r="O693" s="8">
        <f t="shared" si="55"/>
        <v>41202.208333333336</v>
      </c>
      <c r="P693" t="b">
        <v>1</v>
      </c>
      <c r="Q693" t="b">
        <v>1</v>
      </c>
      <c r="R693" t="s">
        <v>42</v>
      </c>
      <c r="S693" t="str">
        <f t="shared" si="52"/>
        <v>film &amp; video</v>
      </c>
      <c r="T693" t="str">
        <f t="shared" si="53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54"/>
        <v>0.90633333333333332</v>
      </c>
      <c r="G694" t="s">
        <v>14</v>
      </c>
      <c r="H694">
        <v>77</v>
      </c>
      <c r="I694" s="5">
        <f t="shared" si="5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55"/>
        <v>43655.208333333328</v>
      </c>
      <c r="O694" s="8">
        <f t="shared" si="55"/>
        <v>43673.208333333328</v>
      </c>
      <c r="P694" t="b">
        <v>0</v>
      </c>
      <c r="Q694" t="b">
        <v>0</v>
      </c>
      <c r="R694" t="s">
        <v>23</v>
      </c>
      <c r="S694" t="str">
        <f t="shared" si="52"/>
        <v>music</v>
      </c>
      <c r="T694" t="str">
        <f t="shared" si="53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54"/>
        <v>0.63966740576496672</v>
      </c>
      <c r="G695" t="s">
        <v>14</v>
      </c>
      <c r="H695">
        <v>1748</v>
      </c>
      <c r="I695" s="5">
        <f t="shared" si="5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55"/>
        <v>43025.208333333328</v>
      </c>
      <c r="O695" s="8">
        <f t="shared" si="55"/>
        <v>43042.208333333328</v>
      </c>
      <c r="P695" t="b">
        <v>0</v>
      </c>
      <c r="Q695" t="b">
        <v>0</v>
      </c>
      <c r="R695" t="s">
        <v>33</v>
      </c>
      <c r="S695" t="str">
        <f t="shared" si="52"/>
        <v>theater</v>
      </c>
      <c r="T695" t="str">
        <f t="shared" si="53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54"/>
        <v>0.84131868131868137</v>
      </c>
      <c r="G696" t="s">
        <v>14</v>
      </c>
      <c r="H696">
        <v>79</v>
      </c>
      <c r="I696" s="5">
        <f t="shared" si="5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55"/>
        <v>43066.25</v>
      </c>
      <c r="O696" s="8">
        <f t="shared" si="55"/>
        <v>43103.25</v>
      </c>
      <c r="P696" t="b">
        <v>0</v>
      </c>
      <c r="Q696" t="b">
        <v>0</v>
      </c>
      <c r="R696" t="s">
        <v>33</v>
      </c>
      <c r="S696" t="str">
        <f t="shared" si="52"/>
        <v>theater</v>
      </c>
      <c r="T696" t="str">
        <f t="shared" si="53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54"/>
        <v>1.3393478260869565</v>
      </c>
      <c r="G697" t="s">
        <v>20</v>
      </c>
      <c r="H697">
        <v>196</v>
      </c>
      <c r="I697" s="5">
        <f t="shared" si="5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55"/>
        <v>42322.25</v>
      </c>
      <c r="O697" s="8">
        <f t="shared" si="55"/>
        <v>42338.25</v>
      </c>
      <c r="P697" t="b">
        <v>1</v>
      </c>
      <c r="Q697" t="b">
        <v>0</v>
      </c>
      <c r="R697" t="s">
        <v>23</v>
      </c>
      <c r="S697" t="str">
        <f t="shared" si="52"/>
        <v>music</v>
      </c>
      <c r="T697" t="str">
        <f t="shared" si="53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54"/>
        <v>0.59042047531992692</v>
      </c>
      <c r="G698" t="s">
        <v>14</v>
      </c>
      <c r="H698">
        <v>889</v>
      </c>
      <c r="I698" s="5">
        <f t="shared" si="5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55"/>
        <v>42114.208333333328</v>
      </c>
      <c r="O698" s="8">
        <f t="shared" si="55"/>
        <v>42115.208333333328</v>
      </c>
      <c r="P698" t="b">
        <v>0</v>
      </c>
      <c r="Q698" t="b">
        <v>1</v>
      </c>
      <c r="R698" t="s">
        <v>33</v>
      </c>
      <c r="S698" t="str">
        <f t="shared" si="52"/>
        <v>theater</v>
      </c>
      <c r="T698" t="str">
        <f t="shared" si="53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54"/>
        <v>1.5280062063615205</v>
      </c>
      <c r="G699" t="s">
        <v>20</v>
      </c>
      <c r="H699">
        <v>7295</v>
      </c>
      <c r="I699" s="5">
        <f t="shared" si="5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55"/>
        <v>43190.208333333328</v>
      </c>
      <c r="O699" s="8">
        <f t="shared" si="55"/>
        <v>43192.208333333328</v>
      </c>
      <c r="P699" t="b">
        <v>0</v>
      </c>
      <c r="Q699" t="b">
        <v>0</v>
      </c>
      <c r="R699" t="s">
        <v>50</v>
      </c>
      <c r="S699" t="str">
        <f t="shared" si="52"/>
        <v>music</v>
      </c>
      <c r="T699" t="str">
        <f t="shared" si="53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54"/>
        <v>4.466912114014252</v>
      </c>
      <c r="G700" t="s">
        <v>20</v>
      </c>
      <c r="H700">
        <v>2893</v>
      </c>
      <c r="I700" s="5">
        <f t="shared" si="5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55"/>
        <v>40871.25</v>
      </c>
      <c r="O700" s="8">
        <f t="shared" si="55"/>
        <v>40885.25</v>
      </c>
      <c r="P700" t="b">
        <v>0</v>
      </c>
      <c r="Q700" t="b">
        <v>0</v>
      </c>
      <c r="R700" t="s">
        <v>65</v>
      </c>
      <c r="S700" t="str">
        <f t="shared" si="52"/>
        <v>technology</v>
      </c>
      <c r="T700" t="str">
        <f t="shared" si="53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54"/>
        <v>0.8439189189189189</v>
      </c>
      <c r="G701" t="s">
        <v>14</v>
      </c>
      <c r="H701">
        <v>56</v>
      </c>
      <c r="I701" s="5">
        <f t="shared" si="5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55"/>
        <v>43641.208333333328</v>
      </c>
      <c r="O701" s="8">
        <f t="shared" si="55"/>
        <v>43642.208333333328</v>
      </c>
      <c r="P701" t="b">
        <v>0</v>
      </c>
      <c r="Q701" t="b">
        <v>0</v>
      </c>
      <c r="R701" t="s">
        <v>53</v>
      </c>
      <c r="S701" t="str">
        <f t="shared" si="52"/>
        <v>film &amp; video</v>
      </c>
      <c r="T701" t="str">
        <f t="shared" si="53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54"/>
        <v>0.03</v>
      </c>
      <c r="G702" t="s">
        <v>14</v>
      </c>
      <c r="H702">
        <v>1</v>
      </c>
      <c r="I702" s="5">
        <f t="shared" si="5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55"/>
        <v>40203.25</v>
      </c>
      <c r="O702" s="8">
        <f t="shared" si="55"/>
        <v>40218.25</v>
      </c>
      <c r="P702" t="b">
        <v>0</v>
      </c>
      <c r="Q702" t="b">
        <v>0</v>
      </c>
      <c r="R702" t="s">
        <v>65</v>
      </c>
      <c r="S702" t="str">
        <f t="shared" si="52"/>
        <v>technology</v>
      </c>
      <c r="T702" t="str">
        <f t="shared" si="53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54"/>
        <v>1.7502692307692307</v>
      </c>
      <c r="G703" t="s">
        <v>20</v>
      </c>
      <c r="H703">
        <v>820</v>
      </c>
      <c r="I703" s="5">
        <f t="shared" si="5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55"/>
        <v>40629.208333333336</v>
      </c>
      <c r="O703" s="8">
        <f t="shared" si="55"/>
        <v>40636.208333333336</v>
      </c>
      <c r="P703" t="b">
        <v>1</v>
      </c>
      <c r="Q703" t="b">
        <v>0</v>
      </c>
      <c r="R703" t="s">
        <v>33</v>
      </c>
      <c r="S703" t="str">
        <f t="shared" si="52"/>
        <v>theater</v>
      </c>
      <c r="T703" t="str">
        <f t="shared" si="53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54"/>
        <v>0.54137931034482756</v>
      </c>
      <c r="G704" t="s">
        <v>14</v>
      </c>
      <c r="H704">
        <v>83</v>
      </c>
      <c r="I704" s="5">
        <f t="shared" si="5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55"/>
        <v>41477.208333333336</v>
      </c>
      <c r="O704" s="8">
        <f t="shared" si="55"/>
        <v>41482.208333333336</v>
      </c>
      <c r="P704" t="b">
        <v>0</v>
      </c>
      <c r="Q704" t="b">
        <v>0</v>
      </c>
      <c r="R704" t="s">
        <v>65</v>
      </c>
      <c r="S704" t="str">
        <f t="shared" si="52"/>
        <v>technology</v>
      </c>
      <c r="T704" t="str">
        <f t="shared" si="53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54"/>
        <v>3.1187381703470032</v>
      </c>
      <c r="G705" t="s">
        <v>20</v>
      </c>
      <c r="H705">
        <v>2038</v>
      </c>
      <c r="I705" s="5">
        <f t="shared" si="5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55"/>
        <v>41020.208333333336</v>
      </c>
      <c r="O705" s="8">
        <f t="shared" si="55"/>
        <v>41037.208333333336</v>
      </c>
      <c r="P705" t="b">
        <v>1</v>
      </c>
      <c r="Q705" t="b">
        <v>1</v>
      </c>
      <c r="R705" t="s">
        <v>206</v>
      </c>
      <c r="S705" t="str">
        <f t="shared" si="52"/>
        <v>publishing</v>
      </c>
      <c r="T705" t="str">
        <f t="shared" si="53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54"/>
        <v>1.2278160919540231</v>
      </c>
      <c r="G706" t="s">
        <v>20</v>
      </c>
      <c r="H706">
        <v>116</v>
      </c>
      <c r="I706" s="5">
        <f t="shared" si="5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55"/>
        <v>42555.208333333328</v>
      </c>
      <c r="O706" s="8">
        <f t="shared" si="55"/>
        <v>42570.208333333328</v>
      </c>
      <c r="P706" t="b">
        <v>0</v>
      </c>
      <c r="Q706" t="b">
        <v>0</v>
      </c>
      <c r="R706" t="s">
        <v>71</v>
      </c>
      <c r="S706" t="str">
        <f t="shared" si="52"/>
        <v>film &amp; video</v>
      </c>
      <c r="T706" t="str">
        <f t="shared" si="53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54"/>
        <v>0.99026517383618151</v>
      </c>
      <c r="G707" t="s">
        <v>14</v>
      </c>
      <c r="H707">
        <v>2025</v>
      </c>
      <c r="I707" s="5">
        <f t="shared" ref="I707:I770" si="56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55"/>
        <v>41619.25</v>
      </c>
      <c r="O707" s="8">
        <f t="shared" si="55"/>
        <v>41623.25</v>
      </c>
      <c r="P707" t="b">
        <v>0</v>
      </c>
      <c r="Q707" t="b">
        <v>0</v>
      </c>
      <c r="R707" t="s">
        <v>68</v>
      </c>
      <c r="S707" t="str">
        <f t="shared" ref="S707:S770" si="57">_xlfn.TEXTBEFORE(R707,"/")</f>
        <v>publishing</v>
      </c>
      <c r="T707" t="str">
        <f t="shared" ref="T707:T770" si="58">_xlfn.TEXTAFTER(R707,"/")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59">E708/D708</f>
        <v>1.278468634686347</v>
      </c>
      <c r="G708" t="s">
        <v>20</v>
      </c>
      <c r="H708">
        <v>1345</v>
      </c>
      <c r="I708" s="5">
        <f t="shared" si="5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ref="N708:O771" si="60">(((L708/60)/60)/24)+DATE(1970,1,1)</f>
        <v>43471.25</v>
      </c>
      <c r="O708" s="8">
        <f t="shared" si="60"/>
        <v>43479.25</v>
      </c>
      <c r="P708" t="b">
        <v>0</v>
      </c>
      <c r="Q708" t="b">
        <v>1</v>
      </c>
      <c r="R708" t="s">
        <v>28</v>
      </c>
      <c r="S708" t="str">
        <f t="shared" si="57"/>
        <v>technology</v>
      </c>
      <c r="T708" t="str">
        <f t="shared" si="58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59"/>
        <v>1.5861643835616439</v>
      </c>
      <c r="G709" t="s">
        <v>20</v>
      </c>
      <c r="H709">
        <v>168</v>
      </c>
      <c r="I709" s="5">
        <f t="shared" si="5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0"/>
        <v>43442.25</v>
      </c>
      <c r="O709" s="8">
        <f t="shared" si="60"/>
        <v>43478.25</v>
      </c>
      <c r="P709" t="b">
        <v>0</v>
      </c>
      <c r="Q709" t="b">
        <v>0</v>
      </c>
      <c r="R709" t="s">
        <v>53</v>
      </c>
      <c r="S709" t="str">
        <f t="shared" si="57"/>
        <v>film &amp; video</v>
      </c>
      <c r="T709" t="str">
        <f t="shared" si="58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59"/>
        <v>7.0705882352941174</v>
      </c>
      <c r="G710" t="s">
        <v>20</v>
      </c>
      <c r="H710">
        <v>137</v>
      </c>
      <c r="I710" s="5">
        <f t="shared" si="5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0"/>
        <v>42877.208333333328</v>
      </c>
      <c r="O710" s="8">
        <f t="shared" si="60"/>
        <v>42887.208333333328</v>
      </c>
      <c r="P710" t="b">
        <v>0</v>
      </c>
      <c r="Q710" t="b">
        <v>0</v>
      </c>
      <c r="R710" t="s">
        <v>33</v>
      </c>
      <c r="S710" t="str">
        <f t="shared" si="57"/>
        <v>theater</v>
      </c>
      <c r="T710" t="str">
        <f t="shared" si="58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59"/>
        <v>1.4238775510204082</v>
      </c>
      <c r="G711" t="s">
        <v>20</v>
      </c>
      <c r="H711">
        <v>186</v>
      </c>
      <c r="I711" s="5">
        <f t="shared" si="5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0"/>
        <v>41018.208333333336</v>
      </c>
      <c r="O711" s="8">
        <f t="shared" si="60"/>
        <v>41025.208333333336</v>
      </c>
      <c r="P711" t="b">
        <v>0</v>
      </c>
      <c r="Q711" t="b">
        <v>0</v>
      </c>
      <c r="R711" t="s">
        <v>33</v>
      </c>
      <c r="S711" t="str">
        <f t="shared" si="57"/>
        <v>theater</v>
      </c>
      <c r="T711" t="str">
        <f t="shared" si="58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59"/>
        <v>1.4786046511627906</v>
      </c>
      <c r="G712" t="s">
        <v>20</v>
      </c>
      <c r="H712">
        <v>125</v>
      </c>
      <c r="I712" s="5">
        <f t="shared" si="5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0"/>
        <v>43295.208333333328</v>
      </c>
      <c r="O712" s="8">
        <f t="shared" si="60"/>
        <v>43302.208333333328</v>
      </c>
      <c r="P712" t="b">
        <v>0</v>
      </c>
      <c r="Q712" t="b">
        <v>1</v>
      </c>
      <c r="R712" t="s">
        <v>33</v>
      </c>
      <c r="S712" t="str">
        <f t="shared" si="57"/>
        <v>theater</v>
      </c>
      <c r="T712" t="str">
        <f t="shared" si="58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59"/>
        <v>0.20322580645161289</v>
      </c>
      <c r="G713" t="s">
        <v>14</v>
      </c>
      <c r="H713">
        <v>14</v>
      </c>
      <c r="I713" s="5">
        <f t="shared" si="5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0"/>
        <v>42393.25</v>
      </c>
      <c r="O713" s="8">
        <f t="shared" si="60"/>
        <v>42395.25</v>
      </c>
      <c r="P713" t="b">
        <v>1</v>
      </c>
      <c r="Q713" t="b">
        <v>1</v>
      </c>
      <c r="R713" t="s">
        <v>33</v>
      </c>
      <c r="S713" t="str">
        <f t="shared" si="57"/>
        <v>theater</v>
      </c>
      <c r="T713" t="str">
        <f t="shared" si="58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59"/>
        <v>18.40625</v>
      </c>
      <c r="G714" t="s">
        <v>20</v>
      </c>
      <c r="H714">
        <v>202</v>
      </c>
      <c r="I714" s="5">
        <f t="shared" si="5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0"/>
        <v>42559.208333333328</v>
      </c>
      <c r="O714" s="8">
        <f t="shared" si="60"/>
        <v>42600.208333333328</v>
      </c>
      <c r="P714" t="b">
        <v>0</v>
      </c>
      <c r="Q714" t="b">
        <v>0</v>
      </c>
      <c r="R714" t="s">
        <v>33</v>
      </c>
      <c r="S714" t="str">
        <f t="shared" si="57"/>
        <v>theater</v>
      </c>
      <c r="T714" t="str">
        <f t="shared" si="58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59"/>
        <v>1.6194202898550725</v>
      </c>
      <c r="G715" t="s">
        <v>20</v>
      </c>
      <c r="H715">
        <v>103</v>
      </c>
      <c r="I715" s="5">
        <f t="shared" si="5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0"/>
        <v>42604.208333333328</v>
      </c>
      <c r="O715" s="8">
        <f t="shared" si="60"/>
        <v>42616.208333333328</v>
      </c>
      <c r="P715" t="b">
        <v>0</v>
      </c>
      <c r="Q715" t="b">
        <v>0</v>
      </c>
      <c r="R715" t="s">
        <v>133</v>
      </c>
      <c r="S715" t="str">
        <f t="shared" si="57"/>
        <v>publishing</v>
      </c>
      <c r="T715" t="str">
        <f t="shared" si="58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59"/>
        <v>4.7282077922077921</v>
      </c>
      <c r="G716" t="s">
        <v>20</v>
      </c>
      <c r="H716">
        <v>1785</v>
      </c>
      <c r="I716" s="5">
        <f t="shared" si="5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0"/>
        <v>41870.208333333336</v>
      </c>
      <c r="O716" s="8">
        <f t="shared" si="60"/>
        <v>41871.208333333336</v>
      </c>
      <c r="P716" t="b">
        <v>0</v>
      </c>
      <c r="Q716" t="b">
        <v>0</v>
      </c>
      <c r="R716" t="s">
        <v>23</v>
      </c>
      <c r="S716" t="str">
        <f t="shared" si="57"/>
        <v>music</v>
      </c>
      <c r="T716" t="str">
        <f t="shared" si="58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59"/>
        <v>0.24466101694915254</v>
      </c>
      <c r="G717" t="s">
        <v>14</v>
      </c>
      <c r="H717">
        <v>656</v>
      </c>
      <c r="I717" s="5">
        <f t="shared" si="5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0"/>
        <v>40397.208333333336</v>
      </c>
      <c r="O717" s="8">
        <f t="shared" si="60"/>
        <v>40402.208333333336</v>
      </c>
      <c r="P717" t="b">
        <v>0</v>
      </c>
      <c r="Q717" t="b">
        <v>0</v>
      </c>
      <c r="R717" t="s">
        <v>292</v>
      </c>
      <c r="S717" t="str">
        <f t="shared" si="57"/>
        <v>games</v>
      </c>
      <c r="T717" t="str">
        <f t="shared" si="58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59"/>
        <v>5.1764999999999999</v>
      </c>
      <c r="G718" t="s">
        <v>20</v>
      </c>
      <c r="H718">
        <v>157</v>
      </c>
      <c r="I718" s="5">
        <f t="shared" si="5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0"/>
        <v>41465.208333333336</v>
      </c>
      <c r="O718" s="8">
        <f t="shared" si="60"/>
        <v>41493.208333333336</v>
      </c>
      <c r="P718" t="b">
        <v>0</v>
      </c>
      <c r="Q718" t="b">
        <v>1</v>
      </c>
      <c r="R718" t="s">
        <v>33</v>
      </c>
      <c r="S718" t="str">
        <f t="shared" si="57"/>
        <v>theater</v>
      </c>
      <c r="T718" t="str">
        <f t="shared" si="58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59"/>
        <v>2.4764285714285714</v>
      </c>
      <c r="G719" t="s">
        <v>20</v>
      </c>
      <c r="H719">
        <v>555</v>
      </c>
      <c r="I719" s="5">
        <f t="shared" si="5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0"/>
        <v>40777.208333333336</v>
      </c>
      <c r="O719" s="8">
        <f t="shared" si="60"/>
        <v>40798.208333333336</v>
      </c>
      <c r="P719" t="b">
        <v>0</v>
      </c>
      <c r="Q719" t="b">
        <v>0</v>
      </c>
      <c r="R719" t="s">
        <v>42</v>
      </c>
      <c r="S719" t="str">
        <f t="shared" si="57"/>
        <v>film &amp; video</v>
      </c>
      <c r="T719" t="str">
        <f t="shared" si="58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59"/>
        <v>1.0020481927710843</v>
      </c>
      <c r="G720" t="s">
        <v>20</v>
      </c>
      <c r="H720">
        <v>297</v>
      </c>
      <c r="I720" s="5">
        <f t="shared" si="5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0"/>
        <v>41442.208333333336</v>
      </c>
      <c r="O720" s="8">
        <f t="shared" si="60"/>
        <v>41468.208333333336</v>
      </c>
      <c r="P720" t="b">
        <v>0</v>
      </c>
      <c r="Q720" t="b">
        <v>0</v>
      </c>
      <c r="R720" t="s">
        <v>65</v>
      </c>
      <c r="S720" t="str">
        <f t="shared" si="57"/>
        <v>technology</v>
      </c>
      <c r="T720" t="str">
        <f t="shared" si="58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59"/>
        <v>1.53</v>
      </c>
      <c r="G721" t="s">
        <v>20</v>
      </c>
      <c r="H721">
        <v>123</v>
      </c>
      <c r="I721" s="5">
        <f t="shared" si="5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0"/>
        <v>41058.208333333336</v>
      </c>
      <c r="O721" s="8">
        <f t="shared" si="60"/>
        <v>41069.208333333336</v>
      </c>
      <c r="P721" t="b">
        <v>0</v>
      </c>
      <c r="Q721" t="b">
        <v>0</v>
      </c>
      <c r="R721" t="s">
        <v>119</v>
      </c>
      <c r="S721" t="str">
        <f t="shared" si="57"/>
        <v>publishing</v>
      </c>
      <c r="T721" t="str">
        <f t="shared" si="58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59"/>
        <v>0.37091954022988505</v>
      </c>
      <c r="G722" t="s">
        <v>74</v>
      </c>
      <c r="H722">
        <v>38</v>
      </c>
      <c r="I722" s="5">
        <f t="shared" si="5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0"/>
        <v>43152.25</v>
      </c>
      <c r="O722" s="8">
        <f t="shared" si="60"/>
        <v>43166.25</v>
      </c>
      <c r="P722" t="b">
        <v>0</v>
      </c>
      <c r="Q722" t="b">
        <v>1</v>
      </c>
      <c r="R722" t="s">
        <v>33</v>
      </c>
      <c r="S722" t="str">
        <f t="shared" si="57"/>
        <v>theater</v>
      </c>
      <c r="T722" t="str">
        <f t="shared" si="58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59"/>
        <v>4.3923948220064728E-2</v>
      </c>
      <c r="G723" t="s">
        <v>74</v>
      </c>
      <c r="H723">
        <v>60</v>
      </c>
      <c r="I723" s="5">
        <f t="shared" si="5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0"/>
        <v>43194.208333333328</v>
      </c>
      <c r="O723" s="8">
        <f t="shared" si="60"/>
        <v>43200.208333333328</v>
      </c>
      <c r="P723" t="b">
        <v>0</v>
      </c>
      <c r="Q723" t="b">
        <v>0</v>
      </c>
      <c r="R723" t="s">
        <v>23</v>
      </c>
      <c r="S723" t="str">
        <f t="shared" si="57"/>
        <v>music</v>
      </c>
      <c r="T723" t="str">
        <f t="shared" si="58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59"/>
        <v>1.5650721649484536</v>
      </c>
      <c r="G724" t="s">
        <v>20</v>
      </c>
      <c r="H724">
        <v>3036</v>
      </c>
      <c r="I724" s="5">
        <f t="shared" si="5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0"/>
        <v>43045.25</v>
      </c>
      <c r="O724" s="8">
        <f t="shared" si="60"/>
        <v>43072.25</v>
      </c>
      <c r="P724" t="b">
        <v>0</v>
      </c>
      <c r="Q724" t="b">
        <v>0</v>
      </c>
      <c r="R724" t="s">
        <v>42</v>
      </c>
      <c r="S724" t="str">
        <f t="shared" si="57"/>
        <v>film &amp; video</v>
      </c>
      <c r="T724" t="str">
        <f t="shared" si="58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59"/>
        <v>2.704081632653061</v>
      </c>
      <c r="G725" t="s">
        <v>20</v>
      </c>
      <c r="H725">
        <v>144</v>
      </c>
      <c r="I725" s="5">
        <f t="shared" si="5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0"/>
        <v>42431.25</v>
      </c>
      <c r="O725" s="8">
        <f t="shared" si="60"/>
        <v>42452.208333333328</v>
      </c>
      <c r="P725" t="b">
        <v>0</v>
      </c>
      <c r="Q725" t="b">
        <v>0</v>
      </c>
      <c r="R725" t="s">
        <v>33</v>
      </c>
      <c r="S725" t="str">
        <f t="shared" si="57"/>
        <v>theater</v>
      </c>
      <c r="T725" t="str">
        <f t="shared" si="58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59"/>
        <v>1.3405952380952382</v>
      </c>
      <c r="G726" t="s">
        <v>20</v>
      </c>
      <c r="H726">
        <v>121</v>
      </c>
      <c r="I726" s="5">
        <f t="shared" si="5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0"/>
        <v>41934.208333333336</v>
      </c>
      <c r="O726" s="8">
        <f t="shared" si="60"/>
        <v>41936.208333333336</v>
      </c>
      <c r="P726" t="b">
        <v>0</v>
      </c>
      <c r="Q726" t="b">
        <v>1</v>
      </c>
      <c r="R726" t="s">
        <v>33</v>
      </c>
      <c r="S726" t="str">
        <f t="shared" si="57"/>
        <v>theater</v>
      </c>
      <c r="T726" t="str">
        <f t="shared" si="58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59"/>
        <v>0.50398033126293995</v>
      </c>
      <c r="G727" t="s">
        <v>14</v>
      </c>
      <c r="H727">
        <v>1596</v>
      </c>
      <c r="I727" s="5">
        <f t="shared" si="5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0"/>
        <v>41958.25</v>
      </c>
      <c r="O727" s="8">
        <f t="shared" si="60"/>
        <v>41960.25</v>
      </c>
      <c r="P727" t="b">
        <v>0</v>
      </c>
      <c r="Q727" t="b">
        <v>0</v>
      </c>
      <c r="R727" t="s">
        <v>292</v>
      </c>
      <c r="S727" t="str">
        <f t="shared" si="57"/>
        <v>games</v>
      </c>
      <c r="T727" t="str">
        <f t="shared" si="58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59"/>
        <v>0.88815837937384901</v>
      </c>
      <c r="G728" t="s">
        <v>74</v>
      </c>
      <c r="H728">
        <v>524</v>
      </c>
      <c r="I728" s="5">
        <f t="shared" si="5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0"/>
        <v>40476.208333333336</v>
      </c>
      <c r="O728" s="8">
        <f t="shared" si="60"/>
        <v>40482.208333333336</v>
      </c>
      <c r="P728" t="b">
        <v>0</v>
      </c>
      <c r="Q728" t="b">
        <v>1</v>
      </c>
      <c r="R728" t="s">
        <v>33</v>
      </c>
      <c r="S728" t="str">
        <f t="shared" si="57"/>
        <v>theater</v>
      </c>
      <c r="T728" t="str">
        <f t="shared" si="58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59"/>
        <v>1.65</v>
      </c>
      <c r="G729" t="s">
        <v>20</v>
      </c>
      <c r="H729">
        <v>181</v>
      </c>
      <c r="I729" s="5">
        <f t="shared" si="5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0"/>
        <v>43485.25</v>
      </c>
      <c r="O729" s="8">
        <f t="shared" si="60"/>
        <v>43543.208333333328</v>
      </c>
      <c r="P729" t="b">
        <v>0</v>
      </c>
      <c r="Q729" t="b">
        <v>0</v>
      </c>
      <c r="R729" t="s">
        <v>28</v>
      </c>
      <c r="S729" t="str">
        <f t="shared" si="57"/>
        <v>technology</v>
      </c>
      <c r="T729" t="str">
        <f t="shared" si="58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59"/>
        <v>0.17499999999999999</v>
      </c>
      <c r="G730" t="s">
        <v>14</v>
      </c>
      <c r="H730">
        <v>10</v>
      </c>
      <c r="I730" s="5">
        <f t="shared" si="5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0"/>
        <v>42515.208333333328</v>
      </c>
      <c r="O730" s="8">
        <f t="shared" si="60"/>
        <v>42526.208333333328</v>
      </c>
      <c r="P730" t="b">
        <v>0</v>
      </c>
      <c r="Q730" t="b">
        <v>0</v>
      </c>
      <c r="R730" t="s">
        <v>33</v>
      </c>
      <c r="S730" t="str">
        <f t="shared" si="57"/>
        <v>theater</v>
      </c>
      <c r="T730" t="str">
        <f t="shared" si="58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59"/>
        <v>1.8566071428571429</v>
      </c>
      <c r="G731" t="s">
        <v>20</v>
      </c>
      <c r="H731">
        <v>122</v>
      </c>
      <c r="I731" s="5">
        <f t="shared" si="5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0"/>
        <v>41309.25</v>
      </c>
      <c r="O731" s="8">
        <f t="shared" si="60"/>
        <v>41311.25</v>
      </c>
      <c r="P731" t="b">
        <v>0</v>
      </c>
      <c r="Q731" t="b">
        <v>0</v>
      </c>
      <c r="R731" t="s">
        <v>53</v>
      </c>
      <c r="S731" t="str">
        <f t="shared" si="57"/>
        <v>film &amp; video</v>
      </c>
      <c r="T731" t="str">
        <f t="shared" si="58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59"/>
        <v>4.1266319444444441</v>
      </c>
      <c r="G732" t="s">
        <v>20</v>
      </c>
      <c r="H732">
        <v>1071</v>
      </c>
      <c r="I732" s="5">
        <f t="shared" si="5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0"/>
        <v>42147.208333333328</v>
      </c>
      <c r="O732" s="8">
        <f t="shared" si="60"/>
        <v>42153.208333333328</v>
      </c>
      <c r="P732" t="b">
        <v>0</v>
      </c>
      <c r="Q732" t="b">
        <v>0</v>
      </c>
      <c r="R732" t="s">
        <v>65</v>
      </c>
      <c r="S732" t="str">
        <f t="shared" si="57"/>
        <v>technology</v>
      </c>
      <c r="T732" t="str">
        <f t="shared" si="58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59"/>
        <v>0.90249999999999997</v>
      </c>
      <c r="G733" t="s">
        <v>74</v>
      </c>
      <c r="H733">
        <v>219</v>
      </c>
      <c r="I733" s="5">
        <f t="shared" si="5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0"/>
        <v>42939.208333333328</v>
      </c>
      <c r="O733" s="8">
        <f t="shared" si="60"/>
        <v>42940.208333333328</v>
      </c>
      <c r="P733" t="b">
        <v>0</v>
      </c>
      <c r="Q733" t="b">
        <v>0</v>
      </c>
      <c r="R733" t="s">
        <v>28</v>
      </c>
      <c r="S733" t="str">
        <f t="shared" si="57"/>
        <v>technology</v>
      </c>
      <c r="T733" t="str">
        <f t="shared" si="58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59"/>
        <v>0.91984615384615387</v>
      </c>
      <c r="G734" t="s">
        <v>14</v>
      </c>
      <c r="H734">
        <v>1121</v>
      </c>
      <c r="I734" s="5">
        <f t="shared" si="5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0"/>
        <v>42816.208333333328</v>
      </c>
      <c r="O734" s="8">
        <f t="shared" si="60"/>
        <v>42839.208333333328</v>
      </c>
      <c r="P734" t="b">
        <v>0</v>
      </c>
      <c r="Q734" t="b">
        <v>1</v>
      </c>
      <c r="R734" t="s">
        <v>23</v>
      </c>
      <c r="S734" t="str">
        <f t="shared" si="57"/>
        <v>music</v>
      </c>
      <c r="T734" t="str">
        <f t="shared" si="58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59"/>
        <v>5.2700632911392402</v>
      </c>
      <c r="G735" t="s">
        <v>20</v>
      </c>
      <c r="H735">
        <v>980</v>
      </c>
      <c r="I735" s="5">
        <f t="shared" si="5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0"/>
        <v>41844.208333333336</v>
      </c>
      <c r="O735" s="8">
        <f t="shared" si="60"/>
        <v>41857.208333333336</v>
      </c>
      <c r="P735" t="b">
        <v>0</v>
      </c>
      <c r="Q735" t="b">
        <v>0</v>
      </c>
      <c r="R735" t="s">
        <v>148</v>
      </c>
      <c r="S735" t="str">
        <f t="shared" si="57"/>
        <v>music</v>
      </c>
      <c r="T735" t="str">
        <f t="shared" si="58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59"/>
        <v>3.1914285714285713</v>
      </c>
      <c r="G736" t="s">
        <v>20</v>
      </c>
      <c r="H736">
        <v>536</v>
      </c>
      <c r="I736" s="5">
        <f t="shared" si="5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0"/>
        <v>42763.25</v>
      </c>
      <c r="O736" s="8">
        <f t="shared" si="60"/>
        <v>42775.25</v>
      </c>
      <c r="P736" t="b">
        <v>0</v>
      </c>
      <c r="Q736" t="b">
        <v>1</v>
      </c>
      <c r="R736" t="s">
        <v>33</v>
      </c>
      <c r="S736" t="str">
        <f t="shared" si="57"/>
        <v>theater</v>
      </c>
      <c r="T736" t="str">
        <f t="shared" si="58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59"/>
        <v>3.5418867924528303</v>
      </c>
      <c r="G737" t="s">
        <v>20</v>
      </c>
      <c r="H737">
        <v>1991</v>
      </c>
      <c r="I737" s="5">
        <f t="shared" si="5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0"/>
        <v>42459.208333333328</v>
      </c>
      <c r="O737" s="8">
        <f t="shared" si="60"/>
        <v>42466.208333333328</v>
      </c>
      <c r="P737" t="b">
        <v>0</v>
      </c>
      <c r="Q737" t="b">
        <v>0</v>
      </c>
      <c r="R737" t="s">
        <v>122</v>
      </c>
      <c r="S737" t="str">
        <f t="shared" si="57"/>
        <v>photography</v>
      </c>
      <c r="T737" t="str">
        <f t="shared" si="58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59"/>
        <v>0.32896103896103895</v>
      </c>
      <c r="G738" t="s">
        <v>74</v>
      </c>
      <c r="H738">
        <v>29</v>
      </c>
      <c r="I738" s="5">
        <f t="shared" si="5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0"/>
        <v>42055.25</v>
      </c>
      <c r="O738" s="8">
        <f t="shared" si="60"/>
        <v>42059.25</v>
      </c>
      <c r="P738" t="b">
        <v>0</v>
      </c>
      <c r="Q738" t="b">
        <v>0</v>
      </c>
      <c r="R738" t="s">
        <v>68</v>
      </c>
      <c r="S738" t="str">
        <f t="shared" si="57"/>
        <v>publishing</v>
      </c>
      <c r="T738" t="str">
        <f t="shared" si="58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59"/>
        <v>1.358918918918919</v>
      </c>
      <c r="G739" t="s">
        <v>20</v>
      </c>
      <c r="H739">
        <v>180</v>
      </c>
      <c r="I739" s="5">
        <f t="shared" si="5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0"/>
        <v>42685.25</v>
      </c>
      <c r="O739" s="8">
        <f t="shared" si="60"/>
        <v>42697.25</v>
      </c>
      <c r="P739" t="b">
        <v>0</v>
      </c>
      <c r="Q739" t="b">
        <v>0</v>
      </c>
      <c r="R739" t="s">
        <v>60</v>
      </c>
      <c r="S739" t="str">
        <f t="shared" si="57"/>
        <v>music</v>
      </c>
      <c r="T739" t="str">
        <f t="shared" si="58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59"/>
        <v>2.0843373493975904E-2</v>
      </c>
      <c r="G740" t="s">
        <v>14</v>
      </c>
      <c r="H740">
        <v>15</v>
      </c>
      <c r="I740" s="5">
        <f t="shared" si="5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0"/>
        <v>41959.25</v>
      </c>
      <c r="O740" s="8">
        <f t="shared" si="60"/>
        <v>41981.25</v>
      </c>
      <c r="P740" t="b">
        <v>0</v>
      </c>
      <c r="Q740" t="b">
        <v>1</v>
      </c>
      <c r="R740" t="s">
        <v>33</v>
      </c>
      <c r="S740" t="str">
        <f t="shared" si="57"/>
        <v>theater</v>
      </c>
      <c r="T740" t="str">
        <f t="shared" si="58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59"/>
        <v>0.61</v>
      </c>
      <c r="G741" t="s">
        <v>14</v>
      </c>
      <c r="H741">
        <v>191</v>
      </c>
      <c r="I741" s="5">
        <f t="shared" si="5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0"/>
        <v>41089.208333333336</v>
      </c>
      <c r="O741" s="8">
        <f t="shared" si="60"/>
        <v>41090.208333333336</v>
      </c>
      <c r="P741" t="b">
        <v>0</v>
      </c>
      <c r="Q741" t="b">
        <v>0</v>
      </c>
      <c r="R741" t="s">
        <v>60</v>
      </c>
      <c r="S741" t="str">
        <f t="shared" si="57"/>
        <v>music</v>
      </c>
      <c r="T741" t="str">
        <f t="shared" si="58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59"/>
        <v>0.30037735849056602</v>
      </c>
      <c r="G742" t="s">
        <v>14</v>
      </c>
      <c r="H742">
        <v>16</v>
      </c>
      <c r="I742" s="5">
        <f t="shared" si="5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0"/>
        <v>42769.25</v>
      </c>
      <c r="O742" s="8">
        <f t="shared" si="60"/>
        <v>42772.25</v>
      </c>
      <c r="P742" t="b">
        <v>0</v>
      </c>
      <c r="Q742" t="b">
        <v>0</v>
      </c>
      <c r="R742" t="s">
        <v>33</v>
      </c>
      <c r="S742" t="str">
        <f t="shared" si="57"/>
        <v>theater</v>
      </c>
      <c r="T742" t="str">
        <f t="shared" si="58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59"/>
        <v>11.791666666666666</v>
      </c>
      <c r="G743" t="s">
        <v>20</v>
      </c>
      <c r="H743">
        <v>130</v>
      </c>
      <c r="I743" s="5">
        <f t="shared" si="5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0"/>
        <v>40321.208333333336</v>
      </c>
      <c r="O743" s="8">
        <f t="shared" si="60"/>
        <v>40322.208333333336</v>
      </c>
      <c r="P743" t="b">
        <v>0</v>
      </c>
      <c r="Q743" t="b">
        <v>0</v>
      </c>
      <c r="R743" t="s">
        <v>33</v>
      </c>
      <c r="S743" t="str">
        <f t="shared" si="57"/>
        <v>theater</v>
      </c>
      <c r="T743" t="str">
        <f t="shared" si="58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59"/>
        <v>11.260833333333334</v>
      </c>
      <c r="G744" t="s">
        <v>20</v>
      </c>
      <c r="H744">
        <v>122</v>
      </c>
      <c r="I744" s="5">
        <f t="shared" si="5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0"/>
        <v>40197.25</v>
      </c>
      <c r="O744" s="8">
        <f t="shared" si="60"/>
        <v>40239.25</v>
      </c>
      <c r="P744" t="b">
        <v>0</v>
      </c>
      <c r="Q744" t="b">
        <v>0</v>
      </c>
      <c r="R744" t="s">
        <v>50</v>
      </c>
      <c r="S744" t="str">
        <f t="shared" si="57"/>
        <v>music</v>
      </c>
      <c r="T744" t="str">
        <f t="shared" si="58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59"/>
        <v>0.12923076923076923</v>
      </c>
      <c r="G745" t="s">
        <v>14</v>
      </c>
      <c r="H745">
        <v>17</v>
      </c>
      <c r="I745" s="5">
        <f t="shared" si="5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0"/>
        <v>42298.208333333328</v>
      </c>
      <c r="O745" s="8">
        <f t="shared" si="60"/>
        <v>42304.208333333328</v>
      </c>
      <c r="P745" t="b">
        <v>0</v>
      </c>
      <c r="Q745" t="b">
        <v>1</v>
      </c>
      <c r="R745" t="s">
        <v>33</v>
      </c>
      <c r="S745" t="str">
        <f t="shared" si="57"/>
        <v>theater</v>
      </c>
      <c r="T745" t="str">
        <f t="shared" si="58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59"/>
        <v>7.12</v>
      </c>
      <c r="G746" t="s">
        <v>20</v>
      </c>
      <c r="H746">
        <v>140</v>
      </c>
      <c r="I746" s="5">
        <f t="shared" si="5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0"/>
        <v>43322.208333333328</v>
      </c>
      <c r="O746" s="8">
        <f t="shared" si="60"/>
        <v>43324.208333333328</v>
      </c>
      <c r="P746" t="b">
        <v>0</v>
      </c>
      <c r="Q746" t="b">
        <v>1</v>
      </c>
      <c r="R746" t="s">
        <v>33</v>
      </c>
      <c r="S746" t="str">
        <f t="shared" si="57"/>
        <v>theater</v>
      </c>
      <c r="T746" t="str">
        <f t="shared" si="58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59"/>
        <v>0.30304347826086958</v>
      </c>
      <c r="G747" t="s">
        <v>14</v>
      </c>
      <c r="H747">
        <v>34</v>
      </c>
      <c r="I747" s="5">
        <f t="shared" si="5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0"/>
        <v>40328.208333333336</v>
      </c>
      <c r="O747" s="8">
        <f t="shared" si="60"/>
        <v>40355.208333333336</v>
      </c>
      <c r="P747" t="b">
        <v>0</v>
      </c>
      <c r="Q747" t="b">
        <v>0</v>
      </c>
      <c r="R747" t="s">
        <v>65</v>
      </c>
      <c r="S747" t="str">
        <f t="shared" si="57"/>
        <v>technology</v>
      </c>
      <c r="T747" t="str">
        <f t="shared" si="58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59"/>
        <v>2.1250896057347672</v>
      </c>
      <c r="G748" t="s">
        <v>20</v>
      </c>
      <c r="H748">
        <v>3388</v>
      </c>
      <c r="I748" s="5">
        <f t="shared" si="5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0"/>
        <v>40825.208333333336</v>
      </c>
      <c r="O748" s="8">
        <f t="shared" si="60"/>
        <v>40830.208333333336</v>
      </c>
      <c r="P748" t="b">
        <v>0</v>
      </c>
      <c r="Q748" t="b">
        <v>0</v>
      </c>
      <c r="R748" t="s">
        <v>28</v>
      </c>
      <c r="S748" t="str">
        <f t="shared" si="57"/>
        <v>technology</v>
      </c>
      <c r="T748" t="str">
        <f t="shared" si="58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59"/>
        <v>2.2885714285714287</v>
      </c>
      <c r="G749" t="s">
        <v>20</v>
      </c>
      <c r="H749">
        <v>280</v>
      </c>
      <c r="I749" s="5">
        <f t="shared" si="5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0"/>
        <v>40423.208333333336</v>
      </c>
      <c r="O749" s="8">
        <f t="shared" si="60"/>
        <v>40434.208333333336</v>
      </c>
      <c r="P749" t="b">
        <v>0</v>
      </c>
      <c r="Q749" t="b">
        <v>0</v>
      </c>
      <c r="R749" t="s">
        <v>33</v>
      </c>
      <c r="S749" t="str">
        <f t="shared" si="57"/>
        <v>theater</v>
      </c>
      <c r="T749" t="str">
        <f t="shared" si="58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59"/>
        <v>0.34959979476654696</v>
      </c>
      <c r="G750" t="s">
        <v>74</v>
      </c>
      <c r="H750">
        <v>614</v>
      </c>
      <c r="I750" s="5">
        <f t="shared" si="5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0"/>
        <v>40238.25</v>
      </c>
      <c r="O750" s="8">
        <f t="shared" si="60"/>
        <v>40263.208333333336</v>
      </c>
      <c r="P750" t="b">
        <v>0</v>
      </c>
      <c r="Q750" t="b">
        <v>1</v>
      </c>
      <c r="R750" t="s">
        <v>71</v>
      </c>
      <c r="S750" t="str">
        <f t="shared" si="57"/>
        <v>film &amp; video</v>
      </c>
      <c r="T750" t="str">
        <f t="shared" si="58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59"/>
        <v>1.5729069767441861</v>
      </c>
      <c r="G751" t="s">
        <v>20</v>
      </c>
      <c r="H751">
        <v>366</v>
      </c>
      <c r="I751" s="5">
        <f t="shared" si="5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0"/>
        <v>41920.208333333336</v>
      </c>
      <c r="O751" s="8">
        <f t="shared" si="60"/>
        <v>41932.208333333336</v>
      </c>
      <c r="P751" t="b">
        <v>0</v>
      </c>
      <c r="Q751" t="b">
        <v>1</v>
      </c>
      <c r="R751" t="s">
        <v>65</v>
      </c>
      <c r="S751" t="str">
        <f t="shared" si="57"/>
        <v>technology</v>
      </c>
      <c r="T751" t="str">
        <f t="shared" si="58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59"/>
        <v>0.01</v>
      </c>
      <c r="G752" t="s">
        <v>14</v>
      </c>
      <c r="H752">
        <v>1</v>
      </c>
      <c r="I752" s="5">
        <f t="shared" si="5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0"/>
        <v>40360.208333333336</v>
      </c>
      <c r="O752" s="8">
        <f t="shared" si="60"/>
        <v>40385.208333333336</v>
      </c>
      <c r="P752" t="b">
        <v>0</v>
      </c>
      <c r="Q752" t="b">
        <v>0</v>
      </c>
      <c r="R752" t="s">
        <v>50</v>
      </c>
      <c r="S752" t="str">
        <f t="shared" si="57"/>
        <v>music</v>
      </c>
      <c r="T752" t="str">
        <f t="shared" si="58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59"/>
        <v>2.3230555555555554</v>
      </c>
      <c r="G753" t="s">
        <v>20</v>
      </c>
      <c r="H753">
        <v>270</v>
      </c>
      <c r="I753" s="5">
        <f t="shared" si="5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0"/>
        <v>42446.208333333328</v>
      </c>
      <c r="O753" s="8">
        <f t="shared" si="60"/>
        <v>42461.208333333328</v>
      </c>
      <c r="P753" t="b">
        <v>1</v>
      </c>
      <c r="Q753" t="b">
        <v>1</v>
      </c>
      <c r="R753" t="s">
        <v>68</v>
      </c>
      <c r="S753" t="str">
        <f t="shared" si="57"/>
        <v>publishing</v>
      </c>
      <c r="T753" t="str">
        <f t="shared" si="58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59"/>
        <v>0.92448275862068963</v>
      </c>
      <c r="G754" t="s">
        <v>74</v>
      </c>
      <c r="H754">
        <v>114</v>
      </c>
      <c r="I754" s="5">
        <f t="shared" si="5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0"/>
        <v>40395.208333333336</v>
      </c>
      <c r="O754" s="8">
        <f t="shared" si="60"/>
        <v>40413.208333333336</v>
      </c>
      <c r="P754" t="b">
        <v>0</v>
      </c>
      <c r="Q754" t="b">
        <v>1</v>
      </c>
      <c r="R754" t="s">
        <v>33</v>
      </c>
      <c r="S754" t="str">
        <f t="shared" si="57"/>
        <v>theater</v>
      </c>
      <c r="T754" t="str">
        <f t="shared" si="58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59"/>
        <v>2.5670212765957445</v>
      </c>
      <c r="G755" t="s">
        <v>20</v>
      </c>
      <c r="H755">
        <v>137</v>
      </c>
      <c r="I755" s="5">
        <f t="shared" si="5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0"/>
        <v>40321.208333333336</v>
      </c>
      <c r="O755" s="8">
        <f t="shared" si="60"/>
        <v>40336.208333333336</v>
      </c>
      <c r="P755" t="b">
        <v>0</v>
      </c>
      <c r="Q755" t="b">
        <v>0</v>
      </c>
      <c r="R755" t="s">
        <v>122</v>
      </c>
      <c r="S755" t="str">
        <f t="shared" si="57"/>
        <v>photography</v>
      </c>
      <c r="T755" t="str">
        <f t="shared" si="58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59"/>
        <v>1.6847017045454546</v>
      </c>
      <c r="G756" t="s">
        <v>20</v>
      </c>
      <c r="H756">
        <v>3205</v>
      </c>
      <c r="I756" s="5">
        <f t="shared" si="5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0"/>
        <v>41210.208333333336</v>
      </c>
      <c r="O756" s="8">
        <f t="shared" si="60"/>
        <v>41263.25</v>
      </c>
      <c r="P756" t="b">
        <v>0</v>
      </c>
      <c r="Q756" t="b">
        <v>0</v>
      </c>
      <c r="R756" t="s">
        <v>33</v>
      </c>
      <c r="S756" t="str">
        <f t="shared" si="57"/>
        <v>theater</v>
      </c>
      <c r="T756" t="str">
        <f t="shared" si="58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59"/>
        <v>1.6657777777777778</v>
      </c>
      <c r="G757" t="s">
        <v>20</v>
      </c>
      <c r="H757">
        <v>288</v>
      </c>
      <c r="I757" s="5">
        <f t="shared" si="5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0"/>
        <v>43096.25</v>
      </c>
      <c r="O757" s="8">
        <f t="shared" si="60"/>
        <v>43108.25</v>
      </c>
      <c r="P757" t="b">
        <v>0</v>
      </c>
      <c r="Q757" t="b">
        <v>1</v>
      </c>
      <c r="R757" t="s">
        <v>33</v>
      </c>
      <c r="S757" t="str">
        <f t="shared" si="57"/>
        <v>theater</v>
      </c>
      <c r="T757" t="str">
        <f t="shared" si="58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59"/>
        <v>7.7207692307692311</v>
      </c>
      <c r="G758" t="s">
        <v>20</v>
      </c>
      <c r="H758">
        <v>148</v>
      </c>
      <c r="I758" s="5">
        <f t="shared" si="5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0"/>
        <v>42024.25</v>
      </c>
      <c r="O758" s="8">
        <f t="shared" si="60"/>
        <v>42030.25</v>
      </c>
      <c r="P758" t="b">
        <v>0</v>
      </c>
      <c r="Q758" t="b">
        <v>0</v>
      </c>
      <c r="R758" t="s">
        <v>33</v>
      </c>
      <c r="S758" t="str">
        <f t="shared" si="57"/>
        <v>theater</v>
      </c>
      <c r="T758" t="str">
        <f t="shared" si="58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59"/>
        <v>4.0685714285714285</v>
      </c>
      <c r="G759" t="s">
        <v>20</v>
      </c>
      <c r="H759">
        <v>114</v>
      </c>
      <c r="I759" s="5">
        <f t="shared" si="5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0"/>
        <v>40675.208333333336</v>
      </c>
      <c r="O759" s="8">
        <f t="shared" si="60"/>
        <v>40679.208333333336</v>
      </c>
      <c r="P759" t="b">
        <v>0</v>
      </c>
      <c r="Q759" t="b">
        <v>0</v>
      </c>
      <c r="R759" t="s">
        <v>53</v>
      </c>
      <c r="S759" t="str">
        <f t="shared" si="57"/>
        <v>film &amp; video</v>
      </c>
      <c r="T759" t="str">
        <f t="shared" si="58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59"/>
        <v>5.6420608108108112</v>
      </c>
      <c r="G760" t="s">
        <v>20</v>
      </c>
      <c r="H760">
        <v>1518</v>
      </c>
      <c r="I760" s="5">
        <f t="shared" si="5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0"/>
        <v>41936.208333333336</v>
      </c>
      <c r="O760" s="8">
        <f t="shared" si="60"/>
        <v>41945.208333333336</v>
      </c>
      <c r="P760" t="b">
        <v>0</v>
      </c>
      <c r="Q760" t="b">
        <v>0</v>
      </c>
      <c r="R760" t="s">
        <v>23</v>
      </c>
      <c r="S760" t="str">
        <f t="shared" si="57"/>
        <v>music</v>
      </c>
      <c r="T760" t="str">
        <f t="shared" si="58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59"/>
        <v>0.6842686567164179</v>
      </c>
      <c r="G761" t="s">
        <v>14</v>
      </c>
      <c r="H761">
        <v>1274</v>
      </c>
      <c r="I761" s="5">
        <f t="shared" si="5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0"/>
        <v>43136.25</v>
      </c>
      <c r="O761" s="8">
        <f t="shared" si="60"/>
        <v>43166.25</v>
      </c>
      <c r="P761" t="b">
        <v>0</v>
      </c>
      <c r="Q761" t="b">
        <v>0</v>
      </c>
      <c r="R761" t="s">
        <v>50</v>
      </c>
      <c r="S761" t="str">
        <f t="shared" si="57"/>
        <v>music</v>
      </c>
      <c r="T761" t="str">
        <f t="shared" si="58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59"/>
        <v>0.34351966873706002</v>
      </c>
      <c r="G762" t="s">
        <v>14</v>
      </c>
      <c r="H762">
        <v>210</v>
      </c>
      <c r="I762" s="5">
        <f t="shared" si="5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0"/>
        <v>43678.208333333328</v>
      </c>
      <c r="O762" s="8">
        <f t="shared" si="60"/>
        <v>43707.208333333328</v>
      </c>
      <c r="P762" t="b">
        <v>0</v>
      </c>
      <c r="Q762" t="b">
        <v>1</v>
      </c>
      <c r="R762" t="s">
        <v>89</v>
      </c>
      <c r="S762" t="str">
        <f t="shared" si="57"/>
        <v>games</v>
      </c>
      <c r="T762" t="str">
        <f t="shared" si="58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59"/>
        <v>6.5545454545454547</v>
      </c>
      <c r="G763" t="s">
        <v>20</v>
      </c>
      <c r="H763">
        <v>166</v>
      </c>
      <c r="I763" s="5">
        <f t="shared" si="5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0"/>
        <v>42938.208333333328</v>
      </c>
      <c r="O763" s="8">
        <f t="shared" si="60"/>
        <v>42943.208333333328</v>
      </c>
      <c r="P763" t="b">
        <v>0</v>
      </c>
      <c r="Q763" t="b">
        <v>0</v>
      </c>
      <c r="R763" t="s">
        <v>23</v>
      </c>
      <c r="S763" t="str">
        <f t="shared" si="57"/>
        <v>music</v>
      </c>
      <c r="T763" t="str">
        <f t="shared" si="58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59"/>
        <v>1.7725714285714285</v>
      </c>
      <c r="G764" t="s">
        <v>20</v>
      </c>
      <c r="H764">
        <v>100</v>
      </c>
      <c r="I764" s="5">
        <f t="shared" si="5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0"/>
        <v>41241.25</v>
      </c>
      <c r="O764" s="8">
        <f t="shared" si="60"/>
        <v>41252.25</v>
      </c>
      <c r="P764" t="b">
        <v>0</v>
      </c>
      <c r="Q764" t="b">
        <v>0</v>
      </c>
      <c r="R764" t="s">
        <v>159</v>
      </c>
      <c r="S764" t="str">
        <f t="shared" si="57"/>
        <v>music</v>
      </c>
      <c r="T764" t="str">
        <f t="shared" si="58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59"/>
        <v>1.1317857142857144</v>
      </c>
      <c r="G765" t="s">
        <v>20</v>
      </c>
      <c r="H765">
        <v>235</v>
      </c>
      <c r="I765" s="5">
        <f t="shared" si="5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0"/>
        <v>41037.208333333336</v>
      </c>
      <c r="O765" s="8">
        <f t="shared" si="60"/>
        <v>41072.208333333336</v>
      </c>
      <c r="P765" t="b">
        <v>0</v>
      </c>
      <c r="Q765" t="b">
        <v>1</v>
      </c>
      <c r="R765" t="s">
        <v>33</v>
      </c>
      <c r="S765" t="str">
        <f t="shared" si="57"/>
        <v>theater</v>
      </c>
      <c r="T765" t="str">
        <f t="shared" si="58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59"/>
        <v>7.2818181818181822</v>
      </c>
      <c r="G766" t="s">
        <v>20</v>
      </c>
      <c r="H766">
        <v>148</v>
      </c>
      <c r="I766" s="5">
        <f t="shared" si="5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0"/>
        <v>40676.208333333336</v>
      </c>
      <c r="O766" s="8">
        <f t="shared" si="60"/>
        <v>40684.208333333336</v>
      </c>
      <c r="P766" t="b">
        <v>0</v>
      </c>
      <c r="Q766" t="b">
        <v>0</v>
      </c>
      <c r="R766" t="s">
        <v>23</v>
      </c>
      <c r="S766" t="str">
        <f t="shared" si="57"/>
        <v>music</v>
      </c>
      <c r="T766" t="str">
        <f t="shared" si="58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59"/>
        <v>2.0833333333333335</v>
      </c>
      <c r="G767" t="s">
        <v>20</v>
      </c>
      <c r="H767">
        <v>198</v>
      </c>
      <c r="I767" s="5">
        <f t="shared" si="5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0"/>
        <v>42840.208333333328</v>
      </c>
      <c r="O767" s="8">
        <f t="shared" si="60"/>
        <v>42865.208333333328</v>
      </c>
      <c r="P767" t="b">
        <v>1</v>
      </c>
      <c r="Q767" t="b">
        <v>1</v>
      </c>
      <c r="R767" t="s">
        <v>60</v>
      </c>
      <c r="S767" t="str">
        <f t="shared" si="57"/>
        <v>music</v>
      </c>
      <c r="T767" t="str">
        <f t="shared" si="58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59"/>
        <v>0.31171232876712329</v>
      </c>
      <c r="G768" t="s">
        <v>14</v>
      </c>
      <c r="H768">
        <v>248</v>
      </c>
      <c r="I768" s="5">
        <f t="shared" si="5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0"/>
        <v>43362.208333333328</v>
      </c>
      <c r="O768" s="8">
        <f t="shared" si="60"/>
        <v>43363.208333333328</v>
      </c>
      <c r="P768" t="b">
        <v>0</v>
      </c>
      <c r="Q768" t="b">
        <v>0</v>
      </c>
      <c r="R768" t="s">
        <v>474</v>
      </c>
      <c r="S768" t="str">
        <f t="shared" si="57"/>
        <v>film &amp; video</v>
      </c>
      <c r="T768" t="str">
        <f t="shared" si="58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59"/>
        <v>0.56967078189300413</v>
      </c>
      <c r="G769" t="s">
        <v>14</v>
      </c>
      <c r="H769">
        <v>513</v>
      </c>
      <c r="I769" s="5">
        <f t="shared" si="5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0"/>
        <v>42283.208333333328</v>
      </c>
      <c r="O769" s="8">
        <f t="shared" si="60"/>
        <v>42328.25</v>
      </c>
      <c r="P769" t="b">
        <v>0</v>
      </c>
      <c r="Q769" t="b">
        <v>0</v>
      </c>
      <c r="R769" t="s">
        <v>206</v>
      </c>
      <c r="S769" t="str">
        <f t="shared" si="57"/>
        <v>publishing</v>
      </c>
      <c r="T769" t="str">
        <f t="shared" si="58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59"/>
        <v>2.31</v>
      </c>
      <c r="G770" t="s">
        <v>20</v>
      </c>
      <c r="H770">
        <v>150</v>
      </c>
      <c r="I770" s="5">
        <f t="shared" si="5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0"/>
        <v>41619.25</v>
      </c>
      <c r="O770" s="8">
        <f t="shared" si="60"/>
        <v>41634.25</v>
      </c>
      <c r="P770" t="b">
        <v>0</v>
      </c>
      <c r="Q770" t="b">
        <v>0</v>
      </c>
      <c r="R770" t="s">
        <v>33</v>
      </c>
      <c r="S770" t="str">
        <f t="shared" si="57"/>
        <v>theater</v>
      </c>
      <c r="T770" t="str">
        <f t="shared" si="58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59"/>
        <v>0.86867834394904464</v>
      </c>
      <c r="G771" t="s">
        <v>14</v>
      </c>
      <c r="H771">
        <v>3410</v>
      </c>
      <c r="I771" s="5">
        <f t="shared" ref="I771:I834" si="61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60"/>
        <v>41501.208333333336</v>
      </c>
      <c r="O771" s="8">
        <f t="shared" si="60"/>
        <v>41527.208333333336</v>
      </c>
      <c r="P771" t="b">
        <v>0</v>
      </c>
      <c r="Q771" t="b">
        <v>0</v>
      </c>
      <c r="R771" t="s">
        <v>89</v>
      </c>
      <c r="S771" t="str">
        <f t="shared" ref="S771:S834" si="62">_xlfn.TEXTBEFORE(R771,"/")</f>
        <v>games</v>
      </c>
      <c r="T771" t="str">
        <f t="shared" ref="T771:T834" si="63">_xlfn.TEXTAFTER(R771,"/")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64">E772/D772</f>
        <v>2.7074418604651163</v>
      </c>
      <c r="G772" t="s">
        <v>20</v>
      </c>
      <c r="H772">
        <v>216</v>
      </c>
      <c r="I772" s="5">
        <f t="shared" si="6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ref="N772:O835" si="65">(((L772/60)/60)/24)+DATE(1970,1,1)</f>
        <v>41743.208333333336</v>
      </c>
      <c r="O772" s="8">
        <f t="shared" si="65"/>
        <v>41750.208333333336</v>
      </c>
      <c r="P772" t="b">
        <v>0</v>
      </c>
      <c r="Q772" t="b">
        <v>1</v>
      </c>
      <c r="R772" t="s">
        <v>33</v>
      </c>
      <c r="S772" t="str">
        <f t="shared" si="62"/>
        <v>theater</v>
      </c>
      <c r="T772" t="str">
        <f t="shared" si="63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64"/>
        <v>0.49446428571428569</v>
      </c>
      <c r="G773" t="s">
        <v>74</v>
      </c>
      <c r="H773">
        <v>26</v>
      </c>
      <c r="I773" s="5">
        <f t="shared" si="6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65"/>
        <v>43491.25</v>
      </c>
      <c r="O773" s="8">
        <f t="shared" si="65"/>
        <v>43518.25</v>
      </c>
      <c r="P773" t="b">
        <v>0</v>
      </c>
      <c r="Q773" t="b">
        <v>0</v>
      </c>
      <c r="R773" t="s">
        <v>33</v>
      </c>
      <c r="S773" t="str">
        <f t="shared" si="62"/>
        <v>theater</v>
      </c>
      <c r="T773" t="str">
        <f t="shared" si="63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64"/>
        <v>1.1335962566844919</v>
      </c>
      <c r="G774" t="s">
        <v>20</v>
      </c>
      <c r="H774">
        <v>5139</v>
      </c>
      <c r="I774" s="5">
        <f t="shared" si="6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65"/>
        <v>43505.25</v>
      </c>
      <c r="O774" s="8">
        <f t="shared" si="65"/>
        <v>43509.25</v>
      </c>
      <c r="P774" t="b">
        <v>0</v>
      </c>
      <c r="Q774" t="b">
        <v>0</v>
      </c>
      <c r="R774" t="s">
        <v>60</v>
      </c>
      <c r="S774" t="str">
        <f t="shared" si="62"/>
        <v>music</v>
      </c>
      <c r="T774" t="str">
        <f t="shared" si="63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64"/>
        <v>1.9055555555555554</v>
      </c>
      <c r="G775" t="s">
        <v>20</v>
      </c>
      <c r="H775">
        <v>2353</v>
      </c>
      <c r="I775" s="5">
        <f t="shared" si="6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65"/>
        <v>42838.208333333328</v>
      </c>
      <c r="O775" s="8">
        <f t="shared" si="65"/>
        <v>42848.208333333328</v>
      </c>
      <c r="P775" t="b">
        <v>0</v>
      </c>
      <c r="Q775" t="b">
        <v>0</v>
      </c>
      <c r="R775" t="s">
        <v>33</v>
      </c>
      <c r="S775" t="str">
        <f t="shared" si="62"/>
        <v>theater</v>
      </c>
      <c r="T775" t="str">
        <f t="shared" si="63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64"/>
        <v>1.355</v>
      </c>
      <c r="G776" t="s">
        <v>20</v>
      </c>
      <c r="H776">
        <v>78</v>
      </c>
      <c r="I776" s="5">
        <f t="shared" si="6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65"/>
        <v>42513.208333333328</v>
      </c>
      <c r="O776" s="8">
        <f t="shared" si="65"/>
        <v>42554.208333333328</v>
      </c>
      <c r="P776" t="b">
        <v>0</v>
      </c>
      <c r="Q776" t="b">
        <v>0</v>
      </c>
      <c r="R776" t="s">
        <v>28</v>
      </c>
      <c r="S776" t="str">
        <f t="shared" si="62"/>
        <v>technology</v>
      </c>
      <c r="T776" t="str">
        <f t="shared" si="63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64"/>
        <v>0.10297872340425532</v>
      </c>
      <c r="G777" t="s">
        <v>14</v>
      </c>
      <c r="H777">
        <v>10</v>
      </c>
      <c r="I777" s="5">
        <f t="shared" si="6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65"/>
        <v>41949.25</v>
      </c>
      <c r="O777" s="8">
        <f t="shared" si="65"/>
        <v>41959.25</v>
      </c>
      <c r="P777" t="b">
        <v>0</v>
      </c>
      <c r="Q777" t="b">
        <v>0</v>
      </c>
      <c r="R777" t="s">
        <v>23</v>
      </c>
      <c r="S777" t="str">
        <f t="shared" si="62"/>
        <v>music</v>
      </c>
      <c r="T777" t="str">
        <f t="shared" si="63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64"/>
        <v>0.65544223826714798</v>
      </c>
      <c r="G778" t="s">
        <v>14</v>
      </c>
      <c r="H778">
        <v>2201</v>
      </c>
      <c r="I778" s="5">
        <f t="shared" si="6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65"/>
        <v>43650.208333333328</v>
      </c>
      <c r="O778" s="8">
        <f t="shared" si="65"/>
        <v>43668.208333333328</v>
      </c>
      <c r="P778" t="b">
        <v>0</v>
      </c>
      <c r="Q778" t="b">
        <v>0</v>
      </c>
      <c r="R778" t="s">
        <v>33</v>
      </c>
      <c r="S778" t="str">
        <f t="shared" si="62"/>
        <v>theater</v>
      </c>
      <c r="T778" t="str">
        <f t="shared" si="63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64"/>
        <v>0.49026652452025588</v>
      </c>
      <c r="G779" t="s">
        <v>14</v>
      </c>
      <c r="H779">
        <v>676</v>
      </c>
      <c r="I779" s="5">
        <f t="shared" si="6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65"/>
        <v>40809.208333333336</v>
      </c>
      <c r="O779" s="8">
        <f t="shared" si="65"/>
        <v>40838.208333333336</v>
      </c>
      <c r="P779" t="b">
        <v>0</v>
      </c>
      <c r="Q779" t="b">
        <v>0</v>
      </c>
      <c r="R779" t="s">
        <v>33</v>
      </c>
      <c r="S779" t="str">
        <f t="shared" si="62"/>
        <v>theater</v>
      </c>
      <c r="T779" t="str">
        <f t="shared" si="63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64"/>
        <v>7.8792307692307695</v>
      </c>
      <c r="G780" t="s">
        <v>20</v>
      </c>
      <c r="H780">
        <v>174</v>
      </c>
      <c r="I780" s="5">
        <f t="shared" si="6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65"/>
        <v>40768.208333333336</v>
      </c>
      <c r="O780" s="8">
        <f t="shared" si="65"/>
        <v>40773.208333333336</v>
      </c>
      <c r="P780" t="b">
        <v>0</v>
      </c>
      <c r="Q780" t="b">
        <v>0</v>
      </c>
      <c r="R780" t="s">
        <v>71</v>
      </c>
      <c r="S780" t="str">
        <f t="shared" si="62"/>
        <v>film &amp; video</v>
      </c>
      <c r="T780" t="str">
        <f t="shared" si="63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64"/>
        <v>0.80306347746090156</v>
      </c>
      <c r="G781" t="s">
        <v>14</v>
      </c>
      <c r="H781">
        <v>831</v>
      </c>
      <c r="I781" s="5">
        <f t="shared" si="6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65"/>
        <v>42230.208333333328</v>
      </c>
      <c r="O781" s="8">
        <f t="shared" si="65"/>
        <v>42239.208333333328</v>
      </c>
      <c r="P781" t="b">
        <v>0</v>
      </c>
      <c r="Q781" t="b">
        <v>1</v>
      </c>
      <c r="R781" t="s">
        <v>33</v>
      </c>
      <c r="S781" t="str">
        <f t="shared" si="62"/>
        <v>theater</v>
      </c>
      <c r="T781" t="str">
        <f t="shared" si="63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64"/>
        <v>1.0629411764705883</v>
      </c>
      <c r="G782" t="s">
        <v>20</v>
      </c>
      <c r="H782">
        <v>164</v>
      </c>
      <c r="I782" s="5">
        <f t="shared" si="6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65"/>
        <v>42573.208333333328</v>
      </c>
      <c r="O782" s="8">
        <f t="shared" si="65"/>
        <v>42592.208333333328</v>
      </c>
      <c r="P782" t="b">
        <v>0</v>
      </c>
      <c r="Q782" t="b">
        <v>1</v>
      </c>
      <c r="R782" t="s">
        <v>53</v>
      </c>
      <c r="S782" t="str">
        <f t="shared" si="62"/>
        <v>film &amp; video</v>
      </c>
      <c r="T782" t="str">
        <f t="shared" si="63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64"/>
        <v>0.50735632183908042</v>
      </c>
      <c r="G783" t="s">
        <v>74</v>
      </c>
      <c r="H783">
        <v>56</v>
      </c>
      <c r="I783" s="5">
        <f t="shared" si="6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65"/>
        <v>40482.208333333336</v>
      </c>
      <c r="O783" s="8">
        <f t="shared" si="65"/>
        <v>40533.25</v>
      </c>
      <c r="P783" t="b">
        <v>0</v>
      </c>
      <c r="Q783" t="b">
        <v>0</v>
      </c>
      <c r="R783" t="s">
        <v>33</v>
      </c>
      <c r="S783" t="str">
        <f t="shared" si="62"/>
        <v>theater</v>
      </c>
      <c r="T783" t="str">
        <f t="shared" si="63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64"/>
        <v>2.153137254901961</v>
      </c>
      <c r="G784" t="s">
        <v>20</v>
      </c>
      <c r="H784">
        <v>161</v>
      </c>
      <c r="I784" s="5">
        <f t="shared" si="6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65"/>
        <v>40603.25</v>
      </c>
      <c r="O784" s="8">
        <f t="shared" si="65"/>
        <v>40631.208333333336</v>
      </c>
      <c r="P784" t="b">
        <v>0</v>
      </c>
      <c r="Q784" t="b">
        <v>1</v>
      </c>
      <c r="R784" t="s">
        <v>71</v>
      </c>
      <c r="S784" t="str">
        <f t="shared" si="62"/>
        <v>film &amp; video</v>
      </c>
      <c r="T784" t="str">
        <f t="shared" si="63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64"/>
        <v>1.4122972972972974</v>
      </c>
      <c r="G785" t="s">
        <v>20</v>
      </c>
      <c r="H785">
        <v>138</v>
      </c>
      <c r="I785" s="5">
        <f t="shared" si="6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65"/>
        <v>41625.25</v>
      </c>
      <c r="O785" s="8">
        <f t="shared" si="65"/>
        <v>41632.25</v>
      </c>
      <c r="P785" t="b">
        <v>0</v>
      </c>
      <c r="Q785" t="b">
        <v>0</v>
      </c>
      <c r="R785" t="s">
        <v>23</v>
      </c>
      <c r="S785" t="str">
        <f t="shared" si="62"/>
        <v>music</v>
      </c>
      <c r="T785" t="str">
        <f t="shared" si="63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64"/>
        <v>1.1533745781777278</v>
      </c>
      <c r="G786" t="s">
        <v>20</v>
      </c>
      <c r="H786">
        <v>3308</v>
      </c>
      <c r="I786" s="5">
        <f t="shared" si="6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65"/>
        <v>42435.25</v>
      </c>
      <c r="O786" s="8">
        <f t="shared" si="65"/>
        <v>42446.208333333328</v>
      </c>
      <c r="P786" t="b">
        <v>0</v>
      </c>
      <c r="Q786" t="b">
        <v>0</v>
      </c>
      <c r="R786" t="s">
        <v>28</v>
      </c>
      <c r="S786" t="str">
        <f t="shared" si="62"/>
        <v>technology</v>
      </c>
      <c r="T786" t="str">
        <f t="shared" si="63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64"/>
        <v>1.9311940298507462</v>
      </c>
      <c r="G787" t="s">
        <v>20</v>
      </c>
      <c r="H787">
        <v>127</v>
      </c>
      <c r="I787" s="5">
        <f t="shared" si="6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65"/>
        <v>43582.208333333328</v>
      </c>
      <c r="O787" s="8">
        <f t="shared" si="65"/>
        <v>43616.208333333328</v>
      </c>
      <c r="P787" t="b">
        <v>0</v>
      </c>
      <c r="Q787" t="b">
        <v>1</v>
      </c>
      <c r="R787" t="s">
        <v>71</v>
      </c>
      <c r="S787" t="str">
        <f t="shared" si="62"/>
        <v>film &amp; video</v>
      </c>
      <c r="T787" t="str">
        <f t="shared" si="63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64"/>
        <v>7.2973333333333334</v>
      </c>
      <c r="G788" t="s">
        <v>20</v>
      </c>
      <c r="H788">
        <v>207</v>
      </c>
      <c r="I788" s="5">
        <f t="shared" si="6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65"/>
        <v>43186.208333333328</v>
      </c>
      <c r="O788" s="8">
        <f t="shared" si="65"/>
        <v>43193.208333333328</v>
      </c>
      <c r="P788" t="b">
        <v>0</v>
      </c>
      <c r="Q788" t="b">
        <v>1</v>
      </c>
      <c r="R788" t="s">
        <v>159</v>
      </c>
      <c r="S788" t="str">
        <f t="shared" si="62"/>
        <v>music</v>
      </c>
      <c r="T788" t="str">
        <f t="shared" si="63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64"/>
        <v>0.99663398692810456</v>
      </c>
      <c r="G789" t="s">
        <v>14</v>
      </c>
      <c r="H789">
        <v>859</v>
      </c>
      <c r="I789" s="5">
        <f t="shared" si="6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65"/>
        <v>40684.208333333336</v>
      </c>
      <c r="O789" s="8">
        <f t="shared" si="65"/>
        <v>40693.208333333336</v>
      </c>
      <c r="P789" t="b">
        <v>0</v>
      </c>
      <c r="Q789" t="b">
        <v>0</v>
      </c>
      <c r="R789" t="s">
        <v>23</v>
      </c>
      <c r="S789" t="str">
        <f t="shared" si="62"/>
        <v>music</v>
      </c>
      <c r="T789" t="str">
        <f t="shared" si="63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64"/>
        <v>0.88166666666666671</v>
      </c>
      <c r="G790" t="s">
        <v>47</v>
      </c>
      <c r="H790">
        <v>31</v>
      </c>
      <c r="I790" s="5">
        <f t="shared" si="6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65"/>
        <v>41202.208333333336</v>
      </c>
      <c r="O790" s="8">
        <f t="shared" si="65"/>
        <v>41223.25</v>
      </c>
      <c r="P790" t="b">
        <v>0</v>
      </c>
      <c r="Q790" t="b">
        <v>0</v>
      </c>
      <c r="R790" t="s">
        <v>71</v>
      </c>
      <c r="S790" t="str">
        <f t="shared" si="62"/>
        <v>film &amp; video</v>
      </c>
      <c r="T790" t="str">
        <f t="shared" si="63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64"/>
        <v>0.37233333333333335</v>
      </c>
      <c r="G791" t="s">
        <v>14</v>
      </c>
      <c r="H791">
        <v>45</v>
      </c>
      <c r="I791" s="5">
        <f t="shared" si="6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65"/>
        <v>41786.208333333336</v>
      </c>
      <c r="O791" s="8">
        <f t="shared" si="65"/>
        <v>41823.208333333336</v>
      </c>
      <c r="P791" t="b">
        <v>0</v>
      </c>
      <c r="Q791" t="b">
        <v>0</v>
      </c>
      <c r="R791" t="s">
        <v>33</v>
      </c>
      <c r="S791" t="str">
        <f t="shared" si="62"/>
        <v>theater</v>
      </c>
      <c r="T791" t="str">
        <f t="shared" si="63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64"/>
        <v>0.30540075309306081</v>
      </c>
      <c r="G792" t="s">
        <v>74</v>
      </c>
      <c r="H792">
        <v>1113</v>
      </c>
      <c r="I792" s="5">
        <f t="shared" si="6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65"/>
        <v>40223.25</v>
      </c>
      <c r="O792" s="8">
        <f t="shared" si="65"/>
        <v>40229.25</v>
      </c>
      <c r="P792" t="b">
        <v>0</v>
      </c>
      <c r="Q792" t="b">
        <v>0</v>
      </c>
      <c r="R792" t="s">
        <v>33</v>
      </c>
      <c r="S792" t="str">
        <f t="shared" si="62"/>
        <v>theater</v>
      </c>
      <c r="T792" t="str">
        <f t="shared" si="63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64"/>
        <v>0.25714285714285712</v>
      </c>
      <c r="G793" t="s">
        <v>14</v>
      </c>
      <c r="H793">
        <v>6</v>
      </c>
      <c r="I793" s="5">
        <f t="shared" si="6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65"/>
        <v>42715.25</v>
      </c>
      <c r="O793" s="8">
        <f t="shared" si="65"/>
        <v>42731.25</v>
      </c>
      <c r="P793" t="b">
        <v>0</v>
      </c>
      <c r="Q793" t="b">
        <v>0</v>
      </c>
      <c r="R793" t="s">
        <v>17</v>
      </c>
      <c r="S793" t="str">
        <f t="shared" si="62"/>
        <v>food</v>
      </c>
      <c r="T793" t="str">
        <f t="shared" si="63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64"/>
        <v>0.34</v>
      </c>
      <c r="G794" t="s">
        <v>14</v>
      </c>
      <c r="H794">
        <v>7</v>
      </c>
      <c r="I794" s="5">
        <f t="shared" si="6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65"/>
        <v>41451.208333333336</v>
      </c>
      <c r="O794" s="8">
        <f t="shared" si="65"/>
        <v>41479.208333333336</v>
      </c>
      <c r="P794" t="b">
        <v>0</v>
      </c>
      <c r="Q794" t="b">
        <v>1</v>
      </c>
      <c r="R794" t="s">
        <v>33</v>
      </c>
      <c r="S794" t="str">
        <f t="shared" si="62"/>
        <v>theater</v>
      </c>
      <c r="T794" t="str">
        <f t="shared" si="63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64"/>
        <v>11.859090909090909</v>
      </c>
      <c r="G795" t="s">
        <v>20</v>
      </c>
      <c r="H795">
        <v>181</v>
      </c>
      <c r="I795" s="5">
        <f t="shared" si="6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65"/>
        <v>41450.208333333336</v>
      </c>
      <c r="O795" s="8">
        <f t="shared" si="65"/>
        <v>41454.208333333336</v>
      </c>
      <c r="P795" t="b">
        <v>0</v>
      </c>
      <c r="Q795" t="b">
        <v>0</v>
      </c>
      <c r="R795" t="s">
        <v>68</v>
      </c>
      <c r="S795" t="str">
        <f t="shared" si="62"/>
        <v>publishing</v>
      </c>
      <c r="T795" t="str">
        <f t="shared" si="63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64"/>
        <v>1.2539393939393939</v>
      </c>
      <c r="G796" t="s">
        <v>20</v>
      </c>
      <c r="H796">
        <v>110</v>
      </c>
      <c r="I796" s="5">
        <f t="shared" si="6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65"/>
        <v>43091.25</v>
      </c>
      <c r="O796" s="8">
        <f t="shared" si="65"/>
        <v>43103.25</v>
      </c>
      <c r="P796" t="b">
        <v>0</v>
      </c>
      <c r="Q796" t="b">
        <v>0</v>
      </c>
      <c r="R796" t="s">
        <v>23</v>
      </c>
      <c r="S796" t="str">
        <f t="shared" si="62"/>
        <v>music</v>
      </c>
      <c r="T796" t="str">
        <f t="shared" si="63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64"/>
        <v>0.14394366197183098</v>
      </c>
      <c r="G797" t="s">
        <v>14</v>
      </c>
      <c r="H797">
        <v>31</v>
      </c>
      <c r="I797" s="5">
        <f t="shared" si="6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65"/>
        <v>42675.208333333328</v>
      </c>
      <c r="O797" s="8">
        <f t="shared" si="65"/>
        <v>42678.208333333328</v>
      </c>
      <c r="P797" t="b">
        <v>0</v>
      </c>
      <c r="Q797" t="b">
        <v>0</v>
      </c>
      <c r="R797" t="s">
        <v>53</v>
      </c>
      <c r="S797" t="str">
        <f t="shared" si="62"/>
        <v>film &amp; video</v>
      </c>
      <c r="T797" t="str">
        <f t="shared" si="63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64"/>
        <v>0.54807692307692313</v>
      </c>
      <c r="G798" t="s">
        <v>14</v>
      </c>
      <c r="H798">
        <v>78</v>
      </c>
      <c r="I798" s="5">
        <f t="shared" si="6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65"/>
        <v>41859.208333333336</v>
      </c>
      <c r="O798" s="8">
        <f t="shared" si="65"/>
        <v>41866.208333333336</v>
      </c>
      <c r="P798" t="b">
        <v>0</v>
      </c>
      <c r="Q798" t="b">
        <v>1</v>
      </c>
      <c r="R798" t="s">
        <v>292</v>
      </c>
      <c r="S798" t="str">
        <f t="shared" si="62"/>
        <v>games</v>
      </c>
      <c r="T798" t="str">
        <f t="shared" si="63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64"/>
        <v>1.0963157894736841</v>
      </c>
      <c r="G799" t="s">
        <v>20</v>
      </c>
      <c r="H799">
        <v>185</v>
      </c>
      <c r="I799" s="5">
        <f t="shared" si="6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65"/>
        <v>43464.25</v>
      </c>
      <c r="O799" s="8">
        <f t="shared" si="65"/>
        <v>43487.25</v>
      </c>
      <c r="P799" t="b">
        <v>0</v>
      </c>
      <c r="Q799" t="b">
        <v>0</v>
      </c>
      <c r="R799" t="s">
        <v>28</v>
      </c>
      <c r="S799" t="str">
        <f t="shared" si="62"/>
        <v>technology</v>
      </c>
      <c r="T799" t="str">
        <f t="shared" si="63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64"/>
        <v>1.8847058823529412</v>
      </c>
      <c r="G800" t="s">
        <v>20</v>
      </c>
      <c r="H800">
        <v>121</v>
      </c>
      <c r="I800" s="5">
        <f t="shared" si="6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65"/>
        <v>41060.208333333336</v>
      </c>
      <c r="O800" s="8">
        <f t="shared" si="65"/>
        <v>41088.208333333336</v>
      </c>
      <c r="P800" t="b">
        <v>0</v>
      </c>
      <c r="Q800" t="b">
        <v>1</v>
      </c>
      <c r="R800" t="s">
        <v>33</v>
      </c>
      <c r="S800" t="str">
        <f t="shared" si="62"/>
        <v>theater</v>
      </c>
      <c r="T800" t="str">
        <f t="shared" si="63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64"/>
        <v>0.87008284023668636</v>
      </c>
      <c r="G801" t="s">
        <v>14</v>
      </c>
      <c r="H801">
        <v>1225</v>
      </c>
      <c r="I801" s="5">
        <f t="shared" si="6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65"/>
        <v>42399.25</v>
      </c>
      <c r="O801" s="8">
        <f t="shared" si="65"/>
        <v>42403.25</v>
      </c>
      <c r="P801" t="b">
        <v>0</v>
      </c>
      <c r="Q801" t="b">
        <v>0</v>
      </c>
      <c r="R801" t="s">
        <v>33</v>
      </c>
      <c r="S801" t="str">
        <f t="shared" si="62"/>
        <v>theater</v>
      </c>
      <c r="T801" t="str">
        <f t="shared" si="63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64"/>
        <v>0.01</v>
      </c>
      <c r="G802" t="s">
        <v>14</v>
      </c>
      <c r="H802">
        <v>1</v>
      </c>
      <c r="I802" s="5">
        <f t="shared" si="6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65"/>
        <v>42167.208333333328</v>
      </c>
      <c r="O802" s="8">
        <f t="shared" si="65"/>
        <v>42171.208333333328</v>
      </c>
      <c r="P802" t="b">
        <v>0</v>
      </c>
      <c r="Q802" t="b">
        <v>0</v>
      </c>
      <c r="R802" t="s">
        <v>23</v>
      </c>
      <c r="S802" t="str">
        <f t="shared" si="62"/>
        <v>music</v>
      </c>
      <c r="T802" t="str">
        <f t="shared" si="63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64"/>
        <v>2.0291304347826089</v>
      </c>
      <c r="G803" t="s">
        <v>20</v>
      </c>
      <c r="H803">
        <v>106</v>
      </c>
      <c r="I803" s="5">
        <f t="shared" si="6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65"/>
        <v>43830.25</v>
      </c>
      <c r="O803" s="8">
        <f t="shared" si="65"/>
        <v>43852.25</v>
      </c>
      <c r="P803" t="b">
        <v>0</v>
      </c>
      <c r="Q803" t="b">
        <v>1</v>
      </c>
      <c r="R803" t="s">
        <v>122</v>
      </c>
      <c r="S803" t="str">
        <f t="shared" si="62"/>
        <v>photography</v>
      </c>
      <c r="T803" t="str">
        <f t="shared" si="63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64"/>
        <v>1.9703225806451612</v>
      </c>
      <c r="G804" t="s">
        <v>20</v>
      </c>
      <c r="H804">
        <v>142</v>
      </c>
      <c r="I804" s="5">
        <f t="shared" si="6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65"/>
        <v>43650.208333333328</v>
      </c>
      <c r="O804" s="8">
        <f t="shared" si="65"/>
        <v>43652.208333333328</v>
      </c>
      <c r="P804" t="b">
        <v>0</v>
      </c>
      <c r="Q804" t="b">
        <v>0</v>
      </c>
      <c r="R804" t="s">
        <v>122</v>
      </c>
      <c r="S804" t="str">
        <f t="shared" si="62"/>
        <v>photography</v>
      </c>
      <c r="T804" t="str">
        <f t="shared" si="63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64"/>
        <v>1.07</v>
      </c>
      <c r="G805" t="s">
        <v>20</v>
      </c>
      <c r="H805">
        <v>233</v>
      </c>
      <c r="I805" s="5">
        <f t="shared" si="6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65"/>
        <v>43492.25</v>
      </c>
      <c r="O805" s="8">
        <f t="shared" si="65"/>
        <v>43526.25</v>
      </c>
      <c r="P805" t="b">
        <v>0</v>
      </c>
      <c r="Q805" t="b">
        <v>0</v>
      </c>
      <c r="R805" t="s">
        <v>33</v>
      </c>
      <c r="S805" t="str">
        <f t="shared" si="62"/>
        <v>theater</v>
      </c>
      <c r="T805" t="str">
        <f t="shared" si="63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64"/>
        <v>2.6873076923076922</v>
      </c>
      <c r="G806" t="s">
        <v>20</v>
      </c>
      <c r="H806">
        <v>218</v>
      </c>
      <c r="I806" s="5">
        <f t="shared" si="6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65"/>
        <v>43102.25</v>
      </c>
      <c r="O806" s="8">
        <f t="shared" si="65"/>
        <v>43122.25</v>
      </c>
      <c r="P806" t="b">
        <v>0</v>
      </c>
      <c r="Q806" t="b">
        <v>0</v>
      </c>
      <c r="R806" t="s">
        <v>23</v>
      </c>
      <c r="S806" t="str">
        <f t="shared" si="62"/>
        <v>music</v>
      </c>
      <c r="T806" t="str">
        <f t="shared" si="63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64"/>
        <v>0.50845360824742269</v>
      </c>
      <c r="G807" t="s">
        <v>14</v>
      </c>
      <c r="H807">
        <v>67</v>
      </c>
      <c r="I807" s="5">
        <f t="shared" si="6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65"/>
        <v>41958.25</v>
      </c>
      <c r="O807" s="8">
        <f t="shared" si="65"/>
        <v>42009.25</v>
      </c>
      <c r="P807" t="b">
        <v>0</v>
      </c>
      <c r="Q807" t="b">
        <v>0</v>
      </c>
      <c r="R807" t="s">
        <v>42</v>
      </c>
      <c r="S807" t="str">
        <f t="shared" si="62"/>
        <v>film &amp; video</v>
      </c>
      <c r="T807" t="str">
        <f t="shared" si="63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64"/>
        <v>11.802857142857142</v>
      </c>
      <c r="G808" t="s">
        <v>20</v>
      </c>
      <c r="H808">
        <v>76</v>
      </c>
      <c r="I808" s="5">
        <f t="shared" si="6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65"/>
        <v>40973.25</v>
      </c>
      <c r="O808" s="8">
        <f t="shared" si="65"/>
        <v>40997.208333333336</v>
      </c>
      <c r="P808" t="b">
        <v>0</v>
      </c>
      <c r="Q808" t="b">
        <v>1</v>
      </c>
      <c r="R808" t="s">
        <v>53</v>
      </c>
      <c r="S808" t="str">
        <f t="shared" si="62"/>
        <v>film &amp; video</v>
      </c>
      <c r="T808" t="str">
        <f t="shared" si="63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64"/>
        <v>2.64</v>
      </c>
      <c r="G809" t="s">
        <v>20</v>
      </c>
      <c r="H809">
        <v>43</v>
      </c>
      <c r="I809" s="5">
        <f t="shared" si="6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65"/>
        <v>43753.208333333328</v>
      </c>
      <c r="O809" s="8">
        <f t="shared" si="65"/>
        <v>43797.25</v>
      </c>
      <c r="P809" t="b">
        <v>0</v>
      </c>
      <c r="Q809" t="b">
        <v>1</v>
      </c>
      <c r="R809" t="s">
        <v>33</v>
      </c>
      <c r="S809" t="str">
        <f t="shared" si="62"/>
        <v>theater</v>
      </c>
      <c r="T809" t="str">
        <f t="shared" si="63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64"/>
        <v>0.30442307692307691</v>
      </c>
      <c r="G810" t="s">
        <v>14</v>
      </c>
      <c r="H810">
        <v>19</v>
      </c>
      <c r="I810" s="5">
        <f t="shared" si="6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65"/>
        <v>42507.208333333328</v>
      </c>
      <c r="O810" s="8">
        <f t="shared" si="65"/>
        <v>42524.208333333328</v>
      </c>
      <c r="P810" t="b">
        <v>0</v>
      </c>
      <c r="Q810" t="b">
        <v>0</v>
      </c>
      <c r="R810" t="s">
        <v>17</v>
      </c>
      <c r="S810" t="str">
        <f t="shared" si="62"/>
        <v>food</v>
      </c>
      <c r="T810" t="str">
        <f t="shared" si="63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64"/>
        <v>0.62880681818181816</v>
      </c>
      <c r="G811" t="s">
        <v>14</v>
      </c>
      <c r="H811">
        <v>2108</v>
      </c>
      <c r="I811" s="5">
        <f t="shared" si="6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65"/>
        <v>41135.208333333336</v>
      </c>
      <c r="O811" s="8">
        <f t="shared" si="65"/>
        <v>41136.208333333336</v>
      </c>
      <c r="P811" t="b">
        <v>0</v>
      </c>
      <c r="Q811" t="b">
        <v>0</v>
      </c>
      <c r="R811" t="s">
        <v>42</v>
      </c>
      <c r="S811" t="str">
        <f t="shared" si="62"/>
        <v>film &amp; video</v>
      </c>
      <c r="T811" t="str">
        <f t="shared" si="63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64"/>
        <v>1.9312499999999999</v>
      </c>
      <c r="G812" t="s">
        <v>20</v>
      </c>
      <c r="H812">
        <v>221</v>
      </c>
      <c r="I812" s="5">
        <f t="shared" si="6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65"/>
        <v>43067.25</v>
      </c>
      <c r="O812" s="8">
        <f t="shared" si="65"/>
        <v>43077.25</v>
      </c>
      <c r="P812" t="b">
        <v>0</v>
      </c>
      <c r="Q812" t="b">
        <v>1</v>
      </c>
      <c r="R812" t="s">
        <v>33</v>
      </c>
      <c r="S812" t="str">
        <f t="shared" si="62"/>
        <v>theater</v>
      </c>
      <c r="T812" t="str">
        <f t="shared" si="63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64"/>
        <v>0.77102702702702708</v>
      </c>
      <c r="G813" t="s">
        <v>14</v>
      </c>
      <c r="H813">
        <v>679</v>
      </c>
      <c r="I813" s="5">
        <f t="shared" si="6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65"/>
        <v>42378.25</v>
      </c>
      <c r="O813" s="8">
        <f t="shared" si="65"/>
        <v>42380.25</v>
      </c>
      <c r="P813" t="b">
        <v>0</v>
      </c>
      <c r="Q813" t="b">
        <v>1</v>
      </c>
      <c r="R813" t="s">
        <v>89</v>
      </c>
      <c r="S813" t="str">
        <f t="shared" si="62"/>
        <v>games</v>
      </c>
      <c r="T813" t="str">
        <f t="shared" si="63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64"/>
        <v>2.2552763819095478</v>
      </c>
      <c r="G814" t="s">
        <v>20</v>
      </c>
      <c r="H814">
        <v>2805</v>
      </c>
      <c r="I814" s="5">
        <f t="shared" si="6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65"/>
        <v>43206.208333333328</v>
      </c>
      <c r="O814" s="8">
        <f t="shared" si="65"/>
        <v>43211.208333333328</v>
      </c>
      <c r="P814" t="b">
        <v>0</v>
      </c>
      <c r="Q814" t="b">
        <v>0</v>
      </c>
      <c r="R814" t="s">
        <v>68</v>
      </c>
      <c r="S814" t="str">
        <f t="shared" si="62"/>
        <v>publishing</v>
      </c>
      <c r="T814" t="str">
        <f t="shared" si="63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64"/>
        <v>2.3940625</v>
      </c>
      <c r="G815" t="s">
        <v>20</v>
      </c>
      <c r="H815">
        <v>68</v>
      </c>
      <c r="I815" s="5">
        <f t="shared" si="6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65"/>
        <v>41148.208333333336</v>
      </c>
      <c r="O815" s="8">
        <f t="shared" si="65"/>
        <v>41158.208333333336</v>
      </c>
      <c r="P815" t="b">
        <v>0</v>
      </c>
      <c r="Q815" t="b">
        <v>0</v>
      </c>
      <c r="R815" t="s">
        <v>89</v>
      </c>
      <c r="S815" t="str">
        <f t="shared" si="62"/>
        <v>games</v>
      </c>
      <c r="T815" t="str">
        <f t="shared" si="63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64"/>
        <v>0.921875</v>
      </c>
      <c r="G816" t="s">
        <v>14</v>
      </c>
      <c r="H816">
        <v>36</v>
      </c>
      <c r="I816" s="5">
        <f t="shared" si="6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65"/>
        <v>42517.208333333328</v>
      </c>
      <c r="O816" s="8">
        <f t="shared" si="65"/>
        <v>42519.208333333328</v>
      </c>
      <c r="P816" t="b">
        <v>0</v>
      </c>
      <c r="Q816" t="b">
        <v>1</v>
      </c>
      <c r="R816" t="s">
        <v>23</v>
      </c>
      <c r="S816" t="str">
        <f t="shared" si="62"/>
        <v>music</v>
      </c>
      <c r="T816" t="str">
        <f t="shared" si="63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64"/>
        <v>1.3023333333333333</v>
      </c>
      <c r="G817" t="s">
        <v>20</v>
      </c>
      <c r="H817">
        <v>183</v>
      </c>
      <c r="I817" s="5">
        <f t="shared" si="6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65"/>
        <v>43068.25</v>
      </c>
      <c r="O817" s="8">
        <f t="shared" si="65"/>
        <v>43094.25</v>
      </c>
      <c r="P817" t="b">
        <v>0</v>
      </c>
      <c r="Q817" t="b">
        <v>0</v>
      </c>
      <c r="R817" t="s">
        <v>23</v>
      </c>
      <c r="S817" t="str">
        <f t="shared" si="62"/>
        <v>music</v>
      </c>
      <c r="T817" t="str">
        <f t="shared" si="63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64"/>
        <v>6.1521739130434785</v>
      </c>
      <c r="G818" t="s">
        <v>20</v>
      </c>
      <c r="H818">
        <v>133</v>
      </c>
      <c r="I818" s="5">
        <f t="shared" si="6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65"/>
        <v>41680.25</v>
      </c>
      <c r="O818" s="8">
        <f t="shared" si="65"/>
        <v>41682.25</v>
      </c>
      <c r="P818" t="b">
        <v>1</v>
      </c>
      <c r="Q818" t="b">
        <v>1</v>
      </c>
      <c r="R818" t="s">
        <v>33</v>
      </c>
      <c r="S818" t="str">
        <f t="shared" si="62"/>
        <v>theater</v>
      </c>
      <c r="T818" t="str">
        <f t="shared" si="63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64"/>
        <v>3.687953216374269</v>
      </c>
      <c r="G819" t="s">
        <v>20</v>
      </c>
      <c r="H819">
        <v>2489</v>
      </c>
      <c r="I819" s="5">
        <f t="shared" si="6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65"/>
        <v>43589.208333333328</v>
      </c>
      <c r="O819" s="8">
        <f t="shared" si="65"/>
        <v>43617.208333333328</v>
      </c>
      <c r="P819" t="b">
        <v>0</v>
      </c>
      <c r="Q819" t="b">
        <v>1</v>
      </c>
      <c r="R819" t="s">
        <v>68</v>
      </c>
      <c r="S819" t="str">
        <f t="shared" si="62"/>
        <v>publishing</v>
      </c>
      <c r="T819" t="str">
        <f t="shared" si="63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64"/>
        <v>10.948571428571428</v>
      </c>
      <c r="G820" t="s">
        <v>20</v>
      </c>
      <c r="H820">
        <v>69</v>
      </c>
      <c r="I820" s="5">
        <f t="shared" si="6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65"/>
        <v>43486.25</v>
      </c>
      <c r="O820" s="8">
        <f t="shared" si="65"/>
        <v>43499.25</v>
      </c>
      <c r="P820" t="b">
        <v>0</v>
      </c>
      <c r="Q820" t="b">
        <v>1</v>
      </c>
      <c r="R820" t="s">
        <v>33</v>
      </c>
      <c r="S820" t="str">
        <f t="shared" si="62"/>
        <v>theater</v>
      </c>
      <c r="T820" t="str">
        <f t="shared" si="63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64"/>
        <v>0.50662921348314605</v>
      </c>
      <c r="G821" t="s">
        <v>14</v>
      </c>
      <c r="H821">
        <v>47</v>
      </c>
      <c r="I821" s="5">
        <f t="shared" si="6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65"/>
        <v>41237.25</v>
      </c>
      <c r="O821" s="8">
        <f t="shared" si="65"/>
        <v>41252.25</v>
      </c>
      <c r="P821" t="b">
        <v>1</v>
      </c>
      <c r="Q821" t="b">
        <v>0</v>
      </c>
      <c r="R821" t="s">
        <v>89</v>
      </c>
      <c r="S821" t="str">
        <f t="shared" si="62"/>
        <v>games</v>
      </c>
      <c r="T821" t="str">
        <f t="shared" si="63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64"/>
        <v>8.0060000000000002</v>
      </c>
      <c r="G822" t="s">
        <v>20</v>
      </c>
      <c r="H822">
        <v>279</v>
      </c>
      <c r="I822" s="5">
        <f t="shared" si="6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65"/>
        <v>43310.208333333328</v>
      </c>
      <c r="O822" s="8">
        <f t="shared" si="65"/>
        <v>43323.208333333328</v>
      </c>
      <c r="P822" t="b">
        <v>0</v>
      </c>
      <c r="Q822" t="b">
        <v>1</v>
      </c>
      <c r="R822" t="s">
        <v>23</v>
      </c>
      <c r="S822" t="str">
        <f t="shared" si="62"/>
        <v>music</v>
      </c>
      <c r="T822" t="str">
        <f t="shared" si="63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64"/>
        <v>2.9128571428571428</v>
      </c>
      <c r="G823" t="s">
        <v>20</v>
      </c>
      <c r="H823">
        <v>210</v>
      </c>
      <c r="I823" s="5">
        <f t="shared" si="6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65"/>
        <v>42794.25</v>
      </c>
      <c r="O823" s="8">
        <f t="shared" si="65"/>
        <v>42807.208333333328</v>
      </c>
      <c r="P823" t="b">
        <v>0</v>
      </c>
      <c r="Q823" t="b">
        <v>0</v>
      </c>
      <c r="R823" t="s">
        <v>42</v>
      </c>
      <c r="S823" t="str">
        <f t="shared" si="62"/>
        <v>film &amp; video</v>
      </c>
      <c r="T823" t="str">
        <f t="shared" si="63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64"/>
        <v>3.4996666666666667</v>
      </c>
      <c r="G824" t="s">
        <v>20</v>
      </c>
      <c r="H824">
        <v>2100</v>
      </c>
      <c r="I824" s="5">
        <f t="shared" si="6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65"/>
        <v>41698.25</v>
      </c>
      <c r="O824" s="8">
        <f t="shared" si="65"/>
        <v>41715.208333333336</v>
      </c>
      <c r="P824" t="b">
        <v>0</v>
      </c>
      <c r="Q824" t="b">
        <v>0</v>
      </c>
      <c r="R824" t="s">
        <v>23</v>
      </c>
      <c r="S824" t="str">
        <f t="shared" si="62"/>
        <v>music</v>
      </c>
      <c r="T824" t="str">
        <f t="shared" si="63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64"/>
        <v>3.5707317073170732</v>
      </c>
      <c r="G825" t="s">
        <v>20</v>
      </c>
      <c r="H825">
        <v>252</v>
      </c>
      <c r="I825" s="5">
        <f t="shared" si="6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65"/>
        <v>41892.208333333336</v>
      </c>
      <c r="O825" s="8">
        <f t="shared" si="65"/>
        <v>41917.208333333336</v>
      </c>
      <c r="P825" t="b">
        <v>1</v>
      </c>
      <c r="Q825" t="b">
        <v>1</v>
      </c>
      <c r="R825" t="s">
        <v>23</v>
      </c>
      <c r="S825" t="str">
        <f t="shared" si="62"/>
        <v>music</v>
      </c>
      <c r="T825" t="str">
        <f t="shared" si="63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64"/>
        <v>1.2648941176470587</v>
      </c>
      <c r="G826" t="s">
        <v>20</v>
      </c>
      <c r="H826">
        <v>1280</v>
      </c>
      <c r="I826" s="5">
        <f t="shared" si="6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65"/>
        <v>40348.208333333336</v>
      </c>
      <c r="O826" s="8">
        <f t="shared" si="65"/>
        <v>40380.208333333336</v>
      </c>
      <c r="P826" t="b">
        <v>0</v>
      </c>
      <c r="Q826" t="b">
        <v>1</v>
      </c>
      <c r="R826" t="s">
        <v>68</v>
      </c>
      <c r="S826" t="str">
        <f t="shared" si="62"/>
        <v>publishing</v>
      </c>
      <c r="T826" t="str">
        <f t="shared" si="63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64"/>
        <v>3.875</v>
      </c>
      <c r="G827" t="s">
        <v>20</v>
      </c>
      <c r="H827">
        <v>157</v>
      </c>
      <c r="I827" s="5">
        <f t="shared" si="6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65"/>
        <v>42941.208333333328</v>
      </c>
      <c r="O827" s="8">
        <f t="shared" si="65"/>
        <v>42953.208333333328</v>
      </c>
      <c r="P827" t="b">
        <v>0</v>
      </c>
      <c r="Q827" t="b">
        <v>0</v>
      </c>
      <c r="R827" t="s">
        <v>100</v>
      </c>
      <c r="S827" t="str">
        <f t="shared" si="62"/>
        <v>film &amp; video</v>
      </c>
      <c r="T827" t="str">
        <f t="shared" si="63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64"/>
        <v>4.5703571428571426</v>
      </c>
      <c r="G828" t="s">
        <v>20</v>
      </c>
      <c r="H828">
        <v>194</v>
      </c>
      <c r="I828" s="5">
        <f t="shared" si="6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65"/>
        <v>40525.25</v>
      </c>
      <c r="O828" s="8">
        <f t="shared" si="65"/>
        <v>40553.25</v>
      </c>
      <c r="P828" t="b">
        <v>0</v>
      </c>
      <c r="Q828" t="b">
        <v>1</v>
      </c>
      <c r="R828" t="s">
        <v>33</v>
      </c>
      <c r="S828" t="str">
        <f t="shared" si="62"/>
        <v>theater</v>
      </c>
      <c r="T828" t="str">
        <f t="shared" si="63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64"/>
        <v>2.6669565217391304</v>
      </c>
      <c r="G829" t="s">
        <v>20</v>
      </c>
      <c r="H829">
        <v>82</v>
      </c>
      <c r="I829" s="5">
        <f t="shared" si="6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65"/>
        <v>40666.208333333336</v>
      </c>
      <c r="O829" s="8">
        <f t="shared" si="65"/>
        <v>40678.208333333336</v>
      </c>
      <c r="P829" t="b">
        <v>0</v>
      </c>
      <c r="Q829" t="b">
        <v>1</v>
      </c>
      <c r="R829" t="s">
        <v>53</v>
      </c>
      <c r="S829" t="str">
        <f t="shared" si="62"/>
        <v>film &amp; video</v>
      </c>
      <c r="T829" t="str">
        <f t="shared" si="63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64"/>
        <v>0.69</v>
      </c>
      <c r="G830" t="s">
        <v>14</v>
      </c>
      <c r="H830">
        <v>70</v>
      </c>
      <c r="I830" s="5">
        <f t="shared" si="6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65"/>
        <v>43340.208333333328</v>
      </c>
      <c r="O830" s="8">
        <f t="shared" si="65"/>
        <v>43365.208333333328</v>
      </c>
      <c r="P830" t="b">
        <v>0</v>
      </c>
      <c r="Q830" t="b">
        <v>0</v>
      </c>
      <c r="R830" t="s">
        <v>33</v>
      </c>
      <c r="S830" t="str">
        <f t="shared" si="62"/>
        <v>theater</v>
      </c>
      <c r="T830" t="str">
        <f t="shared" si="63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64"/>
        <v>0.51343749999999999</v>
      </c>
      <c r="G831" t="s">
        <v>14</v>
      </c>
      <c r="H831">
        <v>154</v>
      </c>
      <c r="I831" s="5">
        <f t="shared" si="6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65"/>
        <v>42164.208333333328</v>
      </c>
      <c r="O831" s="8">
        <f t="shared" si="65"/>
        <v>42179.208333333328</v>
      </c>
      <c r="P831" t="b">
        <v>0</v>
      </c>
      <c r="Q831" t="b">
        <v>0</v>
      </c>
      <c r="R831" t="s">
        <v>33</v>
      </c>
      <c r="S831" t="str">
        <f t="shared" si="62"/>
        <v>theater</v>
      </c>
      <c r="T831" t="str">
        <f t="shared" si="63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64"/>
        <v>1.1710526315789473E-2</v>
      </c>
      <c r="G832" t="s">
        <v>14</v>
      </c>
      <c r="H832">
        <v>22</v>
      </c>
      <c r="I832" s="5">
        <f t="shared" si="6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65"/>
        <v>43103.25</v>
      </c>
      <c r="O832" s="8">
        <f t="shared" si="65"/>
        <v>43162.25</v>
      </c>
      <c r="P832" t="b">
        <v>0</v>
      </c>
      <c r="Q832" t="b">
        <v>0</v>
      </c>
      <c r="R832" t="s">
        <v>33</v>
      </c>
      <c r="S832" t="str">
        <f t="shared" si="62"/>
        <v>theater</v>
      </c>
      <c r="T832" t="str">
        <f t="shared" si="63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64"/>
        <v>1.089773429454171</v>
      </c>
      <c r="G833" t="s">
        <v>20</v>
      </c>
      <c r="H833">
        <v>4233</v>
      </c>
      <c r="I833" s="5">
        <f t="shared" si="6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65"/>
        <v>40994.208333333336</v>
      </c>
      <c r="O833" s="8">
        <f t="shared" si="65"/>
        <v>41028.208333333336</v>
      </c>
      <c r="P833" t="b">
        <v>0</v>
      </c>
      <c r="Q833" t="b">
        <v>0</v>
      </c>
      <c r="R833" t="s">
        <v>122</v>
      </c>
      <c r="S833" t="str">
        <f t="shared" si="62"/>
        <v>photography</v>
      </c>
      <c r="T833" t="str">
        <f t="shared" si="63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64"/>
        <v>3.1517592592592591</v>
      </c>
      <c r="G834" t="s">
        <v>20</v>
      </c>
      <c r="H834">
        <v>1297</v>
      </c>
      <c r="I834" s="5">
        <f t="shared" si="6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65"/>
        <v>42299.208333333328</v>
      </c>
      <c r="O834" s="8">
        <f t="shared" si="65"/>
        <v>42333.25</v>
      </c>
      <c r="P834" t="b">
        <v>1</v>
      </c>
      <c r="Q834" t="b">
        <v>0</v>
      </c>
      <c r="R834" t="s">
        <v>206</v>
      </c>
      <c r="S834" t="str">
        <f t="shared" si="62"/>
        <v>publishing</v>
      </c>
      <c r="T834" t="str">
        <f t="shared" si="63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64"/>
        <v>1.5769117647058823</v>
      </c>
      <c r="G835" t="s">
        <v>20</v>
      </c>
      <c r="H835">
        <v>165</v>
      </c>
      <c r="I835" s="5">
        <f t="shared" ref="I835:I898" si="66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65"/>
        <v>40588.25</v>
      </c>
      <c r="O835" s="8">
        <f t="shared" si="65"/>
        <v>40599.25</v>
      </c>
      <c r="P835" t="b">
        <v>0</v>
      </c>
      <c r="Q835" t="b">
        <v>0</v>
      </c>
      <c r="R835" t="s">
        <v>206</v>
      </c>
      <c r="S835" t="str">
        <f t="shared" ref="S835:S898" si="67">_xlfn.TEXTBEFORE(R835,"/")</f>
        <v>publishing</v>
      </c>
      <c r="T835" t="str">
        <f t="shared" ref="T835:T898" si="68">_xlfn.TEXTAFTER(R835,"/")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69">E836/D836</f>
        <v>1.5380821917808218</v>
      </c>
      <c r="G836" t="s">
        <v>20</v>
      </c>
      <c r="H836">
        <v>119</v>
      </c>
      <c r="I836" s="5">
        <f t="shared" si="66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ref="N836:O899" si="70">(((L836/60)/60)/24)+DATE(1970,1,1)</f>
        <v>41448.208333333336</v>
      </c>
      <c r="O836" s="8">
        <f t="shared" si="70"/>
        <v>41454.208333333336</v>
      </c>
      <c r="P836" t="b">
        <v>0</v>
      </c>
      <c r="Q836" t="b">
        <v>0</v>
      </c>
      <c r="R836" t="s">
        <v>33</v>
      </c>
      <c r="S836" t="str">
        <f t="shared" si="67"/>
        <v>theater</v>
      </c>
      <c r="T836" t="str">
        <f t="shared" si="68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69"/>
        <v>0.89738979118329465</v>
      </c>
      <c r="G837" t="s">
        <v>14</v>
      </c>
      <c r="H837">
        <v>1758</v>
      </c>
      <c r="I837" s="5">
        <f t="shared" si="66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70"/>
        <v>42063.25</v>
      </c>
      <c r="O837" s="8">
        <f t="shared" si="70"/>
        <v>42069.25</v>
      </c>
      <c r="P837" t="b">
        <v>0</v>
      </c>
      <c r="Q837" t="b">
        <v>0</v>
      </c>
      <c r="R837" t="s">
        <v>28</v>
      </c>
      <c r="S837" t="str">
        <f t="shared" si="67"/>
        <v>technology</v>
      </c>
      <c r="T837" t="str">
        <f t="shared" si="68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69"/>
        <v>0.75135802469135804</v>
      </c>
      <c r="G838" t="s">
        <v>14</v>
      </c>
      <c r="H838">
        <v>94</v>
      </c>
      <c r="I838" s="5">
        <f t="shared" si="66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70"/>
        <v>40214.25</v>
      </c>
      <c r="O838" s="8">
        <f t="shared" si="70"/>
        <v>40225.25</v>
      </c>
      <c r="P838" t="b">
        <v>0</v>
      </c>
      <c r="Q838" t="b">
        <v>0</v>
      </c>
      <c r="R838" t="s">
        <v>60</v>
      </c>
      <c r="S838" t="str">
        <f t="shared" si="67"/>
        <v>music</v>
      </c>
      <c r="T838" t="str">
        <f t="shared" si="68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69"/>
        <v>8.5288135593220336</v>
      </c>
      <c r="G839" t="s">
        <v>20</v>
      </c>
      <c r="H839">
        <v>1797</v>
      </c>
      <c r="I839" s="5">
        <f t="shared" si="66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70"/>
        <v>40629.208333333336</v>
      </c>
      <c r="O839" s="8">
        <f t="shared" si="70"/>
        <v>40683.208333333336</v>
      </c>
      <c r="P839" t="b">
        <v>0</v>
      </c>
      <c r="Q839" t="b">
        <v>0</v>
      </c>
      <c r="R839" t="s">
        <v>159</v>
      </c>
      <c r="S839" t="str">
        <f t="shared" si="67"/>
        <v>music</v>
      </c>
      <c r="T839" t="str">
        <f t="shared" si="68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69"/>
        <v>1.3890625000000001</v>
      </c>
      <c r="G840" t="s">
        <v>20</v>
      </c>
      <c r="H840">
        <v>261</v>
      </c>
      <c r="I840" s="5">
        <f t="shared" si="66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70"/>
        <v>43370.208333333328</v>
      </c>
      <c r="O840" s="8">
        <f t="shared" si="70"/>
        <v>43379.208333333328</v>
      </c>
      <c r="P840" t="b">
        <v>0</v>
      </c>
      <c r="Q840" t="b">
        <v>0</v>
      </c>
      <c r="R840" t="s">
        <v>33</v>
      </c>
      <c r="S840" t="str">
        <f t="shared" si="67"/>
        <v>theater</v>
      </c>
      <c r="T840" t="str">
        <f t="shared" si="68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69"/>
        <v>1.9018181818181819</v>
      </c>
      <c r="G841" t="s">
        <v>20</v>
      </c>
      <c r="H841">
        <v>157</v>
      </c>
      <c r="I841" s="5">
        <f t="shared" si="66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70"/>
        <v>41715.208333333336</v>
      </c>
      <c r="O841" s="8">
        <f t="shared" si="70"/>
        <v>41760.208333333336</v>
      </c>
      <c r="P841" t="b">
        <v>0</v>
      </c>
      <c r="Q841" t="b">
        <v>1</v>
      </c>
      <c r="R841" t="s">
        <v>42</v>
      </c>
      <c r="S841" t="str">
        <f t="shared" si="67"/>
        <v>film &amp; video</v>
      </c>
      <c r="T841" t="str">
        <f t="shared" si="68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69"/>
        <v>1.0024333619948409</v>
      </c>
      <c r="G842" t="s">
        <v>20</v>
      </c>
      <c r="H842">
        <v>3533</v>
      </c>
      <c r="I842" s="5">
        <f t="shared" si="66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70"/>
        <v>41836.208333333336</v>
      </c>
      <c r="O842" s="8">
        <f t="shared" si="70"/>
        <v>41838.208333333336</v>
      </c>
      <c r="P842" t="b">
        <v>0</v>
      </c>
      <c r="Q842" t="b">
        <v>1</v>
      </c>
      <c r="R842" t="s">
        <v>33</v>
      </c>
      <c r="S842" t="str">
        <f t="shared" si="67"/>
        <v>theater</v>
      </c>
      <c r="T842" t="str">
        <f t="shared" si="68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69"/>
        <v>1.4275824175824177</v>
      </c>
      <c r="G843" t="s">
        <v>20</v>
      </c>
      <c r="H843">
        <v>155</v>
      </c>
      <c r="I843" s="5">
        <f t="shared" si="66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70"/>
        <v>42419.25</v>
      </c>
      <c r="O843" s="8">
        <f t="shared" si="70"/>
        <v>42435.25</v>
      </c>
      <c r="P843" t="b">
        <v>0</v>
      </c>
      <c r="Q843" t="b">
        <v>0</v>
      </c>
      <c r="R843" t="s">
        <v>28</v>
      </c>
      <c r="S843" t="str">
        <f t="shared" si="67"/>
        <v>technology</v>
      </c>
      <c r="T843" t="str">
        <f t="shared" si="68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69"/>
        <v>5.6313333333333331</v>
      </c>
      <c r="G844" t="s">
        <v>20</v>
      </c>
      <c r="H844">
        <v>132</v>
      </c>
      <c r="I844" s="5">
        <f t="shared" si="66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70"/>
        <v>43266.208333333328</v>
      </c>
      <c r="O844" s="8">
        <f t="shared" si="70"/>
        <v>43269.208333333328</v>
      </c>
      <c r="P844" t="b">
        <v>0</v>
      </c>
      <c r="Q844" t="b">
        <v>0</v>
      </c>
      <c r="R844" t="s">
        <v>65</v>
      </c>
      <c r="S844" t="str">
        <f t="shared" si="67"/>
        <v>technology</v>
      </c>
      <c r="T844" t="str">
        <f t="shared" si="68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69"/>
        <v>0.30715909090909088</v>
      </c>
      <c r="G845" t="s">
        <v>14</v>
      </c>
      <c r="H845">
        <v>33</v>
      </c>
      <c r="I845" s="5">
        <f t="shared" si="66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70"/>
        <v>43338.208333333328</v>
      </c>
      <c r="O845" s="8">
        <f t="shared" si="70"/>
        <v>43344.208333333328</v>
      </c>
      <c r="P845" t="b">
        <v>0</v>
      </c>
      <c r="Q845" t="b">
        <v>0</v>
      </c>
      <c r="R845" t="s">
        <v>122</v>
      </c>
      <c r="S845" t="str">
        <f t="shared" si="67"/>
        <v>photography</v>
      </c>
      <c r="T845" t="str">
        <f t="shared" si="68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69"/>
        <v>0.99397727272727276</v>
      </c>
      <c r="G846" t="s">
        <v>74</v>
      </c>
      <c r="H846">
        <v>94</v>
      </c>
      <c r="I846" s="5">
        <f t="shared" si="66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70"/>
        <v>40930.25</v>
      </c>
      <c r="O846" s="8">
        <f t="shared" si="70"/>
        <v>40933.25</v>
      </c>
      <c r="P846" t="b">
        <v>0</v>
      </c>
      <c r="Q846" t="b">
        <v>0</v>
      </c>
      <c r="R846" t="s">
        <v>42</v>
      </c>
      <c r="S846" t="str">
        <f t="shared" si="67"/>
        <v>film &amp; video</v>
      </c>
      <c r="T846" t="str">
        <f t="shared" si="68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69"/>
        <v>1.9754935622317598</v>
      </c>
      <c r="G847" t="s">
        <v>20</v>
      </c>
      <c r="H847">
        <v>1354</v>
      </c>
      <c r="I847" s="5">
        <f t="shared" si="66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70"/>
        <v>43235.208333333328</v>
      </c>
      <c r="O847" s="8">
        <f t="shared" si="70"/>
        <v>43272.208333333328</v>
      </c>
      <c r="P847" t="b">
        <v>0</v>
      </c>
      <c r="Q847" t="b">
        <v>0</v>
      </c>
      <c r="R847" t="s">
        <v>28</v>
      </c>
      <c r="S847" t="str">
        <f t="shared" si="67"/>
        <v>technology</v>
      </c>
      <c r="T847" t="str">
        <f t="shared" si="68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69"/>
        <v>5.085</v>
      </c>
      <c r="G848" t="s">
        <v>20</v>
      </c>
      <c r="H848">
        <v>48</v>
      </c>
      <c r="I848" s="5">
        <f t="shared" si="66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70"/>
        <v>43302.208333333328</v>
      </c>
      <c r="O848" s="8">
        <f t="shared" si="70"/>
        <v>43338.208333333328</v>
      </c>
      <c r="P848" t="b">
        <v>1</v>
      </c>
      <c r="Q848" t="b">
        <v>1</v>
      </c>
      <c r="R848" t="s">
        <v>28</v>
      </c>
      <c r="S848" t="str">
        <f t="shared" si="67"/>
        <v>technology</v>
      </c>
      <c r="T848" t="str">
        <f t="shared" si="68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69"/>
        <v>2.3774468085106384</v>
      </c>
      <c r="G849" t="s">
        <v>20</v>
      </c>
      <c r="H849">
        <v>110</v>
      </c>
      <c r="I849" s="5">
        <f t="shared" si="66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70"/>
        <v>43107.25</v>
      </c>
      <c r="O849" s="8">
        <f t="shared" si="70"/>
        <v>43110.25</v>
      </c>
      <c r="P849" t="b">
        <v>0</v>
      </c>
      <c r="Q849" t="b">
        <v>0</v>
      </c>
      <c r="R849" t="s">
        <v>17</v>
      </c>
      <c r="S849" t="str">
        <f t="shared" si="67"/>
        <v>food</v>
      </c>
      <c r="T849" t="str">
        <f t="shared" si="68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69"/>
        <v>3.3846875000000001</v>
      </c>
      <c r="G850" t="s">
        <v>20</v>
      </c>
      <c r="H850">
        <v>172</v>
      </c>
      <c r="I850" s="5">
        <f t="shared" si="66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70"/>
        <v>40341.208333333336</v>
      </c>
      <c r="O850" s="8">
        <f t="shared" si="70"/>
        <v>40350.208333333336</v>
      </c>
      <c r="P850" t="b">
        <v>0</v>
      </c>
      <c r="Q850" t="b">
        <v>0</v>
      </c>
      <c r="R850" t="s">
        <v>53</v>
      </c>
      <c r="S850" t="str">
        <f t="shared" si="67"/>
        <v>film &amp; video</v>
      </c>
      <c r="T850" t="str">
        <f t="shared" si="68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69"/>
        <v>1.3308955223880596</v>
      </c>
      <c r="G851" t="s">
        <v>20</v>
      </c>
      <c r="H851">
        <v>307</v>
      </c>
      <c r="I851" s="5">
        <f t="shared" si="66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70"/>
        <v>40948.25</v>
      </c>
      <c r="O851" s="8">
        <f t="shared" si="70"/>
        <v>40951.25</v>
      </c>
      <c r="P851" t="b">
        <v>0</v>
      </c>
      <c r="Q851" t="b">
        <v>1</v>
      </c>
      <c r="R851" t="s">
        <v>60</v>
      </c>
      <c r="S851" t="str">
        <f t="shared" si="67"/>
        <v>music</v>
      </c>
      <c r="T851" t="str">
        <f t="shared" si="68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69"/>
        <v>0.01</v>
      </c>
      <c r="G852" t="s">
        <v>14</v>
      </c>
      <c r="H852">
        <v>1</v>
      </c>
      <c r="I852" s="5">
        <f t="shared" si="66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70"/>
        <v>40866.25</v>
      </c>
      <c r="O852" s="8">
        <f t="shared" si="70"/>
        <v>40881.25</v>
      </c>
      <c r="P852" t="b">
        <v>1</v>
      </c>
      <c r="Q852" t="b">
        <v>0</v>
      </c>
      <c r="R852" t="s">
        <v>23</v>
      </c>
      <c r="S852" t="str">
        <f t="shared" si="67"/>
        <v>music</v>
      </c>
      <c r="T852" t="str">
        <f t="shared" si="68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69"/>
        <v>2.0779999999999998</v>
      </c>
      <c r="G853" t="s">
        <v>20</v>
      </c>
      <c r="H853">
        <v>160</v>
      </c>
      <c r="I853" s="5">
        <f t="shared" si="66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70"/>
        <v>41031.208333333336</v>
      </c>
      <c r="O853" s="8">
        <f t="shared" si="70"/>
        <v>41064.208333333336</v>
      </c>
      <c r="P853" t="b">
        <v>0</v>
      </c>
      <c r="Q853" t="b">
        <v>0</v>
      </c>
      <c r="R853" t="s">
        <v>50</v>
      </c>
      <c r="S853" t="str">
        <f t="shared" si="67"/>
        <v>music</v>
      </c>
      <c r="T853" t="str">
        <f t="shared" si="68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69"/>
        <v>0.51122448979591839</v>
      </c>
      <c r="G854" t="s">
        <v>14</v>
      </c>
      <c r="H854">
        <v>31</v>
      </c>
      <c r="I854" s="5">
        <f t="shared" si="66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70"/>
        <v>40740.208333333336</v>
      </c>
      <c r="O854" s="8">
        <f t="shared" si="70"/>
        <v>40750.208333333336</v>
      </c>
      <c r="P854" t="b">
        <v>0</v>
      </c>
      <c r="Q854" t="b">
        <v>1</v>
      </c>
      <c r="R854" t="s">
        <v>89</v>
      </c>
      <c r="S854" t="str">
        <f t="shared" si="67"/>
        <v>games</v>
      </c>
      <c r="T854" t="str">
        <f t="shared" si="68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69"/>
        <v>6.5205847953216374</v>
      </c>
      <c r="G855" t="s">
        <v>20</v>
      </c>
      <c r="H855">
        <v>1467</v>
      </c>
      <c r="I855" s="5">
        <f t="shared" si="6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70"/>
        <v>40714.208333333336</v>
      </c>
      <c r="O855" s="8">
        <f t="shared" si="70"/>
        <v>40719.208333333336</v>
      </c>
      <c r="P855" t="b">
        <v>0</v>
      </c>
      <c r="Q855" t="b">
        <v>1</v>
      </c>
      <c r="R855" t="s">
        <v>60</v>
      </c>
      <c r="S855" t="str">
        <f t="shared" si="67"/>
        <v>music</v>
      </c>
      <c r="T855" t="str">
        <f t="shared" si="68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69"/>
        <v>1.1363099415204678</v>
      </c>
      <c r="G856" t="s">
        <v>20</v>
      </c>
      <c r="H856">
        <v>2662</v>
      </c>
      <c r="I856" s="5">
        <f t="shared" si="6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70"/>
        <v>43787.25</v>
      </c>
      <c r="O856" s="8">
        <f t="shared" si="70"/>
        <v>43814.25</v>
      </c>
      <c r="P856" t="b">
        <v>0</v>
      </c>
      <c r="Q856" t="b">
        <v>0</v>
      </c>
      <c r="R856" t="s">
        <v>119</v>
      </c>
      <c r="S856" t="str">
        <f t="shared" si="67"/>
        <v>publishing</v>
      </c>
      <c r="T856" t="str">
        <f t="shared" si="68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69"/>
        <v>1.0237606837606839</v>
      </c>
      <c r="G857" t="s">
        <v>20</v>
      </c>
      <c r="H857">
        <v>452</v>
      </c>
      <c r="I857" s="5">
        <f t="shared" si="66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70"/>
        <v>40712.208333333336</v>
      </c>
      <c r="O857" s="8">
        <f t="shared" si="70"/>
        <v>40743.208333333336</v>
      </c>
      <c r="P857" t="b">
        <v>0</v>
      </c>
      <c r="Q857" t="b">
        <v>0</v>
      </c>
      <c r="R857" t="s">
        <v>33</v>
      </c>
      <c r="S857" t="str">
        <f t="shared" si="67"/>
        <v>theater</v>
      </c>
      <c r="T857" t="str">
        <f t="shared" si="68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69"/>
        <v>3.5658333333333334</v>
      </c>
      <c r="G858" t="s">
        <v>20</v>
      </c>
      <c r="H858">
        <v>158</v>
      </c>
      <c r="I858" s="5">
        <f t="shared" si="66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70"/>
        <v>41023.208333333336</v>
      </c>
      <c r="O858" s="8">
        <f t="shared" si="70"/>
        <v>41040.208333333336</v>
      </c>
      <c r="P858" t="b">
        <v>0</v>
      </c>
      <c r="Q858" t="b">
        <v>0</v>
      </c>
      <c r="R858" t="s">
        <v>17</v>
      </c>
      <c r="S858" t="str">
        <f t="shared" si="67"/>
        <v>food</v>
      </c>
      <c r="T858" t="str">
        <f t="shared" si="68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69"/>
        <v>1.3986792452830188</v>
      </c>
      <c r="G859" t="s">
        <v>20</v>
      </c>
      <c r="H859">
        <v>225</v>
      </c>
      <c r="I859" s="5">
        <f t="shared" si="66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70"/>
        <v>40944.25</v>
      </c>
      <c r="O859" s="8">
        <f t="shared" si="70"/>
        <v>40967.25</v>
      </c>
      <c r="P859" t="b">
        <v>1</v>
      </c>
      <c r="Q859" t="b">
        <v>0</v>
      </c>
      <c r="R859" t="s">
        <v>100</v>
      </c>
      <c r="S859" t="str">
        <f t="shared" si="67"/>
        <v>film &amp; video</v>
      </c>
      <c r="T859" t="str">
        <f t="shared" si="68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69"/>
        <v>0.69450000000000001</v>
      </c>
      <c r="G860" t="s">
        <v>14</v>
      </c>
      <c r="H860">
        <v>35</v>
      </c>
      <c r="I860" s="5">
        <f t="shared" si="66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70"/>
        <v>43211.208333333328</v>
      </c>
      <c r="O860" s="8">
        <f t="shared" si="70"/>
        <v>43218.208333333328</v>
      </c>
      <c r="P860" t="b">
        <v>1</v>
      </c>
      <c r="Q860" t="b">
        <v>0</v>
      </c>
      <c r="R860" t="s">
        <v>17</v>
      </c>
      <c r="S860" t="str">
        <f t="shared" si="67"/>
        <v>food</v>
      </c>
      <c r="T860" t="str">
        <f t="shared" si="68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69"/>
        <v>0.35534246575342465</v>
      </c>
      <c r="G861" t="s">
        <v>14</v>
      </c>
      <c r="H861">
        <v>63</v>
      </c>
      <c r="I861" s="5">
        <f t="shared" si="66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70"/>
        <v>41334.25</v>
      </c>
      <c r="O861" s="8">
        <f t="shared" si="70"/>
        <v>41352.208333333336</v>
      </c>
      <c r="P861" t="b">
        <v>0</v>
      </c>
      <c r="Q861" t="b">
        <v>1</v>
      </c>
      <c r="R861" t="s">
        <v>33</v>
      </c>
      <c r="S861" t="str">
        <f t="shared" si="67"/>
        <v>theater</v>
      </c>
      <c r="T861" t="str">
        <f t="shared" si="68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69"/>
        <v>2.5165000000000002</v>
      </c>
      <c r="G862" t="s">
        <v>20</v>
      </c>
      <c r="H862">
        <v>65</v>
      </c>
      <c r="I862" s="5">
        <f t="shared" si="66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70"/>
        <v>43515.25</v>
      </c>
      <c r="O862" s="8">
        <f t="shared" si="70"/>
        <v>43525.25</v>
      </c>
      <c r="P862" t="b">
        <v>0</v>
      </c>
      <c r="Q862" t="b">
        <v>1</v>
      </c>
      <c r="R862" t="s">
        <v>65</v>
      </c>
      <c r="S862" t="str">
        <f t="shared" si="67"/>
        <v>technology</v>
      </c>
      <c r="T862" t="str">
        <f t="shared" si="68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69"/>
        <v>1.0587500000000001</v>
      </c>
      <c r="G863" t="s">
        <v>20</v>
      </c>
      <c r="H863">
        <v>163</v>
      </c>
      <c r="I863" s="5">
        <f t="shared" si="66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70"/>
        <v>40258.208333333336</v>
      </c>
      <c r="O863" s="8">
        <f t="shared" si="70"/>
        <v>40266.208333333336</v>
      </c>
      <c r="P863" t="b">
        <v>0</v>
      </c>
      <c r="Q863" t="b">
        <v>0</v>
      </c>
      <c r="R863" t="s">
        <v>33</v>
      </c>
      <c r="S863" t="str">
        <f t="shared" si="67"/>
        <v>theater</v>
      </c>
      <c r="T863" t="str">
        <f t="shared" si="68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69"/>
        <v>1.8742857142857143</v>
      </c>
      <c r="G864" t="s">
        <v>20</v>
      </c>
      <c r="H864">
        <v>85</v>
      </c>
      <c r="I864" s="5">
        <f t="shared" si="66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70"/>
        <v>40756.208333333336</v>
      </c>
      <c r="O864" s="8">
        <f t="shared" si="70"/>
        <v>40760.208333333336</v>
      </c>
      <c r="P864" t="b">
        <v>0</v>
      </c>
      <c r="Q864" t="b">
        <v>0</v>
      </c>
      <c r="R864" t="s">
        <v>33</v>
      </c>
      <c r="S864" t="str">
        <f t="shared" si="67"/>
        <v>theater</v>
      </c>
      <c r="T864" t="str">
        <f t="shared" si="68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69"/>
        <v>3.8678571428571429</v>
      </c>
      <c r="G865" t="s">
        <v>20</v>
      </c>
      <c r="H865">
        <v>217</v>
      </c>
      <c r="I865" s="5">
        <f t="shared" si="66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70"/>
        <v>42172.208333333328</v>
      </c>
      <c r="O865" s="8">
        <f t="shared" si="70"/>
        <v>42195.208333333328</v>
      </c>
      <c r="P865" t="b">
        <v>0</v>
      </c>
      <c r="Q865" t="b">
        <v>1</v>
      </c>
      <c r="R865" t="s">
        <v>269</v>
      </c>
      <c r="S865" t="str">
        <f t="shared" si="67"/>
        <v>film &amp; video</v>
      </c>
      <c r="T865" t="str">
        <f t="shared" si="68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69"/>
        <v>3.4707142857142856</v>
      </c>
      <c r="G866" t="s">
        <v>20</v>
      </c>
      <c r="H866">
        <v>150</v>
      </c>
      <c r="I866" s="5">
        <f t="shared" si="66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70"/>
        <v>42601.208333333328</v>
      </c>
      <c r="O866" s="8">
        <f t="shared" si="70"/>
        <v>42606.208333333328</v>
      </c>
      <c r="P866" t="b">
        <v>0</v>
      </c>
      <c r="Q866" t="b">
        <v>0</v>
      </c>
      <c r="R866" t="s">
        <v>100</v>
      </c>
      <c r="S866" t="str">
        <f t="shared" si="67"/>
        <v>film &amp; video</v>
      </c>
      <c r="T866" t="str">
        <f t="shared" si="68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69"/>
        <v>1.8582098765432098</v>
      </c>
      <c r="G867" t="s">
        <v>20</v>
      </c>
      <c r="H867">
        <v>3272</v>
      </c>
      <c r="I867" s="5">
        <f t="shared" si="66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70"/>
        <v>41897.208333333336</v>
      </c>
      <c r="O867" s="8">
        <f t="shared" si="70"/>
        <v>41906.208333333336</v>
      </c>
      <c r="P867" t="b">
        <v>0</v>
      </c>
      <c r="Q867" t="b">
        <v>0</v>
      </c>
      <c r="R867" t="s">
        <v>33</v>
      </c>
      <c r="S867" t="str">
        <f t="shared" si="67"/>
        <v>theater</v>
      </c>
      <c r="T867" t="str">
        <f t="shared" si="68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69"/>
        <v>0.43241247264770238</v>
      </c>
      <c r="G868" t="s">
        <v>74</v>
      </c>
      <c r="H868">
        <v>898</v>
      </c>
      <c r="I868" s="5">
        <f t="shared" si="66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70"/>
        <v>40671.208333333336</v>
      </c>
      <c r="O868" s="8">
        <f t="shared" si="70"/>
        <v>40672.208333333336</v>
      </c>
      <c r="P868" t="b">
        <v>0</v>
      </c>
      <c r="Q868" t="b">
        <v>0</v>
      </c>
      <c r="R868" t="s">
        <v>122</v>
      </c>
      <c r="S868" t="str">
        <f t="shared" si="67"/>
        <v>photography</v>
      </c>
      <c r="T868" t="str">
        <f t="shared" si="68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69"/>
        <v>1.6243749999999999</v>
      </c>
      <c r="G869" t="s">
        <v>20</v>
      </c>
      <c r="H869">
        <v>300</v>
      </c>
      <c r="I869" s="5">
        <f t="shared" si="66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70"/>
        <v>43382.208333333328</v>
      </c>
      <c r="O869" s="8">
        <f t="shared" si="70"/>
        <v>43388.208333333328</v>
      </c>
      <c r="P869" t="b">
        <v>0</v>
      </c>
      <c r="Q869" t="b">
        <v>0</v>
      </c>
      <c r="R869" t="s">
        <v>17</v>
      </c>
      <c r="S869" t="str">
        <f t="shared" si="67"/>
        <v>food</v>
      </c>
      <c r="T869" t="str">
        <f t="shared" si="68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69"/>
        <v>1.8484285714285715</v>
      </c>
      <c r="G870" t="s">
        <v>20</v>
      </c>
      <c r="H870">
        <v>126</v>
      </c>
      <c r="I870" s="5">
        <f t="shared" si="66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70"/>
        <v>41559.208333333336</v>
      </c>
      <c r="O870" s="8">
        <f t="shared" si="70"/>
        <v>41570.208333333336</v>
      </c>
      <c r="P870" t="b">
        <v>0</v>
      </c>
      <c r="Q870" t="b">
        <v>0</v>
      </c>
      <c r="R870" t="s">
        <v>33</v>
      </c>
      <c r="S870" t="str">
        <f t="shared" si="67"/>
        <v>theater</v>
      </c>
      <c r="T870" t="str">
        <f t="shared" si="68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69"/>
        <v>0.23703520691785052</v>
      </c>
      <c r="G871" t="s">
        <v>14</v>
      </c>
      <c r="H871">
        <v>526</v>
      </c>
      <c r="I871" s="5">
        <f t="shared" si="66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70"/>
        <v>40350.208333333336</v>
      </c>
      <c r="O871" s="8">
        <f t="shared" si="70"/>
        <v>40364.208333333336</v>
      </c>
      <c r="P871" t="b">
        <v>0</v>
      </c>
      <c r="Q871" t="b">
        <v>0</v>
      </c>
      <c r="R871" t="s">
        <v>53</v>
      </c>
      <c r="S871" t="str">
        <f t="shared" si="67"/>
        <v>film &amp; video</v>
      </c>
      <c r="T871" t="str">
        <f t="shared" si="68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69"/>
        <v>0.89870129870129867</v>
      </c>
      <c r="G872" t="s">
        <v>14</v>
      </c>
      <c r="H872">
        <v>121</v>
      </c>
      <c r="I872" s="5">
        <f t="shared" si="66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70"/>
        <v>42240.208333333328</v>
      </c>
      <c r="O872" s="8">
        <f t="shared" si="70"/>
        <v>42265.208333333328</v>
      </c>
      <c r="P872" t="b">
        <v>0</v>
      </c>
      <c r="Q872" t="b">
        <v>0</v>
      </c>
      <c r="R872" t="s">
        <v>33</v>
      </c>
      <c r="S872" t="str">
        <f t="shared" si="67"/>
        <v>theater</v>
      </c>
      <c r="T872" t="str">
        <f t="shared" si="68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69"/>
        <v>2.7260419580419581</v>
      </c>
      <c r="G873" t="s">
        <v>20</v>
      </c>
      <c r="H873">
        <v>2320</v>
      </c>
      <c r="I873" s="5">
        <f t="shared" si="66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70"/>
        <v>43040.208333333328</v>
      </c>
      <c r="O873" s="8">
        <f t="shared" si="70"/>
        <v>43058.25</v>
      </c>
      <c r="P873" t="b">
        <v>0</v>
      </c>
      <c r="Q873" t="b">
        <v>1</v>
      </c>
      <c r="R873" t="s">
        <v>33</v>
      </c>
      <c r="S873" t="str">
        <f t="shared" si="67"/>
        <v>theater</v>
      </c>
      <c r="T873" t="str">
        <f t="shared" si="68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69"/>
        <v>1.7004255319148935</v>
      </c>
      <c r="G874" t="s">
        <v>20</v>
      </c>
      <c r="H874">
        <v>81</v>
      </c>
      <c r="I874" s="5">
        <f t="shared" si="66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70"/>
        <v>43346.208333333328</v>
      </c>
      <c r="O874" s="8">
        <f t="shared" si="70"/>
        <v>43351.208333333328</v>
      </c>
      <c r="P874" t="b">
        <v>0</v>
      </c>
      <c r="Q874" t="b">
        <v>0</v>
      </c>
      <c r="R874" t="s">
        <v>474</v>
      </c>
      <c r="S874" t="str">
        <f t="shared" si="67"/>
        <v>film &amp; video</v>
      </c>
      <c r="T874" t="str">
        <f t="shared" si="68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69"/>
        <v>1.8828503562945369</v>
      </c>
      <c r="G875" t="s">
        <v>20</v>
      </c>
      <c r="H875">
        <v>1887</v>
      </c>
      <c r="I875" s="5">
        <f t="shared" si="66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70"/>
        <v>41647.25</v>
      </c>
      <c r="O875" s="8">
        <f t="shared" si="70"/>
        <v>41652.25</v>
      </c>
      <c r="P875" t="b">
        <v>0</v>
      </c>
      <c r="Q875" t="b">
        <v>0</v>
      </c>
      <c r="R875" t="s">
        <v>122</v>
      </c>
      <c r="S875" t="str">
        <f t="shared" si="67"/>
        <v>photography</v>
      </c>
      <c r="T875" t="str">
        <f t="shared" si="68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69"/>
        <v>3.4693532338308457</v>
      </c>
      <c r="G876" t="s">
        <v>20</v>
      </c>
      <c r="H876">
        <v>4358</v>
      </c>
      <c r="I876" s="5">
        <f t="shared" si="66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70"/>
        <v>40291.208333333336</v>
      </c>
      <c r="O876" s="8">
        <f t="shared" si="70"/>
        <v>40329.208333333336</v>
      </c>
      <c r="P876" t="b">
        <v>0</v>
      </c>
      <c r="Q876" t="b">
        <v>1</v>
      </c>
      <c r="R876" t="s">
        <v>122</v>
      </c>
      <c r="S876" t="str">
        <f t="shared" si="67"/>
        <v>photography</v>
      </c>
      <c r="T876" t="str">
        <f t="shared" si="68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69"/>
        <v>0.6917721518987342</v>
      </c>
      <c r="G877" t="s">
        <v>14</v>
      </c>
      <c r="H877">
        <v>67</v>
      </c>
      <c r="I877" s="5">
        <f t="shared" si="66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70"/>
        <v>40556.25</v>
      </c>
      <c r="O877" s="8">
        <f t="shared" si="70"/>
        <v>40557.25</v>
      </c>
      <c r="P877" t="b">
        <v>0</v>
      </c>
      <c r="Q877" t="b">
        <v>0</v>
      </c>
      <c r="R877" t="s">
        <v>23</v>
      </c>
      <c r="S877" t="str">
        <f t="shared" si="67"/>
        <v>music</v>
      </c>
      <c r="T877" t="str">
        <f t="shared" si="68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69"/>
        <v>0.25433734939759034</v>
      </c>
      <c r="G878" t="s">
        <v>14</v>
      </c>
      <c r="H878">
        <v>57</v>
      </c>
      <c r="I878" s="5">
        <f t="shared" si="6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70"/>
        <v>43624.208333333328</v>
      </c>
      <c r="O878" s="8">
        <f t="shared" si="70"/>
        <v>43648.208333333328</v>
      </c>
      <c r="P878" t="b">
        <v>0</v>
      </c>
      <c r="Q878" t="b">
        <v>0</v>
      </c>
      <c r="R878" t="s">
        <v>122</v>
      </c>
      <c r="S878" t="str">
        <f t="shared" si="67"/>
        <v>photography</v>
      </c>
      <c r="T878" t="str">
        <f t="shared" si="68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69"/>
        <v>0.77400977995110021</v>
      </c>
      <c r="G879" t="s">
        <v>14</v>
      </c>
      <c r="H879">
        <v>1229</v>
      </c>
      <c r="I879" s="5">
        <f t="shared" si="66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70"/>
        <v>42577.208333333328</v>
      </c>
      <c r="O879" s="8">
        <f t="shared" si="70"/>
        <v>42578.208333333328</v>
      </c>
      <c r="P879" t="b">
        <v>0</v>
      </c>
      <c r="Q879" t="b">
        <v>0</v>
      </c>
      <c r="R879" t="s">
        <v>17</v>
      </c>
      <c r="S879" t="str">
        <f t="shared" si="67"/>
        <v>food</v>
      </c>
      <c r="T879" t="str">
        <f t="shared" si="68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69"/>
        <v>0.37481481481481482</v>
      </c>
      <c r="G880" t="s">
        <v>14</v>
      </c>
      <c r="H880">
        <v>12</v>
      </c>
      <c r="I880" s="5">
        <f t="shared" si="66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70"/>
        <v>43845.25</v>
      </c>
      <c r="O880" s="8">
        <f t="shared" si="70"/>
        <v>43869.25</v>
      </c>
      <c r="P880" t="b">
        <v>0</v>
      </c>
      <c r="Q880" t="b">
        <v>0</v>
      </c>
      <c r="R880" t="s">
        <v>148</v>
      </c>
      <c r="S880" t="str">
        <f t="shared" si="67"/>
        <v>music</v>
      </c>
      <c r="T880" t="str">
        <f t="shared" si="68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69"/>
        <v>5.4379999999999997</v>
      </c>
      <c r="G881" t="s">
        <v>20</v>
      </c>
      <c r="H881">
        <v>53</v>
      </c>
      <c r="I881" s="5">
        <f t="shared" si="66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70"/>
        <v>42788.25</v>
      </c>
      <c r="O881" s="8">
        <f t="shared" si="70"/>
        <v>42797.25</v>
      </c>
      <c r="P881" t="b">
        <v>0</v>
      </c>
      <c r="Q881" t="b">
        <v>0</v>
      </c>
      <c r="R881" t="s">
        <v>68</v>
      </c>
      <c r="S881" t="str">
        <f t="shared" si="67"/>
        <v>publishing</v>
      </c>
      <c r="T881" t="str">
        <f t="shared" si="68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69"/>
        <v>2.2852189349112426</v>
      </c>
      <c r="G882" t="s">
        <v>20</v>
      </c>
      <c r="H882">
        <v>2414</v>
      </c>
      <c r="I882" s="5">
        <f t="shared" si="66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70"/>
        <v>43667.208333333328</v>
      </c>
      <c r="O882" s="8">
        <f t="shared" si="70"/>
        <v>43669.208333333328</v>
      </c>
      <c r="P882" t="b">
        <v>0</v>
      </c>
      <c r="Q882" t="b">
        <v>0</v>
      </c>
      <c r="R882" t="s">
        <v>50</v>
      </c>
      <c r="S882" t="str">
        <f t="shared" si="67"/>
        <v>music</v>
      </c>
      <c r="T882" t="str">
        <f t="shared" si="68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69"/>
        <v>0.38948339483394834</v>
      </c>
      <c r="G883" t="s">
        <v>14</v>
      </c>
      <c r="H883">
        <v>452</v>
      </c>
      <c r="I883" s="5">
        <f t="shared" si="66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70"/>
        <v>42194.208333333328</v>
      </c>
      <c r="O883" s="8">
        <f t="shared" si="70"/>
        <v>42223.208333333328</v>
      </c>
      <c r="P883" t="b">
        <v>0</v>
      </c>
      <c r="Q883" t="b">
        <v>1</v>
      </c>
      <c r="R883" t="s">
        <v>33</v>
      </c>
      <c r="S883" t="str">
        <f t="shared" si="67"/>
        <v>theater</v>
      </c>
      <c r="T883" t="str">
        <f t="shared" si="68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69"/>
        <v>3.7</v>
      </c>
      <c r="G884" t="s">
        <v>20</v>
      </c>
      <c r="H884">
        <v>80</v>
      </c>
      <c r="I884" s="5">
        <f t="shared" si="66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70"/>
        <v>42025.25</v>
      </c>
      <c r="O884" s="8">
        <f t="shared" si="70"/>
        <v>42029.25</v>
      </c>
      <c r="P884" t="b">
        <v>0</v>
      </c>
      <c r="Q884" t="b">
        <v>0</v>
      </c>
      <c r="R884" t="s">
        <v>33</v>
      </c>
      <c r="S884" t="str">
        <f t="shared" si="67"/>
        <v>theater</v>
      </c>
      <c r="T884" t="str">
        <f t="shared" si="68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69"/>
        <v>2.3791176470588233</v>
      </c>
      <c r="G885" t="s">
        <v>20</v>
      </c>
      <c r="H885">
        <v>193</v>
      </c>
      <c r="I885" s="5">
        <f t="shared" si="66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70"/>
        <v>40323.208333333336</v>
      </c>
      <c r="O885" s="8">
        <f t="shared" si="70"/>
        <v>40359.208333333336</v>
      </c>
      <c r="P885" t="b">
        <v>0</v>
      </c>
      <c r="Q885" t="b">
        <v>0</v>
      </c>
      <c r="R885" t="s">
        <v>100</v>
      </c>
      <c r="S885" t="str">
        <f t="shared" si="67"/>
        <v>film &amp; video</v>
      </c>
      <c r="T885" t="str">
        <f t="shared" si="68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69"/>
        <v>0.64036299765807958</v>
      </c>
      <c r="G886" t="s">
        <v>14</v>
      </c>
      <c r="H886">
        <v>1886</v>
      </c>
      <c r="I886" s="5">
        <f t="shared" si="66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70"/>
        <v>41763.208333333336</v>
      </c>
      <c r="O886" s="8">
        <f t="shared" si="70"/>
        <v>41765.208333333336</v>
      </c>
      <c r="P886" t="b">
        <v>0</v>
      </c>
      <c r="Q886" t="b">
        <v>1</v>
      </c>
      <c r="R886" t="s">
        <v>33</v>
      </c>
      <c r="S886" t="str">
        <f t="shared" si="67"/>
        <v>theater</v>
      </c>
      <c r="T886" t="str">
        <f t="shared" si="68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69"/>
        <v>1.1827777777777777</v>
      </c>
      <c r="G887" t="s">
        <v>20</v>
      </c>
      <c r="H887">
        <v>52</v>
      </c>
      <c r="I887" s="5">
        <f t="shared" si="66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70"/>
        <v>40335.208333333336</v>
      </c>
      <c r="O887" s="8">
        <f t="shared" si="70"/>
        <v>40373.208333333336</v>
      </c>
      <c r="P887" t="b">
        <v>0</v>
      </c>
      <c r="Q887" t="b">
        <v>0</v>
      </c>
      <c r="R887" t="s">
        <v>33</v>
      </c>
      <c r="S887" t="str">
        <f t="shared" si="67"/>
        <v>theater</v>
      </c>
      <c r="T887" t="str">
        <f t="shared" si="68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69"/>
        <v>0.84824037184594958</v>
      </c>
      <c r="G888" t="s">
        <v>14</v>
      </c>
      <c r="H888">
        <v>1825</v>
      </c>
      <c r="I888" s="5">
        <f t="shared" si="66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70"/>
        <v>40416.208333333336</v>
      </c>
      <c r="O888" s="8">
        <f t="shared" si="70"/>
        <v>40434.208333333336</v>
      </c>
      <c r="P888" t="b">
        <v>0</v>
      </c>
      <c r="Q888" t="b">
        <v>0</v>
      </c>
      <c r="R888" t="s">
        <v>60</v>
      </c>
      <c r="S888" t="str">
        <f t="shared" si="67"/>
        <v>music</v>
      </c>
      <c r="T888" t="str">
        <f t="shared" si="68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69"/>
        <v>0.29346153846153844</v>
      </c>
      <c r="G889" t="s">
        <v>14</v>
      </c>
      <c r="H889">
        <v>31</v>
      </c>
      <c r="I889" s="5">
        <f t="shared" si="66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70"/>
        <v>42202.208333333328</v>
      </c>
      <c r="O889" s="8">
        <f t="shared" si="70"/>
        <v>42249.208333333328</v>
      </c>
      <c r="P889" t="b">
        <v>0</v>
      </c>
      <c r="Q889" t="b">
        <v>1</v>
      </c>
      <c r="R889" t="s">
        <v>33</v>
      </c>
      <c r="S889" t="str">
        <f t="shared" si="67"/>
        <v>theater</v>
      </c>
      <c r="T889" t="str">
        <f t="shared" si="68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69"/>
        <v>2.0989655172413793</v>
      </c>
      <c r="G890" t="s">
        <v>20</v>
      </c>
      <c r="H890">
        <v>290</v>
      </c>
      <c r="I890" s="5">
        <f t="shared" si="66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70"/>
        <v>42836.208333333328</v>
      </c>
      <c r="O890" s="8">
        <f t="shared" si="70"/>
        <v>42855.208333333328</v>
      </c>
      <c r="P890" t="b">
        <v>0</v>
      </c>
      <c r="Q890" t="b">
        <v>0</v>
      </c>
      <c r="R890" t="s">
        <v>33</v>
      </c>
      <c r="S890" t="str">
        <f t="shared" si="67"/>
        <v>theater</v>
      </c>
      <c r="T890" t="str">
        <f t="shared" si="68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69"/>
        <v>1.697857142857143</v>
      </c>
      <c r="G891" t="s">
        <v>20</v>
      </c>
      <c r="H891">
        <v>122</v>
      </c>
      <c r="I891" s="5">
        <f t="shared" si="66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70"/>
        <v>41710.208333333336</v>
      </c>
      <c r="O891" s="8">
        <f t="shared" si="70"/>
        <v>41717.208333333336</v>
      </c>
      <c r="P891" t="b">
        <v>0</v>
      </c>
      <c r="Q891" t="b">
        <v>1</v>
      </c>
      <c r="R891" t="s">
        <v>50</v>
      </c>
      <c r="S891" t="str">
        <f t="shared" si="67"/>
        <v>music</v>
      </c>
      <c r="T891" t="str">
        <f t="shared" si="68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69"/>
        <v>1.1595907738095239</v>
      </c>
      <c r="G892" t="s">
        <v>20</v>
      </c>
      <c r="H892">
        <v>1470</v>
      </c>
      <c r="I892" s="5">
        <f t="shared" si="66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70"/>
        <v>43640.208333333328</v>
      </c>
      <c r="O892" s="8">
        <f t="shared" si="70"/>
        <v>43641.208333333328</v>
      </c>
      <c r="P892" t="b">
        <v>0</v>
      </c>
      <c r="Q892" t="b">
        <v>0</v>
      </c>
      <c r="R892" t="s">
        <v>60</v>
      </c>
      <c r="S892" t="str">
        <f t="shared" si="67"/>
        <v>music</v>
      </c>
      <c r="T892" t="str">
        <f t="shared" si="68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69"/>
        <v>2.5859999999999999</v>
      </c>
      <c r="G893" t="s">
        <v>20</v>
      </c>
      <c r="H893">
        <v>165</v>
      </c>
      <c r="I893" s="5">
        <f t="shared" si="6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70"/>
        <v>40880.25</v>
      </c>
      <c r="O893" s="8">
        <f t="shared" si="70"/>
        <v>40924.25</v>
      </c>
      <c r="P893" t="b">
        <v>0</v>
      </c>
      <c r="Q893" t="b">
        <v>0</v>
      </c>
      <c r="R893" t="s">
        <v>42</v>
      </c>
      <c r="S893" t="str">
        <f t="shared" si="67"/>
        <v>film &amp; video</v>
      </c>
      <c r="T893" t="str">
        <f t="shared" si="68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69"/>
        <v>2.3058333333333332</v>
      </c>
      <c r="G894" t="s">
        <v>20</v>
      </c>
      <c r="H894">
        <v>182</v>
      </c>
      <c r="I894" s="5">
        <f t="shared" si="66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70"/>
        <v>40319.208333333336</v>
      </c>
      <c r="O894" s="8">
        <f t="shared" si="70"/>
        <v>40360.208333333336</v>
      </c>
      <c r="P894" t="b">
        <v>0</v>
      </c>
      <c r="Q894" t="b">
        <v>0</v>
      </c>
      <c r="R894" t="s">
        <v>206</v>
      </c>
      <c r="S894" t="str">
        <f t="shared" si="67"/>
        <v>publishing</v>
      </c>
      <c r="T894" t="str">
        <f t="shared" si="68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69"/>
        <v>1.2821428571428573</v>
      </c>
      <c r="G895" t="s">
        <v>20</v>
      </c>
      <c r="H895">
        <v>199</v>
      </c>
      <c r="I895" s="5">
        <f t="shared" si="66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70"/>
        <v>42170.208333333328</v>
      </c>
      <c r="O895" s="8">
        <f t="shared" si="70"/>
        <v>42174.208333333328</v>
      </c>
      <c r="P895" t="b">
        <v>0</v>
      </c>
      <c r="Q895" t="b">
        <v>1</v>
      </c>
      <c r="R895" t="s">
        <v>42</v>
      </c>
      <c r="S895" t="str">
        <f t="shared" si="67"/>
        <v>film &amp; video</v>
      </c>
      <c r="T895" t="str">
        <f t="shared" si="68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69"/>
        <v>1.8870588235294117</v>
      </c>
      <c r="G896" t="s">
        <v>20</v>
      </c>
      <c r="H896">
        <v>56</v>
      </c>
      <c r="I896" s="5">
        <f t="shared" si="66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70"/>
        <v>41466.208333333336</v>
      </c>
      <c r="O896" s="8">
        <f t="shared" si="70"/>
        <v>41496.208333333336</v>
      </c>
      <c r="P896" t="b">
        <v>0</v>
      </c>
      <c r="Q896" t="b">
        <v>1</v>
      </c>
      <c r="R896" t="s">
        <v>269</v>
      </c>
      <c r="S896" t="str">
        <f t="shared" si="67"/>
        <v>film &amp; video</v>
      </c>
      <c r="T896" t="str">
        <f t="shared" si="68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69"/>
        <v>6.9511889862327911E-2</v>
      </c>
      <c r="G897" t="s">
        <v>14</v>
      </c>
      <c r="H897">
        <v>107</v>
      </c>
      <c r="I897" s="5">
        <f t="shared" si="66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70"/>
        <v>43134.25</v>
      </c>
      <c r="O897" s="8">
        <f t="shared" si="70"/>
        <v>43143.25</v>
      </c>
      <c r="P897" t="b">
        <v>0</v>
      </c>
      <c r="Q897" t="b">
        <v>0</v>
      </c>
      <c r="R897" t="s">
        <v>33</v>
      </c>
      <c r="S897" t="str">
        <f t="shared" si="67"/>
        <v>theater</v>
      </c>
      <c r="T897" t="str">
        <f t="shared" si="68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69"/>
        <v>7.7443434343434348</v>
      </c>
      <c r="G898" t="s">
        <v>20</v>
      </c>
      <c r="H898">
        <v>1460</v>
      </c>
      <c r="I898" s="5">
        <f t="shared" si="66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70"/>
        <v>40738.208333333336</v>
      </c>
      <c r="O898" s="8">
        <f t="shared" si="70"/>
        <v>40741.208333333336</v>
      </c>
      <c r="P898" t="b">
        <v>0</v>
      </c>
      <c r="Q898" t="b">
        <v>1</v>
      </c>
      <c r="R898" t="s">
        <v>17</v>
      </c>
      <c r="S898" t="str">
        <f t="shared" si="67"/>
        <v>food</v>
      </c>
      <c r="T898" t="str">
        <f t="shared" si="68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69"/>
        <v>0.27693181818181817</v>
      </c>
      <c r="G899" t="s">
        <v>14</v>
      </c>
      <c r="H899">
        <v>27</v>
      </c>
      <c r="I899" s="5">
        <f t="shared" ref="I899:I962" si="71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70"/>
        <v>43583.208333333328</v>
      </c>
      <c r="O899" s="8">
        <f t="shared" si="70"/>
        <v>43585.208333333328</v>
      </c>
      <c r="P899" t="b">
        <v>0</v>
      </c>
      <c r="Q899" t="b">
        <v>0</v>
      </c>
      <c r="R899" t="s">
        <v>33</v>
      </c>
      <c r="S899" t="str">
        <f t="shared" ref="S899:S962" si="72">_xlfn.TEXTBEFORE(R899,"/")</f>
        <v>theater</v>
      </c>
      <c r="T899" t="str">
        <f t="shared" ref="T899:T962" si="73">_xlfn.TEXTAFTER(R899,"/")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74">E900/D900</f>
        <v>0.52479620323841425</v>
      </c>
      <c r="G900" t="s">
        <v>14</v>
      </c>
      <c r="H900">
        <v>1221</v>
      </c>
      <c r="I900" s="5">
        <f t="shared" si="71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ref="N900:O963" si="75">(((L900/60)/60)/24)+DATE(1970,1,1)</f>
        <v>43815.25</v>
      </c>
      <c r="O900" s="8">
        <f t="shared" si="75"/>
        <v>43821.25</v>
      </c>
      <c r="P900" t="b">
        <v>0</v>
      </c>
      <c r="Q900" t="b">
        <v>0</v>
      </c>
      <c r="R900" t="s">
        <v>42</v>
      </c>
      <c r="S900" t="str">
        <f t="shared" si="72"/>
        <v>film &amp; video</v>
      </c>
      <c r="T900" t="str">
        <f t="shared" si="73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74"/>
        <v>4.0709677419354842</v>
      </c>
      <c r="G901" t="s">
        <v>20</v>
      </c>
      <c r="H901">
        <v>123</v>
      </c>
      <c r="I901" s="5">
        <f t="shared" si="71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75"/>
        <v>41554.208333333336</v>
      </c>
      <c r="O901" s="8">
        <f t="shared" si="75"/>
        <v>41572.208333333336</v>
      </c>
      <c r="P901" t="b">
        <v>0</v>
      </c>
      <c r="Q901" t="b">
        <v>0</v>
      </c>
      <c r="R901" t="s">
        <v>159</v>
      </c>
      <c r="S901" t="str">
        <f t="shared" si="72"/>
        <v>music</v>
      </c>
      <c r="T901" t="str">
        <f t="shared" si="73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74"/>
        <v>0.02</v>
      </c>
      <c r="G902" t="s">
        <v>14</v>
      </c>
      <c r="H902">
        <v>1</v>
      </c>
      <c r="I902" s="5">
        <f t="shared" si="71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75"/>
        <v>41901.208333333336</v>
      </c>
      <c r="O902" s="8">
        <f t="shared" si="75"/>
        <v>41902.208333333336</v>
      </c>
      <c r="P902" t="b">
        <v>0</v>
      </c>
      <c r="Q902" t="b">
        <v>1</v>
      </c>
      <c r="R902" t="s">
        <v>28</v>
      </c>
      <c r="S902" t="str">
        <f t="shared" si="72"/>
        <v>technology</v>
      </c>
      <c r="T902" t="str">
        <f t="shared" si="73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74"/>
        <v>1.5617857142857143</v>
      </c>
      <c r="G903" t="s">
        <v>20</v>
      </c>
      <c r="H903">
        <v>159</v>
      </c>
      <c r="I903" s="5">
        <f t="shared" si="71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75"/>
        <v>43298.208333333328</v>
      </c>
      <c r="O903" s="8">
        <f t="shared" si="75"/>
        <v>43331.208333333328</v>
      </c>
      <c r="P903" t="b">
        <v>0</v>
      </c>
      <c r="Q903" t="b">
        <v>1</v>
      </c>
      <c r="R903" t="s">
        <v>23</v>
      </c>
      <c r="S903" t="str">
        <f t="shared" si="72"/>
        <v>music</v>
      </c>
      <c r="T903" t="str">
        <f t="shared" si="73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74"/>
        <v>2.5242857142857145</v>
      </c>
      <c r="G904" t="s">
        <v>20</v>
      </c>
      <c r="H904">
        <v>110</v>
      </c>
      <c r="I904" s="5">
        <f t="shared" si="71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75"/>
        <v>42399.25</v>
      </c>
      <c r="O904" s="8">
        <f t="shared" si="75"/>
        <v>42441.25</v>
      </c>
      <c r="P904" t="b">
        <v>0</v>
      </c>
      <c r="Q904" t="b">
        <v>0</v>
      </c>
      <c r="R904" t="s">
        <v>28</v>
      </c>
      <c r="S904" t="str">
        <f t="shared" si="72"/>
        <v>technology</v>
      </c>
      <c r="T904" t="str">
        <f t="shared" si="73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74"/>
        <v>1.729268292682927E-2</v>
      </c>
      <c r="G905" t="s">
        <v>47</v>
      </c>
      <c r="H905">
        <v>14</v>
      </c>
      <c r="I905" s="5">
        <f t="shared" si="71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75"/>
        <v>41034.208333333336</v>
      </c>
      <c r="O905" s="8">
        <f t="shared" si="75"/>
        <v>41049.208333333336</v>
      </c>
      <c r="P905" t="b">
        <v>0</v>
      </c>
      <c r="Q905" t="b">
        <v>1</v>
      </c>
      <c r="R905" t="s">
        <v>68</v>
      </c>
      <c r="S905" t="str">
        <f t="shared" si="72"/>
        <v>publishing</v>
      </c>
      <c r="T905" t="str">
        <f t="shared" si="73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74"/>
        <v>0.12230769230769231</v>
      </c>
      <c r="G906" t="s">
        <v>14</v>
      </c>
      <c r="H906">
        <v>16</v>
      </c>
      <c r="I906" s="5">
        <f t="shared" si="71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75"/>
        <v>41186.208333333336</v>
      </c>
      <c r="O906" s="8">
        <f t="shared" si="75"/>
        <v>41190.208333333336</v>
      </c>
      <c r="P906" t="b">
        <v>0</v>
      </c>
      <c r="Q906" t="b">
        <v>0</v>
      </c>
      <c r="R906" t="s">
        <v>133</v>
      </c>
      <c r="S906" t="str">
        <f t="shared" si="72"/>
        <v>publishing</v>
      </c>
      <c r="T906" t="str">
        <f t="shared" si="73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74"/>
        <v>1.6398734177215191</v>
      </c>
      <c r="G907" t="s">
        <v>20</v>
      </c>
      <c r="H907">
        <v>236</v>
      </c>
      <c r="I907" s="5">
        <f t="shared" si="71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75"/>
        <v>41536.208333333336</v>
      </c>
      <c r="O907" s="8">
        <f t="shared" si="75"/>
        <v>41539.208333333336</v>
      </c>
      <c r="P907" t="b">
        <v>0</v>
      </c>
      <c r="Q907" t="b">
        <v>0</v>
      </c>
      <c r="R907" t="s">
        <v>33</v>
      </c>
      <c r="S907" t="str">
        <f t="shared" si="72"/>
        <v>theater</v>
      </c>
      <c r="T907" t="str">
        <f t="shared" si="73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74"/>
        <v>1.6298181818181818</v>
      </c>
      <c r="G908" t="s">
        <v>20</v>
      </c>
      <c r="H908">
        <v>191</v>
      </c>
      <c r="I908" s="5">
        <f t="shared" si="71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75"/>
        <v>42868.208333333328</v>
      </c>
      <c r="O908" s="8">
        <f t="shared" si="75"/>
        <v>42904.208333333328</v>
      </c>
      <c r="P908" t="b">
        <v>1</v>
      </c>
      <c r="Q908" t="b">
        <v>1</v>
      </c>
      <c r="R908" t="s">
        <v>42</v>
      </c>
      <c r="S908" t="str">
        <f t="shared" si="72"/>
        <v>film &amp; video</v>
      </c>
      <c r="T908" t="str">
        <f t="shared" si="73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74"/>
        <v>0.20252747252747252</v>
      </c>
      <c r="G909" t="s">
        <v>14</v>
      </c>
      <c r="H909">
        <v>41</v>
      </c>
      <c r="I909" s="5">
        <f t="shared" si="71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75"/>
        <v>40660.208333333336</v>
      </c>
      <c r="O909" s="8">
        <f t="shared" si="75"/>
        <v>40667.208333333336</v>
      </c>
      <c r="P909" t="b">
        <v>0</v>
      </c>
      <c r="Q909" t="b">
        <v>0</v>
      </c>
      <c r="R909" t="s">
        <v>33</v>
      </c>
      <c r="S909" t="str">
        <f t="shared" si="72"/>
        <v>theater</v>
      </c>
      <c r="T909" t="str">
        <f t="shared" si="73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74"/>
        <v>3.1924083769633507</v>
      </c>
      <c r="G910" t="s">
        <v>20</v>
      </c>
      <c r="H910">
        <v>3934</v>
      </c>
      <c r="I910" s="5">
        <f t="shared" si="71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75"/>
        <v>41031.208333333336</v>
      </c>
      <c r="O910" s="8">
        <f t="shared" si="75"/>
        <v>41042.208333333336</v>
      </c>
      <c r="P910" t="b">
        <v>0</v>
      </c>
      <c r="Q910" t="b">
        <v>0</v>
      </c>
      <c r="R910" t="s">
        <v>89</v>
      </c>
      <c r="S910" t="str">
        <f t="shared" si="72"/>
        <v>games</v>
      </c>
      <c r="T910" t="str">
        <f t="shared" si="73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74"/>
        <v>4.7894444444444444</v>
      </c>
      <c r="G911" t="s">
        <v>20</v>
      </c>
      <c r="H911">
        <v>80</v>
      </c>
      <c r="I911" s="5">
        <f t="shared" si="71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75"/>
        <v>43255.208333333328</v>
      </c>
      <c r="O911" s="8">
        <f t="shared" si="75"/>
        <v>43282.208333333328</v>
      </c>
      <c r="P911" t="b">
        <v>0</v>
      </c>
      <c r="Q911" t="b">
        <v>1</v>
      </c>
      <c r="R911" t="s">
        <v>33</v>
      </c>
      <c r="S911" t="str">
        <f t="shared" si="72"/>
        <v>theater</v>
      </c>
      <c r="T911" t="str">
        <f t="shared" si="73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74"/>
        <v>0.19556634304207121</v>
      </c>
      <c r="G912" t="s">
        <v>74</v>
      </c>
      <c r="H912">
        <v>296</v>
      </c>
      <c r="I912" s="5">
        <f t="shared" si="71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75"/>
        <v>42026.25</v>
      </c>
      <c r="O912" s="8">
        <f t="shared" si="75"/>
        <v>42027.25</v>
      </c>
      <c r="P912" t="b">
        <v>0</v>
      </c>
      <c r="Q912" t="b">
        <v>0</v>
      </c>
      <c r="R912" t="s">
        <v>33</v>
      </c>
      <c r="S912" t="str">
        <f t="shared" si="72"/>
        <v>theater</v>
      </c>
      <c r="T912" t="str">
        <f t="shared" si="73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74"/>
        <v>1.9894827586206896</v>
      </c>
      <c r="G913" t="s">
        <v>20</v>
      </c>
      <c r="H913">
        <v>462</v>
      </c>
      <c r="I913" s="5">
        <f t="shared" si="71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75"/>
        <v>43717.208333333328</v>
      </c>
      <c r="O913" s="8">
        <f t="shared" si="75"/>
        <v>43719.208333333328</v>
      </c>
      <c r="P913" t="b">
        <v>1</v>
      </c>
      <c r="Q913" t="b">
        <v>0</v>
      </c>
      <c r="R913" t="s">
        <v>28</v>
      </c>
      <c r="S913" t="str">
        <f t="shared" si="72"/>
        <v>technology</v>
      </c>
      <c r="T913" t="str">
        <f t="shared" si="73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74"/>
        <v>7.95</v>
      </c>
      <c r="G914" t="s">
        <v>20</v>
      </c>
      <c r="H914">
        <v>179</v>
      </c>
      <c r="I914" s="5">
        <f t="shared" si="71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75"/>
        <v>41157.208333333336</v>
      </c>
      <c r="O914" s="8">
        <f t="shared" si="75"/>
        <v>41170.208333333336</v>
      </c>
      <c r="P914" t="b">
        <v>1</v>
      </c>
      <c r="Q914" t="b">
        <v>0</v>
      </c>
      <c r="R914" t="s">
        <v>53</v>
      </c>
      <c r="S914" t="str">
        <f t="shared" si="72"/>
        <v>film &amp; video</v>
      </c>
      <c r="T914" t="str">
        <f t="shared" si="73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74"/>
        <v>0.50621082621082625</v>
      </c>
      <c r="G915" t="s">
        <v>14</v>
      </c>
      <c r="H915">
        <v>523</v>
      </c>
      <c r="I915" s="5">
        <f t="shared" si="71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75"/>
        <v>43597.208333333328</v>
      </c>
      <c r="O915" s="8">
        <f t="shared" si="75"/>
        <v>43610.208333333328</v>
      </c>
      <c r="P915" t="b">
        <v>0</v>
      </c>
      <c r="Q915" t="b">
        <v>0</v>
      </c>
      <c r="R915" t="s">
        <v>53</v>
      </c>
      <c r="S915" t="str">
        <f t="shared" si="72"/>
        <v>film &amp; video</v>
      </c>
      <c r="T915" t="str">
        <f t="shared" si="73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74"/>
        <v>0.57437499999999997</v>
      </c>
      <c r="G916" t="s">
        <v>14</v>
      </c>
      <c r="H916">
        <v>141</v>
      </c>
      <c r="I916" s="5">
        <f t="shared" si="71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75"/>
        <v>41490.208333333336</v>
      </c>
      <c r="O916" s="8">
        <f t="shared" si="75"/>
        <v>41502.208333333336</v>
      </c>
      <c r="P916" t="b">
        <v>0</v>
      </c>
      <c r="Q916" t="b">
        <v>0</v>
      </c>
      <c r="R916" t="s">
        <v>33</v>
      </c>
      <c r="S916" t="str">
        <f t="shared" si="72"/>
        <v>theater</v>
      </c>
      <c r="T916" t="str">
        <f t="shared" si="73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74"/>
        <v>1.5562827640984909</v>
      </c>
      <c r="G917" t="s">
        <v>20</v>
      </c>
      <c r="H917">
        <v>1866</v>
      </c>
      <c r="I917" s="5">
        <f t="shared" si="71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75"/>
        <v>42976.208333333328</v>
      </c>
      <c r="O917" s="8">
        <f t="shared" si="75"/>
        <v>42985.208333333328</v>
      </c>
      <c r="P917" t="b">
        <v>0</v>
      </c>
      <c r="Q917" t="b">
        <v>0</v>
      </c>
      <c r="R917" t="s">
        <v>269</v>
      </c>
      <c r="S917" t="str">
        <f t="shared" si="72"/>
        <v>film &amp; video</v>
      </c>
      <c r="T917" t="str">
        <f t="shared" si="73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74"/>
        <v>0.36297297297297298</v>
      </c>
      <c r="G918" t="s">
        <v>14</v>
      </c>
      <c r="H918">
        <v>52</v>
      </c>
      <c r="I918" s="5">
        <f t="shared" si="71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75"/>
        <v>41991.25</v>
      </c>
      <c r="O918" s="8">
        <f t="shared" si="75"/>
        <v>42000.25</v>
      </c>
      <c r="P918" t="b">
        <v>0</v>
      </c>
      <c r="Q918" t="b">
        <v>0</v>
      </c>
      <c r="R918" t="s">
        <v>122</v>
      </c>
      <c r="S918" t="str">
        <f t="shared" si="72"/>
        <v>photography</v>
      </c>
      <c r="T918" t="str">
        <f t="shared" si="73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74"/>
        <v>0.58250000000000002</v>
      </c>
      <c r="G919" t="s">
        <v>47</v>
      </c>
      <c r="H919">
        <v>27</v>
      </c>
      <c r="I919" s="5">
        <f t="shared" si="71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75"/>
        <v>40722.208333333336</v>
      </c>
      <c r="O919" s="8">
        <f t="shared" si="75"/>
        <v>40746.208333333336</v>
      </c>
      <c r="P919" t="b">
        <v>0</v>
      </c>
      <c r="Q919" t="b">
        <v>1</v>
      </c>
      <c r="R919" t="s">
        <v>100</v>
      </c>
      <c r="S919" t="str">
        <f t="shared" si="72"/>
        <v>film &amp; video</v>
      </c>
      <c r="T919" t="str">
        <f t="shared" si="73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74"/>
        <v>2.3739473684210526</v>
      </c>
      <c r="G920" t="s">
        <v>20</v>
      </c>
      <c r="H920">
        <v>156</v>
      </c>
      <c r="I920" s="5">
        <f t="shared" si="71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75"/>
        <v>41117.208333333336</v>
      </c>
      <c r="O920" s="8">
        <f t="shared" si="75"/>
        <v>41128.208333333336</v>
      </c>
      <c r="P920" t="b">
        <v>0</v>
      </c>
      <c r="Q920" t="b">
        <v>0</v>
      </c>
      <c r="R920" t="s">
        <v>133</v>
      </c>
      <c r="S920" t="str">
        <f t="shared" si="72"/>
        <v>publishing</v>
      </c>
      <c r="T920" t="str">
        <f t="shared" si="73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74"/>
        <v>0.58750000000000002</v>
      </c>
      <c r="G921" t="s">
        <v>14</v>
      </c>
      <c r="H921">
        <v>225</v>
      </c>
      <c r="I921" s="5">
        <f t="shared" si="71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75"/>
        <v>43022.208333333328</v>
      </c>
      <c r="O921" s="8">
        <f t="shared" si="75"/>
        <v>43054.25</v>
      </c>
      <c r="P921" t="b">
        <v>0</v>
      </c>
      <c r="Q921" t="b">
        <v>1</v>
      </c>
      <c r="R921" t="s">
        <v>33</v>
      </c>
      <c r="S921" t="str">
        <f t="shared" si="72"/>
        <v>theater</v>
      </c>
      <c r="T921" t="str">
        <f t="shared" si="73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74"/>
        <v>1.8256603773584905</v>
      </c>
      <c r="G922" t="s">
        <v>20</v>
      </c>
      <c r="H922">
        <v>255</v>
      </c>
      <c r="I922" s="5">
        <f t="shared" si="71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75"/>
        <v>43503.25</v>
      </c>
      <c r="O922" s="8">
        <f t="shared" si="75"/>
        <v>43523.25</v>
      </c>
      <c r="P922" t="b">
        <v>1</v>
      </c>
      <c r="Q922" t="b">
        <v>0</v>
      </c>
      <c r="R922" t="s">
        <v>71</v>
      </c>
      <c r="S922" t="str">
        <f t="shared" si="72"/>
        <v>film &amp; video</v>
      </c>
      <c r="T922" t="str">
        <f t="shared" si="73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74"/>
        <v>7.5436408977556111E-3</v>
      </c>
      <c r="G923" t="s">
        <v>14</v>
      </c>
      <c r="H923">
        <v>38</v>
      </c>
      <c r="I923" s="5">
        <f t="shared" si="71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75"/>
        <v>40951.25</v>
      </c>
      <c r="O923" s="8">
        <f t="shared" si="75"/>
        <v>40965.25</v>
      </c>
      <c r="P923" t="b">
        <v>0</v>
      </c>
      <c r="Q923" t="b">
        <v>0</v>
      </c>
      <c r="R923" t="s">
        <v>28</v>
      </c>
      <c r="S923" t="str">
        <f t="shared" si="72"/>
        <v>technology</v>
      </c>
      <c r="T923" t="str">
        <f t="shared" si="73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74"/>
        <v>1.7595330739299611</v>
      </c>
      <c r="G924" t="s">
        <v>20</v>
      </c>
      <c r="H924">
        <v>2261</v>
      </c>
      <c r="I924" s="5">
        <f t="shared" si="71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75"/>
        <v>43443.25</v>
      </c>
      <c r="O924" s="8">
        <f t="shared" si="75"/>
        <v>43452.25</v>
      </c>
      <c r="P924" t="b">
        <v>0</v>
      </c>
      <c r="Q924" t="b">
        <v>1</v>
      </c>
      <c r="R924" t="s">
        <v>319</v>
      </c>
      <c r="S924" t="str">
        <f t="shared" si="72"/>
        <v>music</v>
      </c>
      <c r="T924" t="str">
        <f t="shared" si="73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74"/>
        <v>2.3788235294117648</v>
      </c>
      <c r="G925" t="s">
        <v>20</v>
      </c>
      <c r="H925">
        <v>40</v>
      </c>
      <c r="I925" s="5">
        <f t="shared" si="71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75"/>
        <v>40373.208333333336</v>
      </c>
      <c r="O925" s="8">
        <f t="shared" si="75"/>
        <v>40374.208333333336</v>
      </c>
      <c r="P925" t="b">
        <v>0</v>
      </c>
      <c r="Q925" t="b">
        <v>0</v>
      </c>
      <c r="R925" t="s">
        <v>33</v>
      </c>
      <c r="S925" t="str">
        <f t="shared" si="72"/>
        <v>theater</v>
      </c>
      <c r="T925" t="str">
        <f t="shared" si="73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74"/>
        <v>4.8805076142131982</v>
      </c>
      <c r="G926" t="s">
        <v>20</v>
      </c>
      <c r="H926">
        <v>2289</v>
      </c>
      <c r="I926" s="5">
        <f t="shared" si="71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75"/>
        <v>43769.208333333328</v>
      </c>
      <c r="O926" s="8">
        <f t="shared" si="75"/>
        <v>43780.25</v>
      </c>
      <c r="P926" t="b">
        <v>0</v>
      </c>
      <c r="Q926" t="b">
        <v>0</v>
      </c>
      <c r="R926" t="s">
        <v>33</v>
      </c>
      <c r="S926" t="str">
        <f t="shared" si="72"/>
        <v>theater</v>
      </c>
      <c r="T926" t="str">
        <f t="shared" si="73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74"/>
        <v>2.2406666666666668</v>
      </c>
      <c r="G927" t="s">
        <v>20</v>
      </c>
      <c r="H927">
        <v>65</v>
      </c>
      <c r="I927" s="5">
        <f t="shared" si="71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75"/>
        <v>43000.208333333328</v>
      </c>
      <c r="O927" s="8">
        <f t="shared" si="75"/>
        <v>43012.208333333328</v>
      </c>
      <c r="P927" t="b">
        <v>0</v>
      </c>
      <c r="Q927" t="b">
        <v>0</v>
      </c>
      <c r="R927" t="s">
        <v>33</v>
      </c>
      <c r="S927" t="str">
        <f t="shared" si="72"/>
        <v>theater</v>
      </c>
      <c r="T927" t="str">
        <f t="shared" si="73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74"/>
        <v>0.18126436781609195</v>
      </c>
      <c r="G928" t="s">
        <v>14</v>
      </c>
      <c r="H928">
        <v>15</v>
      </c>
      <c r="I928" s="5">
        <f t="shared" si="71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75"/>
        <v>42502.208333333328</v>
      </c>
      <c r="O928" s="8">
        <f t="shared" si="75"/>
        <v>42506.208333333328</v>
      </c>
      <c r="P928" t="b">
        <v>0</v>
      </c>
      <c r="Q928" t="b">
        <v>0</v>
      </c>
      <c r="R928" t="s">
        <v>17</v>
      </c>
      <c r="S928" t="str">
        <f t="shared" si="72"/>
        <v>food</v>
      </c>
      <c r="T928" t="str">
        <f t="shared" si="73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74"/>
        <v>0.45847222222222223</v>
      </c>
      <c r="G929" t="s">
        <v>14</v>
      </c>
      <c r="H929">
        <v>37</v>
      </c>
      <c r="I929" s="5">
        <f t="shared" si="71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75"/>
        <v>41102.208333333336</v>
      </c>
      <c r="O929" s="8">
        <f t="shared" si="75"/>
        <v>41131.208333333336</v>
      </c>
      <c r="P929" t="b">
        <v>0</v>
      </c>
      <c r="Q929" t="b">
        <v>0</v>
      </c>
      <c r="R929" t="s">
        <v>33</v>
      </c>
      <c r="S929" t="str">
        <f t="shared" si="72"/>
        <v>theater</v>
      </c>
      <c r="T929" t="str">
        <f t="shared" si="73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74"/>
        <v>1.1731541218637993</v>
      </c>
      <c r="G930" t="s">
        <v>20</v>
      </c>
      <c r="H930">
        <v>3777</v>
      </c>
      <c r="I930" s="5">
        <f t="shared" si="71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75"/>
        <v>41637.25</v>
      </c>
      <c r="O930" s="8">
        <f t="shared" si="75"/>
        <v>41646.25</v>
      </c>
      <c r="P930" t="b">
        <v>0</v>
      </c>
      <c r="Q930" t="b">
        <v>0</v>
      </c>
      <c r="R930" t="s">
        <v>28</v>
      </c>
      <c r="S930" t="str">
        <f t="shared" si="72"/>
        <v>technology</v>
      </c>
      <c r="T930" t="str">
        <f t="shared" si="73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74"/>
        <v>2.173090909090909</v>
      </c>
      <c r="G931" t="s">
        <v>20</v>
      </c>
      <c r="H931">
        <v>184</v>
      </c>
      <c r="I931" s="5">
        <f t="shared" si="71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75"/>
        <v>42858.208333333328</v>
      </c>
      <c r="O931" s="8">
        <f t="shared" si="75"/>
        <v>42872.208333333328</v>
      </c>
      <c r="P931" t="b">
        <v>0</v>
      </c>
      <c r="Q931" t="b">
        <v>0</v>
      </c>
      <c r="R931" t="s">
        <v>33</v>
      </c>
      <c r="S931" t="str">
        <f t="shared" si="72"/>
        <v>theater</v>
      </c>
      <c r="T931" t="str">
        <f t="shared" si="73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74"/>
        <v>1.1228571428571428</v>
      </c>
      <c r="G932" t="s">
        <v>20</v>
      </c>
      <c r="H932">
        <v>85</v>
      </c>
      <c r="I932" s="5">
        <f t="shared" si="71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75"/>
        <v>42060.25</v>
      </c>
      <c r="O932" s="8">
        <f t="shared" si="75"/>
        <v>42067.25</v>
      </c>
      <c r="P932" t="b">
        <v>0</v>
      </c>
      <c r="Q932" t="b">
        <v>1</v>
      </c>
      <c r="R932" t="s">
        <v>33</v>
      </c>
      <c r="S932" t="str">
        <f t="shared" si="72"/>
        <v>theater</v>
      </c>
      <c r="T932" t="str">
        <f t="shared" si="73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74"/>
        <v>0.72518987341772156</v>
      </c>
      <c r="G933" t="s">
        <v>14</v>
      </c>
      <c r="H933">
        <v>112</v>
      </c>
      <c r="I933" s="5">
        <f t="shared" si="71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75"/>
        <v>41818.208333333336</v>
      </c>
      <c r="O933" s="8">
        <f t="shared" si="75"/>
        <v>41820.208333333336</v>
      </c>
      <c r="P933" t="b">
        <v>0</v>
      </c>
      <c r="Q933" t="b">
        <v>1</v>
      </c>
      <c r="R933" t="s">
        <v>33</v>
      </c>
      <c r="S933" t="str">
        <f t="shared" si="72"/>
        <v>theater</v>
      </c>
      <c r="T933" t="str">
        <f t="shared" si="73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74"/>
        <v>2.1230434782608696</v>
      </c>
      <c r="G934" t="s">
        <v>20</v>
      </c>
      <c r="H934">
        <v>144</v>
      </c>
      <c r="I934" s="5">
        <f t="shared" si="71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75"/>
        <v>41709.208333333336</v>
      </c>
      <c r="O934" s="8">
        <f t="shared" si="75"/>
        <v>41712.208333333336</v>
      </c>
      <c r="P934" t="b">
        <v>0</v>
      </c>
      <c r="Q934" t="b">
        <v>0</v>
      </c>
      <c r="R934" t="s">
        <v>23</v>
      </c>
      <c r="S934" t="str">
        <f t="shared" si="72"/>
        <v>music</v>
      </c>
      <c r="T934" t="str">
        <f t="shared" si="73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74"/>
        <v>2.3974657534246577</v>
      </c>
      <c r="G935" t="s">
        <v>20</v>
      </c>
      <c r="H935">
        <v>1902</v>
      </c>
      <c r="I935" s="5">
        <f t="shared" si="71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75"/>
        <v>41372.208333333336</v>
      </c>
      <c r="O935" s="8">
        <f t="shared" si="75"/>
        <v>41385.208333333336</v>
      </c>
      <c r="P935" t="b">
        <v>0</v>
      </c>
      <c r="Q935" t="b">
        <v>0</v>
      </c>
      <c r="R935" t="s">
        <v>33</v>
      </c>
      <c r="S935" t="str">
        <f t="shared" si="72"/>
        <v>theater</v>
      </c>
      <c r="T935" t="str">
        <f t="shared" si="73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74"/>
        <v>1.8193548387096774</v>
      </c>
      <c r="G936" t="s">
        <v>20</v>
      </c>
      <c r="H936">
        <v>105</v>
      </c>
      <c r="I936" s="5">
        <f t="shared" si="71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75"/>
        <v>42422.25</v>
      </c>
      <c r="O936" s="8">
        <f t="shared" si="75"/>
        <v>42428.25</v>
      </c>
      <c r="P936" t="b">
        <v>0</v>
      </c>
      <c r="Q936" t="b">
        <v>0</v>
      </c>
      <c r="R936" t="s">
        <v>33</v>
      </c>
      <c r="S936" t="str">
        <f t="shared" si="72"/>
        <v>theater</v>
      </c>
      <c r="T936" t="str">
        <f t="shared" si="73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74"/>
        <v>1.6413114754098361</v>
      </c>
      <c r="G937" t="s">
        <v>20</v>
      </c>
      <c r="H937">
        <v>132</v>
      </c>
      <c r="I937" s="5">
        <f t="shared" si="71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75"/>
        <v>42209.208333333328</v>
      </c>
      <c r="O937" s="8">
        <f t="shared" si="75"/>
        <v>42216.208333333328</v>
      </c>
      <c r="P937" t="b">
        <v>0</v>
      </c>
      <c r="Q937" t="b">
        <v>0</v>
      </c>
      <c r="R937" t="s">
        <v>33</v>
      </c>
      <c r="S937" t="str">
        <f t="shared" si="72"/>
        <v>theater</v>
      </c>
      <c r="T937" t="str">
        <f t="shared" si="73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74"/>
        <v>1.6375968992248063E-2</v>
      </c>
      <c r="G938" t="s">
        <v>14</v>
      </c>
      <c r="H938">
        <v>21</v>
      </c>
      <c r="I938" s="5">
        <f t="shared" si="71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75"/>
        <v>43668.208333333328</v>
      </c>
      <c r="O938" s="8">
        <f t="shared" si="75"/>
        <v>43671.208333333328</v>
      </c>
      <c r="P938" t="b">
        <v>1</v>
      </c>
      <c r="Q938" t="b">
        <v>0</v>
      </c>
      <c r="R938" t="s">
        <v>33</v>
      </c>
      <c r="S938" t="str">
        <f t="shared" si="72"/>
        <v>theater</v>
      </c>
      <c r="T938" t="str">
        <f t="shared" si="73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74"/>
        <v>0.49643859649122807</v>
      </c>
      <c r="G939" t="s">
        <v>74</v>
      </c>
      <c r="H939">
        <v>976</v>
      </c>
      <c r="I939" s="5">
        <f t="shared" si="71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75"/>
        <v>42334.25</v>
      </c>
      <c r="O939" s="8">
        <f t="shared" si="75"/>
        <v>42343.25</v>
      </c>
      <c r="P939" t="b">
        <v>0</v>
      </c>
      <c r="Q939" t="b">
        <v>0</v>
      </c>
      <c r="R939" t="s">
        <v>42</v>
      </c>
      <c r="S939" t="str">
        <f t="shared" si="72"/>
        <v>film &amp; video</v>
      </c>
      <c r="T939" t="str">
        <f t="shared" si="73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74"/>
        <v>1.0970652173913042</v>
      </c>
      <c r="G940" t="s">
        <v>20</v>
      </c>
      <c r="H940">
        <v>96</v>
      </c>
      <c r="I940" s="5">
        <f t="shared" si="71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75"/>
        <v>43263.208333333328</v>
      </c>
      <c r="O940" s="8">
        <f t="shared" si="75"/>
        <v>43299.208333333328</v>
      </c>
      <c r="P940" t="b">
        <v>0</v>
      </c>
      <c r="Q940" t="b">
        <v>1</v>
      </c>
      <c r="R940" t="s">
        <v>119</v>
      </c>
      <c r="S940" t="str">
        <f t="shared" si="72"/>
        <v>publishing</v>
      </c>
      <c r="T940" t="str">
        <f t="shared" si="73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74"/>
        <v>0.49217948717948717</v>
      </c>
      <c r="G941" t="s">
        <v>14</v>
      </c>
      <c r="H941">
        <v>67</v>
      </c>
      <c r="I941" s="5">
        <f t="shared" si="71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75"/>
        <v>40670.208333333336</v>
      </c>
      <c r="O941" s="8">
        <f t="shared" si="75"/>
        <v>40687.208333333336</v>
      </c>
      <c r="P941" t="b">
        <v>0</v>
      </c>
      <c r="Q941" t="b">
        <v>1</v>
      </c>
      <c r="R941" t="s">
        <v>89</v>
      </c>
      <c r="S941" t="str">
        <f t="shared" si="72"/>
        <v>games</v>
      </c>
      <c r="T941" t="str">
        <f t="shared" si="73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74"/>
        <v>0.62232323232323228</v>
      </c>
      <c r="G942" t="s">
        <v>47</v>
      </c>
      <c r="H942">
        <v>66</v>
      </c>
      <c r="I942" s="5">
        <f t="shared" si="71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75"/>
        <v>41244.25</v>
      </c>
      <c r="O942" s="8">
        <f t="shared" si="75"/>
        <v>41266.25</v>
      </c>
      <c r="P942" t="b">
        <v>0</v>
      </c>
      <c r="Q942" t="b">
        <v>0</v>
      </c>
      <c r="R942" t="s">
        <v>28</v>
      </c>
      <c r="S942" t="str">
        <f t="shared" si="72"/>
        <v>technology</v>
      </c>
      <c r="T942" t="str">
        <f t="shared" si="73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74"/>
        <v>0.1305813953488372</v>
      </c>
      <c r="G943" t="s">
        <v>14</v>
      </c>
      <c r="H943">
        <v>78</v>
      </c>
      <c r="I943" s="5">
        <f t="shared" si="71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75"/>
        <v>40552.25</v>
      </c>
      <c r="O943" s="8">
        <f t="shared" si="75"/>
        <v>40587.25</v>
      </c>
      <c r="P943" t="b">
        <v>1</v>
      </c>
      <c r="Q943" t="b">
        <v>0</v>
      </c>
      <c r="R943" t="s">
        <v>33</v>
      </c>
      <c r="S943" t="str">
        <f t="shared" si="72"/>
        <v>theater</v>
      </c>
      <c r="T943" t="str">
        <f t="shared" si="73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74"/>
        <v>0.64635416666666667</v>
      </c>
      <c r="G944" t="s">
        <v>14</v>
      </c>
      <c r="H944">
        <v>67</v>
      </c>
      <c r="I944" s="5">
        <f t="shared" si="71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75"/>
        <v>40568.25</v>
      </c>
      <c r="O944" s="8">
        <f t="shared" si="75"/>
        <v>40571.25</v>
      </c>
      <c r="P944" t="b">
        <v>0</v>
      </c>
      <c r="Q944" t="b">
        <v>0</v>
      </c>
      <c r="R944" t="s">
        <v>33</v>
      </c>
      <c r="S944" t="str">
        <f t="shared" si="72"/>
        <v>theater</v>
      </c>
      <c r="T944" t="str">
        <f t="shared" si="73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74"/>
        <v>1.5958666666666668</v>
      </c>
      <c r="G945" t="s">
        <v>20</v>
      </c>
      <c r="H945">
        <v>114</v>
      </c>
      <c r="I945" s="5">
        <f t="shared" si="71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75"/>
        <v>41906.208333333336</v>
      </c>
      <c r="O945" s="8">
        <f t="shared" si="75"/>
        <v>41941.208333333336</v>
      </c>
      <c r="P945" t="b">
        <v>0</v>
      </c>
      <c r="Q945" t="b">
        <v>0</v>
      </c>
      <c r="R945" t="s">
        <v>17</v>
      </c>
      <c r="S945" t="str">
        <f t="shared" si="72"/>
        <v>food</v>
      </c>
      <c r="T945" t="str">
        <f t="shared" si="73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74"/>
        <v>0.81420000000000003</v>
      </c>
      <c r="G946" t="s">
        <v>14</v>
      </c>
      <c r="H946">
        <v>263</v>
      </c>
      <c r="I946" s="5">
        <f t="shared" si="71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75"/>
        <v>42776.25</v>
      </c>
      <c r="O946" s="8">
        <f t="shared" si="75"/>
        <v>42795.25</v>
      </c>
      <c r="P946" t="b">
        <v>0</v>
      </c>
      <c r="Q946" t="b">
        <v>0</v>
      </c>
      <c r="R946" t="s">
        <v>122</v>
      </c>
      <c r="S946" t="str">
        <f t="shared" si="72"/>
        <v>photography</v>
      </c>
      <c r="T946" t="str">
        <f t="shared" si="73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74"/>
        <v>0.32444767441860467</v>
      </c>
      <c r="G947" t="s">
        <v>14</v>
      </c>
      <c r="H947">
        <v>1691</v>
      </c>
      <c r="I947" s="5">
        <f t="shared" si="71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75"/>
        <v>41004.208333333336</v>
      </c>
      <c r="O947" s="8">
        <f t="shared" si="75"/>
        <v>41019.208333333336</v>
      </c>
      <c r="P947" t="b">
        <v>1</v>
      </c>
      <c r="Q947" t="b">
        <v>0</v>
      </c>
      <c r="R947" t="s">
        <v>122</v>
      </c>
      <c r="S947" t="str">
        <f t="shared" si="72"/>
        <v>photography</v>
      </c>
      <c r="T947" t="str">
        <f t="shared" si="73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74"/>
        <v>9.9141184124918666E-2</v>
      </c>
      <c r="G948" t="s">
        <v>14</v>
      </c>
      <c r="H948">
        <v>181</v>
      </c>
      <c r="I948" s="5">
        <f t="shared" si="71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75"/>
        <v>40710.208333333336</v>
      </c>
      <c r="O948" s="8">
        <f t="shared" si="75"/>
        <v>40712.208333333336</v>
      </c>
      <c r="P948" t="b">
        <v>0</v>
      </c>
      <c r="Q948" t="b">
        <v>0</v>
      </c>
      <c r="R948" t="s">
        <v>33</v>
      </c>
      <c r="S948" t="str">
        <f t="shared" si="72"/>
        <v>theater</v>
      </c>
      <c r="T948" t="str">
        <f t="shared" si="73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74"/>
        <v>0.26694444444444443</v>
      </c>
      <c r="G949" t="s">
        <v>14</v>
      </c>
      <c r="H949">
        <v>13</v>
      </c>
      <c r="I949" s="5">
        <f t="shared" si="71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75"/>
        <v>41908.208333333336</v>
      </c>
      <c r="O949" s="8">
        <f t="shared" si="75"/>
        <v>41915.208333333336</v>
      </c>
      <c r="P949" t="b">
        <v>0</v>
      </c>
      <c r="Q949" t="b">
        <v>0</v>
      </c>
      <c r="R949" t="s">
        <v>33</v>
      </c>
      <c r="S949" t="str">
        <f t="shared" si="72"/>
        <v>theater</v>
      </c>
      <c r="T949" t="str">
        <f t="shared" si="73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74"/>
        <v>0.62957446808510642</v>
      </c>
      <c r="G950" t="s">
        <v>74</v>
      </c>
      <c r="H950">
        <v>160</v>
      </c>
      <c r="I950" s="5">
        <f t="shared" si="71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75"/>
        <v>41985.25</v>
      </c>
      <c r="O950" s="8">
        <f t="shared" si="75"/>
        <v>41995.25</v>
      </c>
      <c r="P950" t="b">
        <v>1</v>
      </c>
      <c r="Q950" t="b">
        <v>1</v>
      </c>
      <c r="R950" t="s">
        <v>42</v>
      </c>
      <c r="S950" t="str">
        <f t="shared" si="72"/>
        <v>film &amp; video</v>
      </c>
      <c r="T950" t="str">
        <f t="shared" si="73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74"/>
        <v>1.6135593220338984</v>
      </c>
      <c r="G951" t="s">
        <v>20</v>
      </c>
      <c r="H951">
        <v>203</v>
      </c>
      <c r="I951" s="5">
        <f t="shared" si="71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75"/>
        <v>42112.208333333328</v>
      </c>
      <c r="O951" s="8">
        <f t="shared" si="75"/>
        <v>42131.208333333328</v>
      </c>
      <c r="P951" t="b">
        <v>0</v>
      </c>
      <c r="Q951" t="b">
        <v>0</v>
      </c>
      <c r="R951" t="s">
        <v>28</v>
      </c>
      <c r="S951" t="str">
        <f t="shared" si="72"/>
        <v>technology</v>
      </c>
      <c r="T951" t="str">
        <f t="shared" si="73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74"/>
        <v>0.05</v>
      </c>
      <c r="G952" t="s">
        <v>14</v>
      </c>
      <c r="H952">
        <v>1</v>
      </c>
      <c r="I952" s="5">
        <f t="shared" si="71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75"/>
        <v>43571.208333333328</v>
      </c>
      <c r="O952" s="8">
        <f t="shared" si="75"/>
        <v>43576.208333333328</v>
      </c>
      <c r="P952" t="b">
        <v>0</v>
      </c>
      <c r="Q952" t="b">
        <v>1</v>
      </c>
      <c r="R952" t="s">
        <v>33</v>
      </c>
      <c r="S952" t="str">
        <f t="shared" si="72"/>
        <v>theater</v>
      </c>
      <c r="T952" t="str">
        <f t="shared" si="73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74"/>
        <v>10.969379310344827</v>
      </c>
      <c r="G953" t="s">
        <v>20</v>
      </c>
      <c r="H953">
        <v>1559</v>
      </c>
      <c r="I953" s="5">
        <f t="shared" si="71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75"/>
        <v>42730.25</v>
      </c>
      <c r="O953" s="8">
        <f t="shared" si="75"/>
        <v>42731.25</v>
      </c>
      <c r="P953" t="b">
        <v>0</v>
      </c>
      <c r="Q953" t="b">
        <v>1</v>
      </c>
      <c r="R953" t="s">
        <v>23</v>
      </c>
      <c r="S953" t="str">
        <f t="shared" si="72"/>
        <v>music</v>
      </c>
      <c r="T953" t="str">
        <f t="shared" si="73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74"/>
        <v>0.70094158075601376</v>
      </c>
      <c r="G954" t="s">
        <v>74</v>
      </c>
      <c r="H954">
        <v>2266</v>
      </c>
      <c r="I954" s="5">
        <f t="shared" si="71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75"/>
        <v>42591.208333333328</v>
      </c>
      <c r="O954" s="8">
        <f t="shared" si="75"/>
        <v>42605.208333333328</v>
      </c>
      <c r="P954" t="b">
        <v>0</v>
      </c>
      <c r="Q954" t="b">
        <v>0</v>
      </c>
      <c r="R954" t="s">
        <v>42</v>
      </c>
      <c r="S954" t="str">
        <f t="shared" si="72"/>
        <v>film &amp; video</v>
      </c>
      <c r="T954" t="str">
        <f t="shared" si="73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74"/>
        <v>0.6</v>
      </c>
      <c r="G955" t="s">
        <v>14</v>
      </c>
      <c r="H955">
        <v>21</v>
      </c>
      <c r="I955" s="5">
        <f t="shared" si="71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75"/>
        <v>42358.25</v>
      </c>
      <c r="O955" s="8">
        <f t="shared" si="75"/>
        <v>42394.25</v>
      </c>
      <c r="P955" t="b">
        <v>0</v>
      </c>
      <c r="Q955" t="b">
        <v>1</v>
      </c>
      <c r="R955" t="s">
        <v>474</v>
      </c>
      <c r="S955" t="str">
        <f t="shared" si="72"/>
        <v>film &amp; video</v>
      </c>
      <c r="T955" t="str">
        <f t="shared" si="73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74"/>
        <v>3.6709859154929578</v>
      </c>
      <c r="G956" t="s">
        <v>20</v>
      </c>
      <c r="H956">
        <v>1548</v>
      </c>
      <c r="I956" s="5">
        <f t="shared" si="71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75"/>
        <v>41174.208333333336</v>
      </c>
      <c r="O956" s="8">
        <f t="shared" si="75"/>
        <v>41198.208333333336</v>
      </c>
      <c r="P956" t="b">
        <v>0</v>
      </c>
      <c r="Q956" t="b">
        <v>0</v>
      </c>
      <c r="R956" t="s">
        <v>28</v>
      </c>
      <c r="S956" t="str">
        <f t="shared" si="72"/>
        <v>technology</v>
      </c>
      <c r="T956" t="str">
        <f t="shared" si="73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74"/>
        <v>11.09</v>
      </c>
      <c r="G957" t="s">
        <v>20</v>
      </c>
      <c r="H957">
        <v>80</v>
      </c>
      <c r="I957" s="5">
        <f t="shared" si="71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75"/>
        <v>41238.25</v>
      </c>
      <c r="O957" s="8">
        <f t="shared" si="75"/>
        <v>41240.25</v>
      </c>
      <c r="P957" t="b">
        <v>0</v>
      </c>
      <c r="Q957" t="b">
        <v>0</v>
      </c>
      <c r="R957" t="s">
        <v>33</v>
      </c>
      <c r="S957" t="str">
        <f t="shared" si="72"/>
        <v>theater</v>
      </c>
      <c r="T957" t="str">
        <f t="shared" si="73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74"/>
        <v>0.19028784648187633</v>
      </c>
      <c r="G958" t="s">
        <v>14</v>
      </c>
      <c r="H958">
        <v>830</v>
      </c>
      <c r="I958" s="5">
        <f t="shared" si="71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75"/>
        <v>42360.25</v>
      </c>
      <c r="O958" s="8">
        <f t="shared" si="75"/>
        <v>42364.25</v>
      </c>
      <c r="P958" t="b">
        <v>0</v>
      </c>
      <c r="Q958" t="b">
        <v>0</v>
      </c>
      <c r="R958" t="s">
        <v>474</v>
      </c>
      <c r="S958" t="str">
        <f t="shared" si="72"/>
        <v>film &amp; video</v>
      </c>
      <c r="T958" t="str">
        <f t="shared" si="73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74"/>
        <v>1.2687755102040816</v>
      </c>
      <c r="G959" t="s">
        <v>20</v>
      </c>
      <c r="H959">
        <v>131</v>
      </c>
      <c r="I959" s="5">
        <f t="shared" si="71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75"/>
        <v>40955.25</v>
      </c>
      <c r="O959" s="8">
        <f t="shared" si="75"/>
        <v>40958.25</v>
      </c>
      <c r="P959" t="b">
        <v>0</v>
      </c>
      <c r="Q959" t="b">
        <v>0</v>
      </c>
      <c r="R959" t="s">
        <v>33</v>
      </c>
      <c r="S959" t="str">
        <f t="shared" si="72"/>
        <v>theater</v>
      </c>
      <c r="T959" t="str">
        <f t="shared" si="73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74"/>
        <v>7.3463636363636367</v>
      </c>
      <c r="G960" t="s">
        <v>20</v>
      </c>
      <c r="H960">
        <v>112</v>
      </c>
      <c r="I960" s="5">
        <f t="shared" si="71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75"/>
        <v>40350.208333333336</v>
      </c>
      <c r="O960" s="8">
        <f t="shared" si="75"/>
        <v>40372.208333333336</v>
      </c>
      <c r="P960" t="b">
        <v>0</v>
      </c>
      <c r="Q960" t="b">
        <v>0</v>
      </c>
      <c r="R960" t="s">
        <v>71</v>
      </c>
      <c r="S960" t="str">
        <f t="shared" si="72"/>
        <v>film &amp; video</v>
      </c>
      <c r="T960" t="str">
        <f t="shared" si="73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74"/>
        <v>4.5731034482758622E-2</v>
      </c>
      <c r="G961" t="s">
        <v>14</v>
      </c>
      <c r="H961">
        <v>130</v>
      </c>
      <c r="I961" s="5">
        <f t="shared" si="71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75"/>
        <v>40357.208333333336</v>
      </c>
      <c r="O961" s="8">
        <f t="shared" si="75"/>
        <v>40385.208333333336</v>
      </c>
      <c r="P961" t="b">
        <v>0</v>
      </c>
      <c r="Q961" t="b">
        <v>0</v>
      </c>
      <c r="R961" t="s">
        <v>206</v>
      </c>
      <c r="S961" t="str">
        <f t="shared" si="72"/>
        <v>publishing</v>
      </c>
      <c r="T961" t="str">
        <f t="shared" si="73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74"/>
        <v>0.85054545454545449</v>
      </c>
      <c r="G962" t="s">
        <v>14</v>
      </c>
      <c r="H962">
        <v>55</v>
      </c>
      <c r="I962" s="5">
        <f t="shared" si="71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75"/>
        <v>42408.25</v>
      </c>
      <c r="O962" s="8">
        <f t="shared" si="75"/>
        <v>42445.208333333328</v>
      </c>
      <c r="P962" t="b">
        <v>0</v>
      </c>
      <c r="Q962" t="b">
        <v>0</v>
      </c>
      <c r="R962" t="s">
        <v>28</v>
      </c>
      <c r="S962" t="str">
        <f t="shared" si="72"/>
        <v>technology</v>
      </c>
      <c r="T962" t="str">
        <f t="shared" si="73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74"/>
        <v>1.1929824561403508</v>
      </c>
      <c r="G963" t="s">
        <v>20</v>
      </c>
      <c r="H963">
        <v>155</v>
      </c>
      <c r="I963" s="5">
        <f t="shared" ref="I963:I1001" si="76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75"/>
        <v>40591.25</v>
      </c>
      <c r="O963" s="8">
        <f t="shared" si="75"/>
        <v>40595.25</v>
      </c>
      <c r="P963" t="b">
        <v>0</v>
      </c>
      <c r="Q963" t="b">
        <v>0</v>
      </c>
      <c r="R963" t="s">
        <v>206</v>
      </c>
      <c r="S963" t="str">
        <f t="shared" ref="S963:S1001" si="77">_xlfn.TEXTBEFORE(R963,"/")</f>
        <v>publishing</v>
      </c>
      <c r="T963" t="str">
        <f t="shared" ref="T963:T1001" si="78">_xlfn.TEXTAFTER(R963,"/")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79">E964/D964</f>
        <v>2.9602777777777778</v>
      </c>
      <c r="G964" t="s">
        <v>20</v>
      </c>
      <c r="H964">
        <v>266</v>
      </c>
      <c r="I964" s="5">
        <f t="shared" si="7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ref="N964:O999" si="80">(((L964/60)/60)/24)+DATE(1970,1,1)</f>
        <v>41592.25</v>
      </c>
      <c r="O964" s="8">
        <f t="shared" si="80"/>
        <v>41613.25</v>
      </c>
      <c r="P964" t="b">
        <v>0</v>
      </c>
      <c r="Q964" t="b">
        <v>0</v>
      </c>
      <c r="R964" t="s">
        <v>17</v>
      </c>
      <c r="S964" t="str">
        <f t="shared" si="77"/>
        <v>food</v>
      </c>
      <c r="T964" t="str">
        <f t="shared" si="78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79"/>
        <v>0.84694915254237291</v>
      </c>
      <c r="G965" t="s">
        <v>14</v>
      </c>
      <c r="H965">
        <v>114</v>
      </c>
      <c r="I965" s="5">
        <f t="shared" si="7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80"/>
        <v>40607.25</v>
      </c>
      <c r="O965" s="8">
        <f t="shared" si="80"/>
        <v>40613.25</v>
      </c>
      <c r="P965" t="b">
        <v>0</v>
      </c>
      <c r="Q965" t="b">
        <v>1</v>
      </c>
      <c r="R965" t="s">
        <v>122</v>
      </c>
      <c r="S965" t="str">
        <f t="shared" si="77"/>
        <v>photography</v>
      </c>
      <c r="T965" t="str">
        <f t="shared" si="78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79"/>
        <v>3.5578378378378379</v>
      </c>
      <c r="G966" t="s">
        <v>20</v>
      </c>
      <c r="H966">
        <v>155</v>
      </c>
      <c r="I966" s="5">
        <f t="shared" si="7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80"/>
        <v>42135.208333333328</v>
      </c>
      <c r="O966" s="8">
        <f t="shared" si="80"/>
        <v>42140.208333333328</v>
      </c>
      <c r="P966" t="b">
        <v>0</v>
      </c>
      <c r="Q966" t="b">
        <v>0</v>
      </c>
      <c r="R966" t="s">
        <v>33</v>
      </c>
      <c r="S966" t="str">
        <f t="shared" si="77"/>
        <v>theater</v>
      </c>
      <c r="T966" t="str">
        <f t="shared" si="78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79"/>
        <v>3.8640909090909092</v>
      </c>
      <c r="G967" t="s">
        <v>20</v>
      </c>
      <c r="H967">
        <v>207</v>
      </c>
      <c r="I967" s="5">
        <f t="shared" si="7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80"/>
        <v>40203.25</v>
      </c>
      <c r="O967" s="8">
        <f t="shared" si="80"/>
        <v>40243.25</v>
      </c>
      <c r="P967" t="b">
        <v>0</v>
      </c>
      <c r="Q967" t="b">
        <v>0</v>
      </c>
      <c r="R967" t="s">
        <v>23</v>
      </c>
      <c r="S967" t="str">
        <f t="shared" si="77"/>
        <v>music</v>
      </c>
      <c r="T967" t="str">
        <f t="shared" si="78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79"/>
        <v>7.9223529411764702</v>
      </c>
      <c r="G968" t="s">
        <v>20</v>
      </c>
      <c r="H968">
        <v>245</v>
      </c>
      <c r="I968" s="5">
        <f t="shared" si="7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80"/>
        <v>42901.208333333328</v>
      </c>
      <c r="O968" s="8">
        <f t="shared" si="80"/>
        <v>42903.208333333328</v>
      </c>
      <c r="P968" t="b">
        <v>0</v>
      </c>
      <c r="Q968" t="b">
        <v>0</v>
      </c>
      <c r="R968" t="s">
        <v>33</v>
      </c>
      <c r="S968" t="str">
        <f t="shared" si="77"/>
        <v>theater</v>
      </c>
      <c r="T968" t="str">
        <f t="shared" si="78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79"/>
        <v>1.3703393665158372</v>
      </c>
      <c r="G969" t="s">
        <v>20</v>
      </c>
      <c r="H969">
        <v>1573</v>
      </c>
      <c r="I969" s="5">
        <f t="shared" si="7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80"/>
        <v>41005.208333333336</v>
      </c>
      <c r="O969" s="8">
        <f t="shared" si="80"/>
        <v>41042.208333333336</v>
      </c>
      <c r="P969" t="b">
        <v>0</v>
      </c>
      <c r="Q969" t="b">
        <v>0</v>
      </c>
      <c r="R969" t="s">
        <v>319</v>
      </c>
      <c r="S969" t="str">
        <f t="shared" si="77"/>
        <v>music</v>
      </c>
      <c r="T969" t="str">
        <f t="shared" si="78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79"/>
        <v>3.3820833333333336</v>
      </c>
      <c r="G970" t="s">
        <v>20</v>
      </c>
      <c r="H970">
        <v>114</v>
      </c>
      <c r="I970" s="5">
        <f t="shared" si="7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80"/>
        <v>40544.25</v>
      </c>
      <c r="O970" s="8">
        <f t="shared" si="80"/>
        <v>40559.25</v>
      </c>
      <c r="P970" t="b">
        <v>0</v>
      </c>
      <c r="Q970" t="b">
        <v>0</v>
      </c>
      <c r="R970" t="s">
        <v>17</v>
      </c>
      <c r="S970" t="str">
        <f t="shared" si="77"/>
        <v>food</v>
      </c>
      <c r="T970" t="str">
        <f t="shared" si="78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79"/>
        <v>1.0822784810126582</v>
      </c>
      <c r="G971" t="s">
        <v>20</v>
      </c>
      <c r="H971">
        <v>93</v>
      </c>
      <c r="I971" s="5">
        <f t="shared" si="7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80"/>
        <v>43821.25</v>
      </c>
      <c r="O971" s="8">
        <f t="shared" si="80"/>
        <v>43828.25</v>
      </c>
      <c r="P971" t="b">
        <v>0</v>
      </c>
      <c r="Q971" t="b">
        <v>0</v>
      </c>
      <c r="R971" t="s">
        <v>33</v>
      </c>
      <c r="S971" t="str">
        <f t="shared" si="77"/>
        <v>theater</v>
      </c>
      <c r="T971" t="str">
        <f t="shared" si="78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79"/>
        <v>0.60757639620653314</v>
      </c>
      <c r="G972" t="s">
        <v>14</v>
      </c>
      <c r="H972">
        <v>594</v>
      </c>
      <c r="I972" s="5">
        <f t="shared" si="7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80"/>
        <v>40672.208333333336</v>
      </c>
      <c r="O972" s="8">
        <f t="shared" si="80"/>
        <v>40673.208333333336</v>
      </c>
      <c r="P972" t="b">
        <v>0</v>
      </c>
      <c r="Q972" t="b">
        <v>0</v>
      </c>
      <c r="R972" t="s">
        <v>33</v>
      </c>
      <c r="S972" t="str">
        <f t="shared" si="77"/>
        <v>theater</v>
      </c>
      <c r="T972" t="str">
        <f t="shared" si="78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79"/>
        <v>0.27725490196078434</v>
      </c>
      <c r="G973" t="s">
        <v>14</v>
      </c>
      <c r="H973">
        <v>24</v>
      </c>
      <c r="I973" s="5">
        <f t="shared" si="7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80"/>
        <v>41555.208333333336</v>
      </c>
      <c r="O973" s="8">
        <f t="shared" si="80"/>
        <v>41561.208333333336</v>
      </c>
      <c r="P973" t="b">
        <v>0</v>
      </c>
      <c r="Q973" t="b">
        <v>0</v>
      </c>
      <c r="R973" t="s">
        <v>269</v>
      </c>
      <c r="S973" t="str">
        <f t="shared" si="77"/>
        <v>film &amp; video</v>
      </c>
      <c r="T973" t="str">
        <f t="shared" si="78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79"/>
        <v>2.283934426229508</v>
      </c>
      <c r="G974" t="s">
        <v>20</v>
      </c>
      <c r="H974">
        <v>1681</v>
      </c>
      <c r="I974" s="5">
        <f t="shared" si="7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80"/>
        <v>41792.208333333336</v>
      </c>
      <c r="O974" s="8">
        <f t="shared" si="80"/>
        <v>41801.208333333336</v>
      </c>
      <c r="P974" t="b">
        <v>0</v>
      </c>
      <c r="Q974" t="b">
        <v>1</v>
      </c>
      <c r="R974" t="s">
        <v>28</v>
      </c>
      <c r="S974" t="str">
        <f t="shared" si="77"/>
        <v>technology</v>
      </c>
      <c r="T974" t="str">
        <f t="shared" si="78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79"/>
        <v>0.21615194054500414</v>
      </c>
      <c r="G975" t="s">
        <v>14</v>
      </c>
      <c r="H975">
        <v>252</v>
      </c>
      <c r="I975" s="5">
        <f t="shared" si="7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80"/>
        <v>40522.25</v>
      </c>
      <c r="O975" s="8">
        <f t="shared" si="80"/>
        <v>40524.25</v>
      </c>
      <c r="P975" t="b">
        <v>0</v>
      </c>
      <c r="Q975" t="b">
        <v>1</v>
      </c>
      <c r="R975" t="s">
        <v>33</v>
      </c>
      <c r="S975" t="str">
        <f t="shared" si="77"/>
        <v>theater</v>
      </c>
      <c r="T975" t="str">
        <f t="shared" si="78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79"/>
        <v>3.73875</v>
      </c>
      <c r="G976" t="s">
        <v>20</v>
      </c>
      <c r="H976">
        <v>32</v>
      </c>
      <c r="I976" s="5">
        <f t="shared" si="7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80"/>
        <v>41412.208333333336</v>
      </c>
      <c r="O976" s="8">
        <f t="shared" si="80"/>
        <v>41413.208333333336</v>
      </c>
      <c r="P976" t="b">
        <v>0</v>
      </c>
      <c r="Q976" t="b">
        <v>0</v>
      </c>
      <c r="R976" t="s">
        <v>60</v>
      </c>
      <c r="S976" t="str">
        <f t="shared" si="77"/>
        <v>music</v>
      </c>
      <c r="T976" t="str">
        <f t="shared" si="78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79"/>
        <v>1.5492592592592593</v>
      </c>
      <c r="G977" t="s">
        <v>20</v>
      </c>
      <c r="H977">
        <v>135</v>
      </c>
      <c r="I977" s="5">
        <f t="shared" si="7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80"/>
        <v>42337.25</v>
      </c>
      <c r="O977" s="8">
        <f t="shared" si="80"/>
        <v>42376.25</v>
      </c>
      <c r="P977" t="b">
        <v>0</v>
      </c>
      <c r="Q977" t="b">
        <v>1</v>
      </c>
      <c r="R977" t="s">
        <v>33</v>
      </c>
      <c r="S977" t="str">
        <f t="shared" si="77"/>
        <v>theater</v>
      </c>
      <c r="T977" t="str">
        <f t="shared" si="78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79"/>
        <v>3.2214999999999998</v>
      </c>
      <c r="G978" t="s">
        <v>20</v>
      </c>
      <c r="H978">
        <v>140</v>
      </c>
      <c r="I978" s="5">
        <f t="shared" si="7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80"/>
        <v>40571.25</v>
      </c>
      <c r="O978" s="8">
        <f t="shared" si="80"/>
        <v>40577.25</v>
      </c>
      <c r="P978" t="b">
        <v>0</v>
      </c>
      <c r="Q978" t="b">
        <v>1</v>
      </c>
      <c r="R978" t="s">
        <v>33</v>
      </c>
      <c r="S978" t="str">
        <f t="shared" si="77"/>
        <v>theater</v>
      </c>
      <c r="T978" t="str">
        <f t="shared" si="78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79"/>
        <v>0.73957142857142855</v>
      </c>
      <c r="G979" t="s">
        <v>14</v>
      </c>
      <c r="H979">
        <v>67</v>
      </c>
      <c r="I979" s="5">
        <f t="shared" si="7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80"/>
        <v>43138.25</v>
      </c>
      <c r="O979" s="8">
        <f t="shared" si="80"/>
        <v>43170.25</v>
      </c>
      <c r="P979" t="b">
        <v>0</v>
      </c>
      <c r="Q979" t="b">
        <v>0</v>
      </c>
      <c r="R979" t="s">
        <v>17</v>
      </c>
      <c r="S979" t="str">
        <f t="shared" si="77"/>
        <v>food</v>
      </c>
      <c r="T979" t="str">
        <f t="shared" si="78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79"/>
        <v>8.641</v>
      </c>
      <c r="G980" t="s">
        <v>20</v>
      </c>
      <c r="H980">
        <v>92</v>
      </c>
      <c r="I980" s="5">
        <f t="shared" si="7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80"/>
        <v>42686.25</v>
      </c>
      <c r="O980" s="8">
        <f t="shared" si="80"/>
        <v>42708.25</v>
      </c>
      <c r="P980" t="b">
        <v>0</v>
      </c>
      <c r="Q980" t="b">
        <v>0</v>
      </c>
      <c r="R980" t="s">
        <v>89</v>
      </c>
      <c r="S980" t="str">
        <f t="shared" si="77"/>
        <v>games</v>
      </c>
      <c r="T980" t="str">
        <f t="shared" si="78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79"/>
        <v>1.432624584717608</v>
      </c>
      <c r="G981" t="s">
        <v>20</v>
      </c>
      <c r="H981">
        <v>1015</v>
      </c>
      <c r="I981" s="5">
        <f t="shared" si="7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80"/>
        <v>42078.208333333328</v>
      </c>
      <c r="O981" s="8">
        <f t="shared" si="80"/>
        <v>42084.208333333328</v>
      </c>
      <c r="P981" t="b">
        <v>0</v>
      </c>
      <c r="Q981" t="b">
        <v>0</v>
      </c>
      <c r="R981" t="s">
        <v>33</v>
      </c>
      <c r="S981" t="str">
        <f t="shared" si="77"/>
        <v>theater</v>
      </c>
      <c r="T981" t="str">
        <f t="shared" si="78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79"/>
        <v>0.40281762295081969</v>
      </c>
      <c r="G982" t="s">
        <v>14</v>
      </c>
      <c r="H982">
        <v>742</v>
      </c>
      <c r="I982" s="5">
        <f t="shared" si="7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80"/>
        <v>42307.208333333328</v>
      </c>
      <c r="O982" s="8">
        <f t="shared" si="80"/>
        <v>42312.25</v>
      </c>
      <c r="P982" t="b">
        <v>1</v>
      </c>
      <c r="Q982" t="b">
        <v>0</v>
      </c>
      <c r="R982" t="s">
        <v>68</v>
      </c>
      <c r="S982" t="str">
        <f t="shared" si="77"/>
        <v>publishing</v>
      </c>
      <c r="T982" t="str">
        <f t="shared" si="78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79"/>
        <v>1.7822388059701493</v>
      </c>
      <c r="G983" t="s">
        <v>20</v>
      </c>
      <c r="H983">
        <v>323</v>
      </c>
      <c r="I983" s="5">
        <f t="shared" si="7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80"/>
        <v>43094.25</v>
      </c>
      <c r="O983" s="8">
        <f t="shared" si="80"/>
        <v>43127.25</v>
      </c>
      <c r="P983" t="b">
        <v>0</v>
      </c>
      <c r="Q983" t="b">
        <v>0</v>
      </c>
      <c r="R983" t="s">
        <v>28</v>
      </c>
      <c r="S983" t="str">
        <f t="shared" si="77"/>
        <v>technology</v>
      </c>
      <c r="T983" t="str">
        <f t="shared" si="78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79"/>
        <v>0.84930555555555554</v>
      </c>
      <c r="G984" t="s">
        <v>14</v>
      </c>
      <c r="H984">
        <v>75</v>
      </c>
      <c r="I984" s="5">
        <f t="shared" si="7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80"/>
        <v>40743.208333333336</v>
      </c>
      <c r="O984" s="8">
        <f t="shared" si="80"/>
        <v>40745.208333333336</v>
      </c>
      <c r="P984" t="b">
        <v>0</v>
      </c>
      <c r="Q984" t="b">
        <v>1</v>
      </c>
      <c r="R984" t="s">
        <v>42</v>
      </c>
      <c r="S984" t="str">
        <f t="shared" si="77"/>
        <v>film &amp; video</v>
      </c>
      <c r="T984" t="str">
        <f t="shared" si="78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79"/>
        <v>1.4593648334624323</v>
      </c>
      <c r="G985" t="s">
        <v>20</v>
      </c>
      <c r="H985">
        <v>2326</v>
      </c>
      <c r="I985" s="5">
        <f t="shared" si="7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80"/>
        <v>43681.208333333328</v>
      </c>
      <c r="O985" s="8">
        <f t="shared" si="80"/>
        <v>43696.208333333328</v>
      </c>
      <c r="P985" t="b">
        <v>0</v>
      </c>
      <c r="Q985" t="b">
        <v>0</v>
      </c>
      <c r="R985" t="s">
        <v>42</v>
      </c>
      <c r="S985" t="str">
        <f t="shared" si="77"/>
        <v>film &amp; video</v>
      </c>
      <c r="T985" t="str">
        <f t="shared" si="78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79"/>
        <v>1.5246153846153847</v>
      </c>
      <c r="G986" t="s">
        <v>20</v>
      </c>
      <c r="H986">
        <v>381</v>
      </c>
      <c r="I986" s="5">
        <f t="shared" si="7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80"/>
        <v>43716.208333333328</v>
      </c>
      <c r="O986" s="8">
        <f t="shared" si="80"/>
        <v>43742.208333333328</v>
      </c>
      <c r="P986" t="b">
        <v>0</v>
      </c>
      <c r="Q986" t="b">
        <v>0</v>
      </c>
      <c r="R986" t="s">
        <v>33</v>
      </c>
      <c r="S986" t="str">
        <f t="shared" si="77"/>
        <v>theater</v>
      </c>
      <c r="T986" t="str">
        <f t="shared" si="78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79"/>
        <v>0.67129542790152408</v>
      </c>
      <c r="G987" t="s">
        <v>14</v>
      </c>
      <c r="H987">
        <v>4405</v>
      </c>
      <c r="I987" s="5">
        <f t="shared" si="7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80"/>
        <v>41614.25</v>
      </c>
      <c r="O987" s="8">
        <f t="shared" si="80"/>
        <v>41640.25</v>
      </c>
      <c r="P987" t="b">
        <v>0</v>
      </c>
      <c r="Q987" t="b">
        <v>1</v>
      </c>
      <c r="R987" t="s">
        <v>23</v>
      </c>
      <c r="S987" t="str">
        <f t="shared" si="77"/>
        <v>music</v>
      </c>
      <c r="T987" t="str">
        <f t="shared" si="78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79"/>
        <v>0.40307692307692305</v>
      </c>
      <c r="G988" t="s">
        <v>14</v>
      </c>
      <c r="H988">
        <v>92</v>
      </c>
      <c r="I988" s="5">
        <f t="shared" si="7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80"/>
        <v>40638.208333333336</v>
      </c>
      <c r="O988" s="8">
        <f t="shared" si="80"/>
        <v>40652.208333333336</v>
      </c>
      <c r="P988" t="b">
        <v>0</v>
      </c>
      <c r="Q988" t="b">
        <v>0</v>
      </c>
      <c r="R988" t="s">
        <v>23</v>
      </c>
      <c r="S988" t="str">
        <f t="shared" si="77"/>
        <v>music</v>
      </c>
      <c r="T988" t="str">
        <f t="shared" si="78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79"/>
        <v>2.1679032258064517</v>
      </c>
      <c r="G989" t="s">
        <v>20</v>
      </c>
      <c r="H989">
        <v>480</v>
      </c>
      <c r="I989" s="5">
        <f t="shared" si="7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80"/>
        <v>42852.208333333328</v>
      </c>
      <c r="O989" s="8">
        <f t="shared" si="80"/>
        <v>42866.208333333328</v>
      </c>
      <c r="P989" t="b">
        <v>0</v>
      </c>
      <c r="Q989" t="b">
        <v>0</v>
      </c>
      <c r="R989" t="s">
        <v>42</v>
      </c>
      <c r="S989" t="str">
        <f t="shared" si="77"/>
        <v>film &amp; video</v>
      </c>
      <c r="T989" t="str">
        <f t="shared" si="78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79"/>
        <v>0.52117021276595743</v>
      </c>
      <c r="G990" t="s">
        <v>14</v>
      </c>
      <c r="H990">
        <v>64</v>
      </c>
      <c r="I990" s="5">
        <f t="shared" si="7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80"/>
        <v>42686.25</v>
      </c>
      <c r="O990" s="8">
        <f t="shared" si="80"/>
        <v>42707.25</v>
      </c>
      <c r="P990" t="b">
        <v>0</v>
      </c>
      <c r="Q990" t="b">
        <v>0</v>
      </c>
      <c r="R990" t="s">
        <v>133</v>
      </c>
      <c r="S990" t="str">
        <f t="shared" si="77"/>
        <v>publishing</v>
      </c>
      <c r="T990" t="str">
        <f t="shared" si="78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79"/>
        <v>4.9958333333333336</v>
      </c>
      <c r="G991" t="s">
        <v>20</v>
      </c>
      <c r="H991">
        <v>226</v>
      </c>
      <c r="I991" s="5">
        <f t="shared" si="7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80"/>
        <v>43571.208333333328</v>
      </c>
      <c r="O991" s="8">
        <f t="shared" si="80"/>
        <v>43576.208333333328</v>
      </c>
      <c r="P991" t="b">
        <v>0</v>
      </c>
      <c r="Q991" t="b">
        <v>0</v>
      </c>
      <c r="R991" t="s">
        <v>206</v>
      </c>
      <c r="S991" t="str">
        <f t="shared" si="77"/>
        <v>publishing</v>
      </c>
      <c r="T991" t="str">
        <f t="shared" si="78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79"/>
        <v>0.87679487179487181</v>
      </c>
      <c r="G992" t="s">
        <v>14</v>
      </c>
      <c r="H992">
        <v>64</v>
      </c>
      <c r="I992" s="5">
        <f t="shared" si="7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80"/>
        <v>42432.25</v>
      </c>
      <c r="O992" s="8">
        <f t="shared" si="80"/>
        <v>42454.208333333328</v>
      </c>
      <c r="P992" t="b">
        <v>0</v>
      </c>
      <c r="Q992" t="b">
        <v>1</v>
      </c>
      <c r="R992" t="s">
        <v>53</v>
      </c>
      <c r="S992" t="str">
        <f t="shared" si="77"/>
        <v>film &amp; video</v>
      </c>
      <c r="T992" t="str">
        <f t="shared" si="78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79"/>
        <v>1.131734693877551</v>
      </c>
      <c r="G993" t="s">
        <v>20</v>
      </c>
      <c r="H993">
        <v>241</v>
      </c>
      <c r="I993" s="5">
        <f t="shared" si="7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80"/>
        <v>41907.208333333336</v>
      </c>
      <c r="O993" s="8">
        <f t="shared" si="80"/>
        <v>41911.208333333336</v>
      </c>
      <c r="P993" t="b">
        <v>0</v>
      </c>
      <c r="Q993" t="b">
        <v>1</v>
      </c>
      <c r="R993" t="s">
        <v>23</v>
      </c>
      <c r="S993" t="str">
        <f t="shared" si="77"/>
        <v>music</v>
      </c>
      <c r="T993" t="str">
        <f t="shared" si="78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79"/>
        <v>4.2654838709677421</v>
      </c>
      <c r="G994" t="s">
        <v>20</v>
      </c>
      <c r="H994">
        <v>132</v>
      </c>
      <c r="I994" s="5">
        <f t="shared" si="7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80"/>
        <v>43227.208333333328</v>
      </c>
      <c r="O994" s="8">
        <f t="shared" si="80"/>
        <v>43241.208333333328</v>
      </c>
      <c r="P994" t="b">
        <v>0</v>
      </c>
      <c r="Q994" t="b">
        <v>1</v>
      </c>
      <c r="R994" t="s">
        <v>53</v>
      </c>
      <c r="S994" t="str">
        <f t="shared" si="77"/>
        <v>film &amp; video</v>
      </c>
      <c r="T994" t="str">
        <f t="shared" si="78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79"/>
        <v>0.77632653061224488</v>
      </c>
      <c r="G995" t="s">
        <v>74</v>
      </c>
      <c r="H995">
        <v>75</v>
      </c>
      <c r="I995" s="5">
        <f t="shared" si="7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80"/>
        <v>42362.25</v>
      </c>
      <c r="O995" s="8">
        <f t="shared" si="80"/>
        <v>42379.25</v>
      </c>
      <c r="P995" t="b">
        <v>0</v>
      </c>
      <c r="Q995" t="b">
        <v>1</v>
      </c>
      <c r="R995" t="s">
        <v>122</v>
      </c>
      <c r="S995" t="str">
        <f t="shared" si="77"/>
        <v>photography</v>
      </c>
      <c r="T995" t="str">
        <f t="shared" si="78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79"/>
        <v>0.52496810772501767</v>
      </c>
      <c r="G996" t="s">
        <v>14</v>
      </c>
      <c r="H996">
        <v>842</v>
      </c>
      <c r="I996" s="5">
        <f t="shared" si="7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80"/>
        <v>41929.208333333336</v>
      </c>
      <c r="O996" s="8">
        <f t="shared" si="80"/>
        <v>41935.208333333336</v>
      </c>
      <c r="P996" t="b">
        <v>0</v>
      </c>
      <c r="Q996" t="b">
        <v>1</v>
      </c>
      <c r="R996" t="s">
        <v>206</v>
      </c>
      <c r="S996" t="str">
        <f t="shared" si="77"/>
        <v>publishing</v>
      </c>
      <c r="T996" t="str">
        <f t="shared" si="78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79"/>
        <v>1.5746762589928058</v>
      </c>
      <c r="G997" t="s">
        <v>20</v>
      </c>
      <c r="H997">
        <v>2043</v>
      </c>
      <c r="I997" s="5">
        <f t="shared" si="7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80"/>
        <v>43408.208333333328</v>
      </c>
      <c r="O997" s="8">
        <f t="shared" si="80"/>
        <v>43437.25</v>
      </c>
      <c r="P997" t="b">
        <v>0</v>
      </c>
      <c r="Q997" t="b">
        <v>1</v>
      </c>
      <c r="R997" t="s">
        <v>17</v>
      </c>
      <c r="S997" t="str">
        <f t="shared" si="77"/>
        <v>food</v>
      </c>
      <c r="T997" t="str">
        <f t="shared" si="78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79"/>
        <v>0.72939393939393937</v>
      </c>
      <c r="G998" t="s">
        <v>14</v>
      </c>
      <c r="H998">
        <v>112</v>
      </c>
      <c r="I998" s="5">
        <f t="shared" si="7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80"/>
        <v>41276.25</v>
      </c>
      <c r="O998" s="8">
        <f t="shared" si="80"/>
        <v>41306.25</v>
      </c>
      <c r="P998" t="b">
        <v>0</v>
      </c>
      <c r="Q998" t="b">
        <v>0</v>
      </c>
      <c r="R998" t="s">
        <v>33</v>
      </c>
      <c r="S998" t="str">
        <f t="shared" si="77"/>
        <v>theater</v>
      </c>
      <c r="T998" t="str">
        <f t="shared" si="78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79"/>
        <v>0.60565789473684206</v>
      </c>
      <c r="G999" t="s">
        <v>74</v>
      </c>
      <c r="H999">
        <v>139</v>
      </c>
      <c r="I999" s="5">
        <f t="shared" si="7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80"/>
        <v>41659.25</v>
      </c>
      <c r="O999" s="8">
        <f t="shared" si="80"/>
        <v>41664.25</v>
      </c>
      <c r="P999" t="b">
        <v>0</v>
      </c>
      <c r="Q999" t="b">
        <v>0</v>
      </c>
      <c r="R999" t="s">
        <v>33</v>
      </c>
      <c r="S999" t="str">
        <f t="shared" si="77"/>
        <v>theater</v>
      </c>
      <c r="T999" t="str">
        <f t="shared" si="78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79"/>
        <v>0.5679129129129129</v>
      </c>
      <c r="G1000" t="s">
        <v>14</v>
      </c>
      <c r="H1000">
        <v>374</v>
      </c>
      <c r="I1000" s="5">
        <f t="shared" si="7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8">
        <f t="shared" ref="O1000:O1001" si="81">(((M1000/60)/60)/24)+DATE(1970,1,1)</f>
        <v>40234.25</v>
      </c>
      <c r="P1000" t="b">
        <v>0</v>
      </c>
      <c r="Q1000" t="b">
        <v>1</v>
      </c>
      <c r="R1000" t="s">
        <v>60</v>
      </c>
      <c r="S1000" t="str">
        <f t="shared" si="77"/>
        <v>music</v>
      </c>
      <c r="T1000" t="str">
        <f t="shared" si="78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79"/>
        <v>0.56542754275427543</v>
      </c>
      <c r="G1001" t="s">
        <v>74</v>
      </c>
      <c r="H1001">
        <v>1122</v>
      </c>
      <c r="I1001" s="5">
        <f t="shared" si="7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8">
        <f t="shared" si="81"/>
        <v>42557.208333333328</v>
      </c>
      <c r="P1001" t="b">
        <v>0</v>
      </c>
      <c r="Q1001" t="b">
        <v>0</v>
      </c>
      <c r="R1001" t="s">
        <v>17</v>
      </c>
      <c r="S1001" t="str">
        <f t="shared" si="77"/>
        <v>food</v>
      </c>
      <c r="T1001" t="str">
        <f t="shared" si="78"/>
        <v>food trucks</v>
      </c>
    </row>
  </sheetData>
  <conditionalFormatting sqref="G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Category by Year</vt:lpstr>
      <vt:lpstr>Category Results</vt:lpstr>
      <vt:lpstr>Sub-cat Results</vt:lpstr>
      <vt:lpstr>Bonus Analysis</vt:lpstr>
      <vt:lpstr>Crowdfunding</vt:lpstr>
      <vt:lpstr>Sheet2</vt:lpstr>
      <vt:lpstr>Bonus Practice</vt:lpstr>
      <vt:lpstr>Crowdfunding - Backup</vt:lpstr>
      <vt:lpstr>backers</vt:lpstr>
      <vt:lpstr>backers_c</vt:lpstr>
      <vt:lpstr>goal</vt:lpstr>
      <vt:lpstr>'Crowdfunding - Backup'!outcome</vt:lpstr>
      <vt:lpstr>outcome</vt:lpstr>
      <vt:lpstr>'Crowdfunding - Backup'!percent_funded</vt:lpstr>
      <vt:lpstr>percent_funded</vt:lpstr>
      <vt:lpstr>'Crowdfunding - Backup'!pledged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Vincent Passanisi</cp:lastModifiedBy>
  <dcterms:created xsi:type="dcterms:W3CDTF">2021-09-29T18:52:28Z</dcterms:created>
  <dcterms:modified xsi:type="dcterms:W3CDTF">2022-10-08T15:22:54Z</dcterms:modified>
</cp:coreProperties>
</file>