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torp/Downloads/"/>
    </mc:Choice>
  </mc:AlternateContent>
  <xr:revisionPtr revIDLastSave="0" documentId="13_ncr:1_{E3672B6F-14B8-A948-877D-AB15FF9A0737}" xr6:coauthVersionLast="47" xr6:coauthVersionMax="47" xr10:uidLastSave="{00000000-0000-0000-0000-000000000000}"/>
  <bookViews>
    <workbookView xWindow="23060" yWindow="880" windowWidth="18060" windowHeight="23740" xr2:uid="{B21A76AC-B8EC-424A-B0A6-DF8983FD0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9" i="1"/>
  <c r="C19" i="1" l="1"/>
  <c r="D19" i="1"/>
  <c r="F19" i="1"/>
  <c r="G19" i="1"/>
  <c r="H19" i="1"/>
  <c r="I19" i="1"/>
  <c r="J19" i="1"/>
  <c r="K19" i="1"/>
  <c r="L19" i="1"/>
  <c r="M19" i="1"/>
  <c r="N19" i="1"/>
  <c r="O19" i="1"/>
  <c r="C17" i="1"/>
  <c r="D16" i="1"/>
  <c r="D17" i="1" s="1"/>
  <c r="B16" i="1"/>
  <c r="B17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O16" i="1" s="1"/>
  <c r="O17" i="1" s="1"/>
  <c r="J16" i="1" l="1"/>
  <c r="J17" i="1" s="1"/>
  <c r="H16" i="1"/>
  <c r="H17" i="1" s="1"/>
  <c r="H18" i="1" s="1"/>
  <c r="H23" i="1" s="1"/>
  <c r="G16" i="1"/>
  <c r="G17" i="1" s="1"/>
  <c r="G18" i="1" s="1"/>
  <c r="G23" i="1" s="1"/>
  <c r="F16" i="1"/>
  <c r="F17" i="1" s="1"/>
  <c r="F18" i="1" s="1"/>
  <c r="F23" i="1" s="1"/>
  <c r="B18" i="1"/>
  <c r="B23" i="1" s="1"/>
  <c r="N16" i="1"/>
  <c r="N17" i="1" s="1"/>
  <c r="N18" i="1" s="1"/>
  <c r="M16" i="1"/>
  <c r="M17" i="1" s="1"/>
  <c r="M18" i="1" s="1"/>
  <c r="L16" i="1"/>
  <c r="L17" i="1" s="1"/>
  <c r="L18" i="1" s="1"/>
  <c r="K16" i="1"/>
  <c r="K17" i="1" s="1"/>
  <c r="I16" i="1"/>
  <c r="I17" i="1" s="1"/>
  <c r="I18" i="1" s="1"/>
  <c r="I23" i="1" s="1"/>
  <c r="O18" i="1"/>
  <c r="O23" i="1" s="1"/>
  <c r="J18" i="1"/>
  <c r="J23" i="1" s="1"/>
  <c r="D18" i="1"/>
  <c r="D23" i="1" s="1"/>
  <c r="C18" i="1"/>
  <c r="C23" i="1" s="1"/>
  <c r="K18" i="1" l="1"/>
  <c r="K23" i="1" s="1"/>
  <c r="L23" i="1"/>
  <c r="N23" i="1"/>
  <c r="M23" i="1"/>
</calcChain>
</file>

<file path=xl/sharedStrings.xml><?xml version="1.0" encoding="utf-8"?>
<sst xmlns="http://schemas.openxmlformats.org/spreadsheetml/2006/main" count="36" uniqueCount="36">
  <si>
    <t>Variables</t>
  </si>
  <si>
    <t>Calculations</t>
  </si>
  <si>
    <t>Graphs</t>
  </si>
  <si>
    <t>Nominal</t>
  </si>
  <si>
    <t>Min</t>
  </si>
  <si>
    <t>Max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</si>
  <si>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</si>
  <si>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</si>
  <si>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</si>
  <si>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</si>
  <si>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</si>
  <si>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</si>
  <si>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</si>
  <si>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</si>
  <si>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</si>
  <si>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</si>
  <si>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Project Name</t>
  </si>
  <si>
    <t>Do Not Touch</t>
  </si>
  <si>
    <t>Table Format:</t>
  </si>
  <si>
    <t>Text (Opt)</t>
  </si>
  <si>
    <t>Value (Req)</t>
  </si>
  <si>
    <t>Formula (Req)</t>
  </si>
  <si>
    <t>Ciconia Unit Economics Viability Analysis</t>
  </si>
  <si>
    <t>Number of patients per year</t>
  </si>
  <si>
    <t>Operating expenses as % of revenue</t>
  </si>
  <si>
    <t>Laser system cost (including installation and training)</t>
  </si>
  <si>
    <t>Laser depreciation period in years</t>
  </si>
  <si>
    <t>Annual revenue per patient</t>
  </si>
  <si>
    <t>Annual revenue per clinic</t>
  </si>
  <si>
    <t>Annual cost</t>
  </si>
  <si>
    <t>Number of procedures per laser per day</t>
  </si>
  <si>
    <t>Procedure fee per patient</t>
  </si>
  <si>
    <t>Annual net income</t>
  </si>
  <si>
    <t>The visualizer will NOT read white cells.</t>
  </si>
  <si>
    <t>Number of procedures per patient</t>
  </si>
  <si>
    <t>Okay to add/remove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</si>
</sst>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/>
    <xf numFmtId="2" fontId="1" fillId="5" borderId="2" xfId="0" applyNumberFormat="1" applyFont="1" applyFill="1" applyBorder="1"/>
    <xf numFmtId="2" fontId="0" fillId="3" borderId="2" xfId="0" applyNumberFormat="1" applyFill="1" applyBorder="1"/>
    <xf numFmtId="2" fontId="0" fillId="2" borderId="2" xfId="0" applyNumberFormat="1" applyFill="1" applyBorder="1"/>
    <xf numFmtId="2" fontId="0" fillId="4" borderId="3" xfId="0" applyNumberFormat="1" applyFill="1" applyBorder="1"/>
    <xf numFmtId="2" fontId="0" fillId="0" borderId="0" xfId="0" applyNumberFormat="1"/>
    <xf numFmtId="2" fontId="1" fillId="5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0" fillId="5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DCDD-AAE8-8743-973B-C5353F931570}">
  <dimension ref="A1:O23"/>
  <sheetViews>
    <sheetView tabSelected="1" topLeftCell="F1" zoomScale="125" zoomScaleNormal="112" workbookViewId="0">
      <selection activeCell="F5" sqref="F5"/>
    </sheetView>
  </sheetViews>
  <sheetFormatPr baseColWidth="10" defaultRowHeight="16" x14ac:dyDescent="0.2"/>
  <cols>
    <col min="1" max="1" width="55.1640625" style="6" customWidth="1"/>
    <col min="2" max="17" width="13.83203125" style="6" customWidth="1"/>
    <col min="18" max="16384" width="10.83203125" style="6"/>
  </cols>
  <sheetData>
    <row r="1" spans="1:15" x14ac:dyDescent="0.2">
      <c r="A1" s="1" t="s">
        <v>18</v>
      </c>
      <c r="B1" s="2" t="s">
        <v>17</v>
      </c>
      <c r="C1" s="3" t="s">
        <v>19</v>
      </c>
      <c r="D1" s="4" t="s">
        <v>20</v>
      </c>
      <c r="E1" s="5" t="s">
        <v>21</v>
      </c>
      <c r="G1" s="12" t="s">
        <v>33</v>
      </c>
      <c r="J1" s="12" t="s">
        <v>35</v>
      </c>
    </row>
    <row r="4" spans="1:15" x14ac:dyDescent="0.2">
      <c r="A4" s="7" t="s">
        <v>16</v>
      </c>
      <c r="B4" s="8" t="s">
        <v>22</v>
      </c>
      <c r="C4" s="8"/>
      <c r="D4" s="8"/>
      <c r="E4" s="8"/>
    </row>
    <row r="7" spans="1:15" x14ac:dyDescent="0.2"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</row>
    <row r="8" spans="1:15" x14ac:dyDescent="0.2">
      <c r="A8" s="7" t="s">
        <v>0</v>
      </c>
      <c r="B8" s="11" t="s">
        <v>3</v>
      </c>
      <c r="C8" s="11" t="s">
        <v>4</v>
      </c>
      <c r="D8" s="11" t="s">
        <v>5</v>
      </c>
    </row>
    <row r="9" spans="1:15" x14ac:dyDescent="0.2">
      <c r="A9" s="8" t="s">
        <v>23</v>
      </c>
      <c r="B9" s="10">
        <v>300</v>
      </c>
      <c r="C9" s="10">
        <v>100</v>
      </c>
      <c r="D9" s="10">
        <v>500</v>
      </c>
      <c r="F9" s="6">
        <v>300</v>
      </c>
      <c r="G9" s="6">
        <v>300</v>
      </c>
      <c r="H9" s="6">
        <v>300</v>
      </c>
      <c r="I9" s="6">
        <v>300</v>
      </c>
      <c r="J9" s="6">
        <v>300</v>
      </c>
      <c r="K9" s="6">
        <v>300</v>
      </c>
      <c r="L9" s="6">
        <v>300</v>
      </c>
      <c r="M9" s="6">
        <v>300</v>
      </c>
      <c r="N9" s="6">
        <v>300</v>
      </c>
      <c r="O9" s="6">
        <v>300</v>
      </c>
    </row>
    <row r="10" spans="1:15" x14ac:dyDescent="0.2">
      <c r="A10" s="8" t="s">
        <v>34</v>
      </c>
      <c r="B10" s="10">
        <v>7</v>
      </c>
      <c r="C10" s="10">
        <v>2</v>
      </c>
      <c r="D10" s="10">
        <v>12</v>
      </c>
      <c r="F10" s="6">
        <v>7</v>
      </c>
      <c r="G10" s="6">
        <v>7</v>
      </c>
      <c r="H10" s="6">
        <v>7</v>
      </c>
      <c r="I10" s="6">
        <v>7</v>
      </c>
      <c r="J10" s="6">
        <v>7</v>
      </c>
      <c r="K10" s="6">
        <v>7</v>
      </c>
      <c r="L10" s="6">
        <v>7</v>
      </c>
      <c r="M10" s="6">
        <v>7</v>
      </c>
      <c r="N10" s="6">
        <v>7</v>
      </c>
      <c r="O10" s="6">
        <v>7</v>
      </c>
    </row>
    <row r="11" spans="1:15" x14ac:dyDescent="0.2">
      <c r="A11" s="8" t="s">
        <v>24</v>
      </c>
      <c r="B11" s="10">
        <v>60</v>
      </c>
      <c r="C11" s="10">
        <v>40</v>
      </c>
      <c r="D11" s="10">
        <v>80</v>
      </c>
      <c r="F11" s="6">
        <v>60</v>
      </c>
      <c r="G11" s="6">
        <v>60</v>
      </c>
      <c r="H11" s="6">
        <v>60</v>
      </c>
      <c r="I11" s="6">
        <v>60</v>
      </c>
      <c r="J11" s="6">
        <v>60</v>
      </c>
      <c r="K11" s="6">
        <v>60</v>
      </c>
      <c r="L11" s="6">
        <v>60</v>
      </c>
      <c r="M11" s="6">
        <v>60</v>
      </c>
      <c r="N11" s="6">
        <v>60</v>
      </c>
      <c r="O11" s="6">
        <v>60</v>
      </c>
    </row>
    <row r="12" spans="1:15" x14ac:dyDescent="0.2">
      <c r="A12" s="8" t="s">
        <v>25</v>
      </c>
      <c r="B12" s="10">
        <v>30000</v>
      </c>
      <c r="C12" s="10">
        <v>10000</v>
      </c>
      <c r="D12" s="10">
        <v>50000</v>
      </c>
      <c r="F12" s="6">
        <v>30000</v>
      </c>
      <c r="G12" s="6">
        <v>30000</v>
      </c>
      <c r="H12" s="6">
        <v>30000</v>
      </c>
      <c r="I12" s="6">
        <v>30000</v>
      </c>
      <c r="J12" s="6">
        <v>30000</v>
      </c>
      <c r="K12" s="6">
        <v>30000</v>
      </c>
      <c r="L12" s="6">
        <v>30000</v>
      </c>
      <c r="M12" s="6">
        <v>30000</v>
      </c>
      <c r="N12" s="6">
        <v>30000</v>
      </c>
      <c r="O12" s="6">
        <v>30000</v>
      </c>
    </row>
    <row r="13" spans="1:15" x14ac:dyDescent="0.2">
      <c r="A13" s="8" t="s">
        <v>26</v>
      </c>
      <c r="B13" s="10">
        <v>4</v>
      </c>
      <c r="C13" s="10">
        <v>3</v>
      </c>
      <c r="D13" s="10">
        <v>5</v>
      </c>
      <c r="F13" s="6">
        <v>4</v>
      </c>
      <c r="G13" s="6">
        <v>4</v>
      </c>
      <c r="H13" s="6">
        <v>4</v>
      </c>
      <c r="I13" s="6">
        <v>4</v>
      </c>
      <c r="J13" s="6">
        <v>4</v>
      </c>
      <c r="K13" s="6">
        <v>4</v>
      </c>
      <c r="L13" s="6">
        <v>4</v>
      </c>
      <c r="M13" s="6">
        <v>4</v>
      </c>
      <c r="N13" s="6">
        <v>4</v>
      </c>
      <c r="O13" s="6">
        <v>4</v>
      </c>
    </row>
    <row r="15" spans="1:15" x14ac:dyDescent="0.2">
      <c r="A15" s="7" t="s">
        <v>1</v>
      </c>
    </row>
    <row r="16" spans="1:15" x14ac:dyDescent="0.2">
      <c r="A16" s="8" t="s">
        <v>27</v>
      </c>
      <c r="B16" s="9">
        <f>B22*B10</f>
        <v>10500</v>
      </c>
      <c r="C16" s="6">
        <f>C22*C10</f>
        <v>2000</v>
      </c>
      <c r="D16" s="6">
        <f t="shared" ref="D16:N16" si="0">D22*D10</f>
        <v>24000</v>
      </c>
      <c r="F16" s="6">
        <f t="shared" si="0"/>
        <v>7000</v>
      </c>
      <c r="G16" s="6">
        <f t="shared" si="0"/>
        <v>7777.7777777777774</v>
      </c>
      <c r="H16" s="6">
        <f t="shared" si="0"/>
        <v>8555.5555555555547</v>
      </c>
      <c r="I16" s="6">
        <f t="shared" si="0"/>
        <v>9333.3333333333321</v>
      </c>
      <c r="J16" s="6">
        <f t="shared" si="0"/>
        <v>10111.111111111109</v>
      </c>
      <c r="K16" s="6">
        <f t="shared" si="0"/>
        <v>10888.888888888889</v>
      </c>
      <c r="L16" s="6">
        <f t="shared" si="0"/>
        <v>11666.666666666666</v>
      </c>
      <c r="M16" s="6">
        <f t="shared" si="0"/>
        <v>12444.444444444443</v>
      </c>
      <c r="N16" s="6">
        <f t="shared" si="0"/>
        <v>13222.222222222221</v>
      </c>
      <c r="O16" s="6">
        <f>O22*O10</f>
        <v>13999.999999999998</v>
      </c>
    </row>
    <row r="17" spans="1:15" x14ac:dyDescent="0.2">
      <c r="A17" s="8" t="s">
        <v>28</v>
      </c>
      <c r="B17" s="9">
        <f>B16*B9</f>
        <v>3150000</v>
      </c>
      <c r="C17" s="6">
        <f t="shared" ref="C17:O17" si="1">C16*C9</f>
        <v>200000</v>
      </c>
      <c r="D17" s="6">
        <f t="shared" si="1"/>
        <v>12000000</v>
      </c>
      <c r="F17" s="6">
        <f t="shared" si="1"/>
        <v>2100000</v>
      </c>
      <c r="G17" s="6">
        <f t="shared" si="1"/>
        <v>2333333.333333333</v>
      </c>
      <c r="H17" s="6">
        <f t="shared" si="1"/>
        <v>2566666.6666666665</v>
      </c>
      <c r="I17" s="6">
        <f t="shared" si="1"/>
        <v>2799999.9999999995</v>
      </c>
      <c r="J17" s="6">
        <f t="shared" si="1"/>
        <v>3033333.333333333</v>
      </c>
      <c r="K17" s="6">
        <f t="shared" si="1"/>
        <v>3266666.6666666665</v>
      </c>
      <c r="L17" s="6">
        <f t="shared" si="1"/>
        <v>3500000</v>
      </c>
      <c r="M17" s="6">
        <f t="shared" si="1"/>
        <v>3733333.333333333</v>
      </c>
      <c r="N17" s="6">
        <f t="shared" si="1"/>
        <v>3966666.666666666</v>
      </c>
      <c r="O17" s="6">
        <f t="shared" si="1"/>
        <v>4199999.9999999991</v>
      </c>
    </row>
    <row r="18" spans="1:15" x14ac:dyDescent="0.2">
      <c r="A18" s="8" t="s">
        <v>29</v>
      </c>
      <c r="B18" s="9">
        <f>B17*B11/100 + B12/B13</f>
        <v>1897500</v>
      </c>
      <c r="C18" s="6">
        <f t="shared" ref="C18:O18" si="2">C17*C11/100 + C12/C13</f>
        <v>83333.333333333328</v>
      </c>
      <c r="D18" s="6">
        <f t="shared" si="2"/>
        <v>9610000</v>
      </c>
      <c r="F18" s="6">
        <f t="shared" si="2"/>
        <v>1267500</v>
      </c>
      <c r="G18" s="6">
        <f t="shared" si="2"/>
        <v>1407499.9999999998</v>
      </c>
      <c r="H18" s="6">
        <f t="shared" si="2"/>
        <v>1547500</v>
      </c>
      <c r="I18" s="6">
        <f t="shared" si="2"/>
        <v>1687499.9999999998</v>
      </c>
      <c r="J18" s="6">
        <f t="shared" si="2"/>
        <v>1827499.9999999998</v>
      </c>
      <c r="K18" s="6">
        <f t="shared" si="2"/>
        <v>1967500</v>
      </c>
      <c r="L18" s="6">
        <f t="shared" si="2"/>
        <v>2107500</v>
      </c>
      <c r="M18" s="6">
        <f t="shared" si="2"/>
        <v>2247499.9999999995</v>
      </c>
      <c r="N18" s="6">
        <f t="shared" si="2"/>
        <v>2387499.9999999995</v>
      </c>
      <c r="O18" s="6">
        <f t="shared" si="2"/>
        <v>2527499.9999999995</v>
      </c>
    </row>
    <row r="19" spans="1:15" x14ac:dyDescent="0.2">
      <c r="A19" s="8" t="s">
        <v>30</v>
      </c>
      <c r="B19" s="9">
        <f>INT(B9*B10/250)</f>
        <v>8</v>
      </c>
      <c r="C19" s="6">
        <f t="shared" ref="C19:O19" si="3">INT(C9*C10/250)</f>
        <v>0</v>
      </c>
      <c r="D19" s="6">
        <f t="shared" si="3"/>
        <v>24</v>
      </c>
      <c r="F19" s="6">
        <f t="shared" si="3"/>
        <v>8</v>
      </c>
      <c r="G19" s="6">
        <f t="shared" si="3"/>
        <v>8</v>
      </c>
      <c r="H19" s="6">
        <f t="shared" si="3"/>
        <v>8</v>
      </c>
      <c r="I19" s="6">
        <f t="shared" si="3"/>
        <v>8</v>
      </c>
      <c r="J19" s="6">
        <f t="shared" si="3"/>
        <v>8</v>
      </c>
      <c r="K19" s="6">
        <f t="shared" si="3"/>
        <v>8</v>
      </c>
      <c r="L19" s="6">
        <f t="shared" si="3"/>
        <v>8</v>
      </c>
      <c r="M19" s="6">
        <f t="shared" si="3"/>
        <v>8</v>
      </c>
      <c r="N19" s="6">
        <f t="shared" si="3"/>
        <v>8</v>
      </c>
      <c r="O19" s="6">
        <f t="shared" si="3"/>
        <v>8</v>
      </c>
    </row>
    <row r="21" spans="1:15" x14ac:dyDescent="0.2">
      <c r="A21" s="7" t="s">
        <v>2</v>
      </c>
    </row>
    <row r="22" spans="1:15" x14ac:dyDescent="0.2">
      <c r="A22" s="8" t="s">
        <v>31</v>
      </c>
      <c r="B22" s="6">
        <v>1500</v>
      </c>
      <c r="C22" s="10">
        <v>1000</v>
      </c>
      <c r="D22" s="10">
        <v>2000</v>
      </c>
      <c r="F22" s="6">
        <f>C22</f>
        <v>1000</v>
      </c>
      <c r="G22" s="6">
        <f>F22+($D$22-$C$22)/9</f>
        <v>1111.1111111111111</v>
      </c>
      <c r="H22" s="6">
        <f t="shared" ref="H22:O22" si="4">G22+($D$22-$C$22)/9</f>
        <v>1222.2222222222222</v>
      </c>
      <c r="I22" s="6">
        <f t="shared" si="4"/>
        <v>1333.3333333333333</v>
      </c>
      <c r="J22" s="6">
        <f t="shared" si="4"/>
        <v>1444.4444444444443</v>
      </c>
      <c r="K22" s="6">
        <f t="shared" si="4"/>
        <v>1555.5555555555554</v>
      </c>
      <c r="L22" s="6">
        <f t="shared" si="4"/>
        <v>1666.6666666666665</v>
      </c>
      <c r="M22" s="6">
        <f t="shared" si="4"/>
        <v>1777.7777777777776</v>
      </c>
      <c r="N22" s="6">
        <f t="shared" si="4"/>
        <v>1888.8888888888887</v>
      </c>
      <c r="O22" s="6">
        <f t="shared" si="4"/>
        <v>1999.9999999999998</v>
      </c>
    </row>
    <row r="23" spans="1:15" x14ac:dyDescent="0.2">
      <c r="A23" s="8" t="s">
        <v>32</v>
      </c>
      <c r="B23" s="9">
        <f>B17-B18</f>
        <v>1252500</v>
      </c>
      <c r="C23" s="6">
        <f t="shared" ref="C23:O23" si="5">C17-C18</f>
        <v>116666.66666666667</v>
      </c>
      <c r="D23" s="6">
        <f t="shared" si="5"/>
        <v>2390000</v>
      </c>
      <c r="F23" s="6">
        <f t="shared" si="5"/>
        <v>832500</v>
      </c>
      <c r="G23" s="6">
        <f t="shared" si="5"/>
        <v>925833.33333333326</v>
      </c>
      <c r="H23" s="6">
        <f t="shared" si="5"/>
        <v>1019166.6666666665</v>
      </c>
      <c r="I23" s="6">
        <f t="shared" si="5"/>
        <v>1112499.9999999998</v>
      </c>
      <c r="J23" s="6">
        <f t="shared" si="5"/>
        <v>1205833.3333333333</v>
      </c>
      <c r="K23" s="6">
        <f t="shared" si="5"/>
        <v>1299166.6666666665</v>
      </c>
      <c r="L23" s="6">
        <f t="shared" si="5"/>
        <v>1392500</v>
      </c>
      <c r="M23" s="6">
        <f t="shared" si="5"/>
        <v>1485833.3333333335</v>
      </c>
      <c r="N23" s="6">
        <f t="shared" si="5"/>
        <v>1579166.6666666665</v>
      </c>
      <c r="O23" s="6">
        <f t="shared" si="5"/>
        <v>1672499.9999999995</v>
      </c>
    </row>
  </sheetData>
  <phoneticPr fontId="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Peng</dc:creator>
  <cp:lastModifiedBy>Victor Peng</cp:lastModifiedBy>
  <dcterms:created xsi:type="dcterms:W3CDTF">2025-08-12T01:09:55Z</dcterms:created>
  <dcterms:modified xsi:type="dcterms:W3CDTF">2025-08-12T23:22:58Z</dcterms:modified>
</cp:coreProperties>
</file>