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8_{CFB6BEBE-483F-4554-975F-5D182DD1B4B2}" xr6:coauthVersionLast="47" xr6:coauthVersionMax="47" xr10:uidLastSave="{00000000-0000-0000-0000-000000000000}"/>
  <bookViews>
    <workbookView xWindow="-108" yWindow="-108" windowWidth="23256" windowHeight="12576" activeTab="4" xr2:uid="{E10DE66C-2910-41AF-8E5A-123073DD7712}"/>
  </bookViews>
  <sheets>
    <sheet name="#1" sheetId="1" r:id="rId1"/>
    <sheet name="#2" sheetId="2" r:id="rId2"/>
    <sheet name="#3" sheetId="3" r:id="rId3"/>
    <sheet name="Answer Report 1" sheetId="5" r:id="rId4"/>
    <sheet name="#4" sheetId="4" r:id="rId5"/>
  </sheets>
  <definedNames>
    <definedName name="solver_adj" localSheetId="0" hidden="1">'#1'!$C$28:$J$35</definedName>
    <definedName name="solver_adj" localSheetId="1" hidden="1">'#2'!$D$20:$F$22,'#2'!$D$26:$H$28</definedName>
    <definedName name="solver_adj" localSheetId="2" hidden="1">'#3'!$C$11:$J$11</definedName>
    <definedName name="solver_adj" localSheetId="4" hidden="1">'#4'!$C$21:$F$24,'#4'!$C$30:$F$30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0" hidden="1">'#1'!$C$36:$J$36</definedName>
    <definedName name="solver_lhs1" localSheetId="1" hidden="1">'#2'!$D$29:$H$29</definedName>
    <definedName name="solver_lhs1" localSheetId="2" hidden="1">'#3'!$B$25:$B$27</definedName>
    <definedName name="solver_lhs1" localSheetId="4" hidden="1">'#4'!$C$25:$F$25</definedName>
    <definedName name="solver_lhs2" localSheetId="0" hidden="1">'#1'!$K$28:$K$35</definedName>
    <definedName name="solver_lhs2" localSheetId="1" hidden="1">'#2'!$G$20:$G$22</definedName>
    <definedName name="solver_lhs2" localSheetId="2" hidden="1">'#3'!$B$28:$B$35</definedName>
    <definedName name="solver_lhs2" localSheetId="4" hidden="1">'#4'!$C$30:$F$30</definedName>
    <definedName name="solver_lhs3" localSheetId="1" hidden="1">'#2'!$I$26:$I$28</definedName>
    <definedName name="solver_lhs3" localSheetId="2" hidden="1">'#3'!$C$11:$J$11</definedName>
    <definedName name="solver_lhs3" localSheetId="4" hidden="1">'#4'!$G$21:$G$24</definedName>
    <definedName name="solver_lhs4" localSheetId="2" hidden="1">'#3'!$L$11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4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0" hidden="1">'#1'!$B$43</definedName>
    <definedName name="solver_opt" localSheetId="1" hidden="1">'#2'!$C$35</definedName>
    <definedName name="solver_opt" localSheetId="2" hidden="1">'#3'!$C$20</definedName>
    <definedName name="solver_opt" localSheetId="4" hidden="1">'#4'!$M$20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0" hidden="1">2</definedName>
    <definedName name="solver_rel1" localSheetId="1" hidden="1">3</definedName>
    <definedName name="solver_rel1" localSheetId="2" hidden="1">1</definedName>
    <definedName name="solver_rel1" localSheetId="4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4" hidden="1">5</definedName>
    <definedName name="solver_rel3" localSheetId="1" hidden="1">2</definedName>
    <definedName name="solver_rel3" localSheetId="2" hidden="1">4</definedName>
    <definedName name="solver_rel3" localSheetId="4" hidden="1">1</definedName>
    <definedName name="solver_rel4" localSheetId="2" hidden="1">1</definedName>
    <definedName name="solver_rhs1" localSheetId="0" hidden="1">'#1'!$C$38:$J$38</definedName>
    <definedName name="solver_rhs1" localSheetId="1" hidden="1">'#2'!$D$31:$H$31</definedName>
    <definedName name="solver_rhs1" localSheetId="2" hidden="1">'#3'!$D$25:$D$27</definedName>
    <definedName name="solver_rhs1" localSheetId="4" hidden="1">'#4'!$C$27:$F$27</definedName>
    <definedName name="solver_rhs2" localSheetId="0" hidden="1">'#1'!$M$28:$M$35</definedName>
    <definedName name="solver_rhs2" localSheetId="1" hidden="1">'#2'!$I$20:$I$22</definedName>
    <definedName name="solver_rhs2" localSheetId="2" hidden="1">'#3'!$D$28:$D$35</definedName>
    <definedName name="solver_rhs2" localSheetId="4" hidden="1">"binary"</definedName>
    <definedName name="solver_rhs3" localSheetId="1" hidden="1">'#2'!$K$26:$K$28</definedName>
    <definedName name="solver_rhs3" localSheetId="2" hidden="1">"integer"</definedName>
    <definedName name="solver_rhs3" localSheetId="4" hidden="1">'#4'!$I$21:$I$24</definedName>
    <definedName name="solver_rhs4" localSheetId="2" hidden="1">'#3'!$N$11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I24" i="4" l="1"/>
  <c r="I23" i="4"/>
  <c r="I22" i="4"/>
  <c r="I21" i="4"/>
  <c r="G22" i="4"/>
  <c r="G23" i="4"/>
  <c r="G24" i="4"/>
  <c r="G21" i="4"/>
  <c r="D25" i="4"/>
  <c r="E25" i="4"/>
  <c r="F25" i="4"/>
  <c r="C25" i="4"/>
  <c r="C20" i="3"/>
  <c r="B35" i="3"/>
  <c r="B34" i="3"/>
  <c r="B33" i="3"/>
  <c r="B32" i="3"/>
  <c r="B31" i="3"/>
  <c r="B30" i="3"/>
  <c r="B29" i="3"/>
  <c r="B28" i="3"/>
  <c r="L11" i="3"/>
  <c r="K11" i="3"/>
  <c r="K13" i="3"/>
  <c r="C21" i="3" s="1"/>
  <c r="G32" i="3"/>
  <c r="G31" i="3"/>
  <c r="G30" i="3"/>
  <c r="G29" i="3"/>
  <c r="G28" i="3"/>
  <c r="G27" i="3"/>
  <c r="G26" i="3"/>
  <c r="G25" i="3"/>
  <c r="D26" i="3"/>
  <c r="D27" i="3"/>
  <c r="D25" i="3"/>
  <c r="B27" i="3"/>
  <c r="B26" i="3"/>
  <c r="B25" i="3"/>
  <c r="I27" i="2"/>
  <c r="I28" i="2"/>
  <c r="K28" i="2"/>
  <c r="K27" i="2"/>
  <c r="K26" i="2"/>
  <c r="I26" i="2"/>
  <c r="E29" i="2"/>
  <c r="F29" i="2"/>
  <c r="G29" i="2"/>
  <c r="H29" i="2"/>
  <c r="D29" i="2"/>
  <c r="C35" i="2"/>
  <c r="G21" i="2"/>
  <c r="G22" i="2"/>
  <c r="G20" i="2"/>
  <c r="B43" i="1"/>
  <c r="D36" i="1"/>
  <c r="E36" i="1"/>
  <c r="F36" i="1"/>
  <c r="G36" i="1"/>
  <c r="H36" i="1"/>
  <c r="I36" i="1"/>
  <c r="J36" i="1"/>
  <c r="D38" i="1"/>
  <c r="E38" i="1"/>
  <c r="F38" i="1"/>
  <c r="G38" i="1"/>
  <c r="H38" i="1"/>
  <c r="I38" i="1"/>
  <c r="J38" i="1"/>
  <c r="C38" i="1"/>
  <c r="C36" i="1"/>
  <c r="M29" i="1"/>
  <c r="M30" i="1"/>
  <c r="M31" i="1"/>
  <c r="M32" i="1"/>
  <c r="M33" i="1"/>
  <c r="M34" i="1"/>
  <c r="M35" i="1"/>
  <c r="M28" i="1"/>
  <c r="O15" i="1"/>
  <c r="K29" i="1"/>
  <c r="K30" i="1"/>
  <c r="K31" i="1"/>
  <c r="K32" i="1"/>
  <c r="K33" i="1"/>
  <c r="K34" i="1"/>
  <c r="K35" i="1"/>
  <c r="K28" i="1"/>
  <c r="K8" i="1"/>
  <c r="I20" i="3" l="1"/>
  <c r="C22" i="3"/>
</calcChain>
</file>

<file path=xl/sharedStrings.xml><?xml version="1.0" encoding="utf-8"?>
<sst xmlns="http://schemas.openxmlformats.org/spreadsheetml/2006/main" count="342" uniqueCount="175">
  <si>
    <t>Inputs</t>
  </si>
  <si>
    <t>Outlet</t>
  </si>
  <si>
    <t>Percentage</t>
  </si>
  <si>
    <t>-</t>
  </si>
  <si>
    <t>Decisions</t>
  </si>
  <si>
    <t>Distances</t>
  </si>
  <si>
    <t>Order of outlets to go to to minimize distance?</t>
  </si>
  <si>
    <t>Objective:</t>
  </si>
  <si>
    <t>Minimize total distance</t>
  </si>
  <si>
    <t>Wanted Percentages:</t>
  </si>
  <si>
    <t>EOD Results</t>
  </si>
  <si>
    <t>Cars</t>
  </si>
  <si>
    <t>Total</t>
  </si>
  <si>
    <t>&lt;=</t>
  </si>
  <si>
    <t>=</t>
  </si>
  <si>
    <t>Route</t>
  </si>
  <si>
    <t>keep</t>
  </si>
  <si>
    <t>give</t>
  </si>
  <si>
    <t>Refinery</t>
  </si>
  <si>
    <t>R1</t>
  </si>
  <si>
    <t>R2</t>
  </si>
  <si>
    <t>R3</t>
  </si>
  <si>
    <t>R4</t>
  </si>
  <si>
    <t>R5</t>
  </si>
  <si>
    <t>To</t>
  </si>
  <si>
    <t>From</t>
  </si>
  <si>
    <t>Pump A</t>
  </si>
  <si>
    <t>Pump B</t>
  </si>
  <si>
    <t>Pump C</t>
  </si>
  <si>
    <t>Well 1</t>
  </si>
  <si>
    <t>Well 2</t>
  </si>
  <si>
    <t>Well 3</t>
  </si>
  <si>
    <t>Requirements (TBD)</t>
  </si>
  <si>
    <t>Objective</t>
  </si>
  <si>
    <t>Minimize Cost</t>
  </si>
  <si>
    <t>Total (TBD)</t>
  </si>
  <si>
    <t>Capacity (TBD)</t>
  </si>
  <si>
    <t>&gt;=</t>
  </si>
  <si>
    <t>Amount in Pump</t>
  </si>
  <si>
    <t>Wells 1 and 3 are used to full capacity</t>
  </si>
  <si>
    <t>S1</t>
  </si>
  <si>
    <t>S2</t>
  </si>
  <si>
    <t>S3</t>
  </si>
  <si>
    <t>H1</t>
  </si>
  <si>
    <t>H2</t>
  </si>
  <si>
    <t>H3</t>
  </si>
  <si>
    <t>C1</t>
  </si>
  <si>
    <t>C2</t>
  </si>
  <si>
    <t>Price/Share</t>
  </si>
  <si>
    <t>Growth Rate</t>
  </si>
  <si>
    <t>Dividend</t>
  </si>
  <si>
    <t>Maximize Return</t>
  </si>
  <si>
    <t>Total Cost</t>
  </si>
  <si>
    <t>Budget</t>
  </si>
  <si>
    <t>SUMPRODUCT(C3:J3,C11:J11,C12:J12)</t>
  </si>
  <si>
    <t>Maximize Dividends</t>
  </si>
  <si>
    <t>Constraints</t>
  </si>
  <si>
    <t>LHS</t>
  </si>
  <si>
    <t>RHS</t>
  </si>
  <si>
    <t>Shares must be in 1000's</t>
  </si>
  <si>
    <t>Sum of Return and Dividends</t>
  </si>
  <si>
    <t>Return:</t>
  </si>
  <si>
    <t>Total (Thousands)</t>
  </si>
  <si>
    <t>Shares Bought (Thousands)</t>
  </si>
  <si>
    <t>a.)</t>
  </si>
  <si>
    <t>b.)</t>
  </si>
  <si>
    <t>DC Location</t>
  </si>
  <si>
    <t>New York</t>
  </si>
  <si>
    <t>Atlanta</t>
  </si>
  <si>
    <t>Chicago</t>
  </si>
  <si>
    <t>Los Angeles</t>
  </si>
  <si>
    <t>(From) DC</t>
  </si>
  <si>
    <t>(To) Regions</t>
  </si>
  <si>
    <t>East</t>
  </si>
  <si>
    <t>South</t>
  </si>
  <si>
    <t>Midwest</t>
  </si>
  <si>
    <t>West</t>
  </si>
  <si>
    <t>Capacity</t>
  </si>
  <si>
    <t>NY</t>
  </si>
  <si>
    <t>ATL</t>
  </si>
  <si>
    <t>CHI</t>
  </si>
  <si>
    <t>LA</t>
  </si>
  <si>
    <t>REQUIREMENTS</t>
  </si>
  <si>
    <t>OPEN/CLOSE</t>
  </si>
  <si>
    <t>Per '000</t>
  </si>
  <si>
    <t>Microsoft Excel 16.0 Answer Report</t>
  </si>
  <si>
    <t>Worksheet: [HM5- Vincent Rettke (version 1).xlsx]#4</t>
  </si>
  <si>
    <t>Report Created: 10/25/2021 11:45:42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</si>
  <si>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</si>
  <si>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</si>
  <si>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</si>
  <si>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</si>
  <si>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21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</si>
  <si>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</si>
  <si>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</si>
  <si>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</si>
  <si>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</si>
  <si>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</si>
  <si>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</si>
  <si>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</si>
  <si>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</si>
  <si>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</si>
  <si>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</si>
  <si>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</si>
  <si>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</si>
  <si>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</si>
  <si>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</si>
  <si>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$M$20</t>
  </si>
  <si>
    <t>West Minimize Cost</t>
  </si>
  <si>
    <t>$C$21</t>
  </si>
  <si>
    <t>NY East</t>
  </si>
  <si>
    <t>Contin</t>
  </si>
  <si>
    <t>$D$21</t>
  </si>
  <si>
    <t>NY South</t>
  </si>
  <si>
    <t>$E$21</t>
  </si>
  <si>
    <t>NY Midwest</t>
  </si>
  <si>
    <t>$F$21</t>
  </si>
  <si>
    <t>NY West</t>
  </si>
  <si>
    <t>$C$22</t>
  </si>
  <si>
    <t>ATL East</t>
  </si>
  <si>
    <t>$D$22</t>
  </si>
  <si>
    <t>ATL South</t>
  </si>
  <si>
    <t>$E$22</t>
  </si>
  <si>
    <t>ATL Midwest</t>
  </si>
  <si>
    <t>$F$22</t>
  </si>
  <si>
    <t>ATL West</t>
  </si>
  <si>
    <t>$C$23</t>
  </si>
  <si>
    <t>CHI East</t>
  </si>
  <si>
    <t>$D$23</t>
  </si>
  <si>
    <t>CHI South</t>
  </si>
  <si>
    <t>$E$23</t>
  </si>
  <si>
    <t>CHI Midwest</t>
  </si>
  <si>
    <t>$F$23</t>
  </si>
  <si>
    <t>CHI West</t>
  </si>
  <si>
    <t>$C$24</t>
  </si>
  <si>
    <t>LA East</t>
  </si>
  <si>
    <t>$D$24</t>
  </si>
  <si>
    <t>LA South</t>
  </si>
  <si>
    <t>$E$24</t>
  </si>
  <si>
    <t>LA Midwest</t>
  </si>
  <si>
    <t>$F$24</t>
  </si>
  <si>
    <t>LA West</t>
  </si>
  <si>
    <t>$C$30</t>
  </si>
  <si>
    <t>OPEN/CLOSE New York</t>
  </si>
  <si>
    <t>$D$30</t>
  </si>
  <si>
    <t>OPEN/CLOSE Atlanta</t>
  </si>
  <si>
    <t>$E$30</t>
  </si>
  <si>
    <t>OPEN/CLOSE Chicago</t>
  </si>
  <si>
    <t>$F$30</t>
  </si>
  <si>
    <t>OPEN/CLOSE Los Angeles</t>
  </si>
  <si>
    <t>$C$25</t>
  </si>
  <si>
    <t>$C$25&gt;=$C$27</t>
  </si>
  <si>
    <t>Binding</t>
  </si>
  <si>
    <t>$D$25</t>
  </si>
  <si>
    <t>$D$25&gt;=$D$27</t>
  </si>
  <si>
    <t>$E$25</t>
  </si>
  <si>
    <t>$E$25&gt;=$E$27</t>
  </si>
  <si>
    <t>$F$25</t>
  </si>
  <si>
    <t>$F$25&gt;=$F$27</t>
  </si>
  <si>
    <t>Not Binding</t>
  </si>
  <si>
    <t>$G$21</t>
  </si>
  <si>
    <t>NY Capacity</t>
  </si>
  <si>
    <t>$G$21&lt;=$I$21</t>
  </si>
  <si>
    <t>$G$22</t>
  </si>
  <si>
    <t>ATL Capacity</t>
  </si>
  <si>
    <t>$G$22&lt;=$I$22</t>
  </si>
  <si>
    <t>$G$23</t>
  </si>
  <si>
    <t>CHI Capacity</t>
  </si>
  <si>
    <t>$G$23&lt;=$I$23</t>
  </si>
  <si>
    <t>$G$24</t>
  </si>
  <si>
    <t>LA Capacity</t>
  </si>
  <si>
    <t>$G$24&lt;=$I$24</t>
  </si>
  <si>
    <t>$C$30:$F$30=Binary</t>
  </si>
  <si>
    <t>Binary</t>
  </si>
  <si>
    <t>Annual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</si>
</sst>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3" borderId="0" xfId="1" applyFont="1" applyFill="1"/>
    <xf numFmtId="44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4" fontId="0" fillId="0" borderId="0" xfId="1" applyFont="1"/>
    <xf numFmtId="0" fontId="0" fillId="4" borderId="1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44" fontId="0" fillId="3" borderId="0" xfId="0" applyNumberFormat="1" applyFill="1"/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/>
    <xf numFmtId="44" fontId="0" fillId="0" borderId="0" xfId="0" applyNumberFormat="1" applyFill="1"/>
    <xf numFmtId="167" fontId="0" fillId="3" borderId="0" xfId="2" applyNumberFormat="1" applyFont="1" applyFill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5" borderId="1" xfId="0" applyFill="1" applyBorder="1"/>
    <xf numFmtId="0" fontId="0" fillId="0" borderId="0" xfId="0" applyBorder="1"/>
    <xf numFmtId="44" fontId="0" fillId="0" borderId="1" xfId="1" applyFont="1" applyBorder="1"/>
    <xf numFmtId="0" fontId="0" fillId="5" borderId="1" xfId="1" applyNumberFormat="1" applyFont="1" applyFill="1" applyBorder="1" applyAlignment="1">
      <alignment horizontal="center"/>
    </xf>
    <xf numFmtId="0" fontId="7" fillId="0" borderId="0" xfId="0" applyFont="1"/>
    <xf numFmtId="0" fontId="0" fillId="0" borderId="5" xfId="0" applyFill="1" applyBorder="1" applyAlignment="1"/>
    <xf numFmtId="0" fontId="8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4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1" fillId="0" borderId="0" xfId="0" applyFont="1" applyBorder="1"/>
    <xf numFmtId="44" fontId="0" fillId="0" borderId="0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F714-B67A-46C6-9DE1-3CD24DA579DF}">
  <dimension ref="A1:O47"/>
  <sheetViews>
    <sheetView workbookViewId="0">
      <selection activeCell="B27" sqref="B27"/>
    </sheetView>
  </sheetViews>
  <sheetFormatPr defaultRowHeight="14.4" x14ac:dyDescent="0.3"/>
  <cols>
    <col min="1" max="1" width="10.44140625" bestFit="1" customWidth="1"/>
    <col min="2" max="2" width="11.21875" customWidth="1"/>
  </cols>
  <sheetData>
    <row r="1" spans="1:15" ht="15.6" x14ac:dyDescent="0.3">
      <c r="A1" s="1" t="s">
        <v>0</v>
      </c>
    </row>
    <row r="2" spans="1:15" x14ac:dyDescent="0.3">
      <c r="B2" t="s">
        <v>9</v>
      </c>
    </row>
    <row r="3" spans="1:15" x14ac:dyDescent="0.3">
      <c r="B3" s="4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</row>
    <row r="4" spans="1:15" x14ac:dyDescent="0.3">
      <c r="B4" s="4" t="s">
        <v>2</v>
      </c>
      <c r="C4" s="3">
        <v>20</v>
      </c>
      <c r="D4" s="3">
        <v>10</v>
      </c>
      <c r="E4" s="3">
        <v>20</v>
      </c>
      <c r="F4" s="3">
        <v>5</v>
      </c>
      <c r="G4" s="3">
        <v>10</v>
      </c>
      <c r="H4" s="3">
        <v>20</v>
      </c>
      <c r="I4" s="3">
        <v>5</v>
      </c>
      <c r="J4" s="3">
        <v>10</v>
      </c>
    </row>
    <row r="5" spans="1:15" x14ac:dyDescent="0.3">
      <c r="B5" s="12"/>
      <c r="C5" s="13"/>
      <c r="D5" s="13"/>
      <c r="E5" s="13"/>
      <c r="F5" s="13"/>
      <c r="G5" s="13"/>
      <c r="H5" s="13"/>
      <c r="I5" s="13"/>
      <c r="J5" s="13"/>
    </row>
    <row r="6" spans="1:15" x14ac:dyDescent="0.3">
      <c r="B6" s="14" t="s">
        <v>10</v>
      </c>
      <c r="C6" s="13"/>
      <c r="D6" s="13"/>
      <c r="E6" s="13"/>
      <c r="F6" s="13"/>
      <c r="G6" s="13"/>
      <c r="H6" s="13"/>
      <c r="I6" s="13"/>
      <c r="J6" s="13"/>
      <c r="N6" s="4" t="s">
        <v>1</v>
      </c>
      <c r="O6" s="4" t="s">
        <v>11</v>
      </c>
    </row>
    <row r="7" spans="1:15" x14ac:dyDescent="0.3">
      <c r="B7" s="4" t="s">
        <v>1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 t="s">
        <v>12</v>
      </c>
      <c r="N7" s="4">
        <v>1</v>
      </c>
      <c r="O7" s="3">
        <v>4</v>
      </c>
    </row>
    <row r="8" spans="1:15" x14ac:dyDescent="0.3">
      <c r="B8" s="4" t="s">
        <v>11</v>
      </c>
      <c r="C8" s="3">
        <v>4</v>
      </c>
      <c r="D8" s="3">
        <v>14</v>
      </c>
      <c r="E8" s="3">
        <v>5</v>
      </c>
      <c r="F8" s="3">
        <v>17</v>
      </c>
      <c r="G8" s="3">
        <v>22</v>
      </c>
      <c r="H8" s="3">
        <v>7</v>
      </c>
      <c r="I8" s="3">
        <v>10</v>
      </c>
      <c r="J8" s="3">
        <v>21</v>
      </c>
      <c r="K8" s="3">
        <f>SUM(C8:J8)</f>
        <v>100</v>
      </c>
      <c r="N8" s="4">
        <v>2</v>
      </c>
      <c r="O8" s="3">
        <v>14</v>
      </c>
    </row>
    <row r="9" spans="1:15" x14ac:dyDescent="0.3">
      <c r="B9" s="15"/>
      <c r="C9" s="13"/>
      <c r="D9" s="13"/>
      <c r="E9" s="13"/>
      <c r="F9" s="13"/>
      <c r="G9" s="13"/>
      <c r="H9" s="13"/>
      <c r="I9" s="13"/>
      <c r="J9" s="13"/>
      <c r="N9" s="4">
        <v>3</v>
      </c>
      <c r="O9" s="3">
        <v>5</v>
      </c>
    </row>
    <row r="10" spans="1:15" x14ac:dyDescent="0.3">
      <c r="N10" s="4">
        <v>4</v>
      </c>
      <c r="O10" s="3">
        <v>17</v>
      </c>
    </row>
    <row r="11" spans="1:15" x14ac:dyDescent="0.3">
      <c r="B11" s="8" t="s">
        <v>5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N11" s="4">
        <v>5</v>
      </c>
      <c r="O11" s="3">
        <v>22</v>
      </c>
    </row>
    <row r="12" spans="1:15" x14ac:dyDescent="0.3">
      <c r="B12" s="9">
        <v>1</v>
      </c>
      <c r="C12" s="5" t="s">
        <v>3</v>
      </c>
      <c r="D12" s="5">
        <v>8</v>
      </c>
      <c r="E12" s="5">
        <v>6</v>
      </c>
      <c r="F12" s="5">
        <v>7</v>
      </c>
      <c r="G12" s="5">
        <v>3</v>
      </c>
      <c r="H12" s="5">
        <v>5</v>
      </c>
      <c r="I12" s="5">
        <v>4</v>
      </c>
      <c r="J12" s="5">
        <v>2</v>
      </c>
      <c r="N12" s="4">
        <v>6</v>
      </c>
      <c r="O12" s="3">
        <v>7</v>
      </c>
    </row>
    <row r="13" spans="1:15" x14ac:dyDescent="0.3">
      <c r="B13" s="10">
        <v>2</v>
      </c>
      <c r="C13" s="6">
        <v>8</v>
      </c>
      <c r="D13" s="6" t="s">
        <v>3</v>
      </c>
      <c r="E13" s="6">
        <v>6</v>
      </c>
      <c r="F13" s="6">
        <v>5</v>
      </c>
      <c r="G13" s="6">
        <v>8</v>
      </c>
      <c r="H13" s="6">
        <v>4</v>
      </c>
      <c r="I13" s="6">
        <v>6</v>
      </c>
      <c r="J13" s="6">
        <v>7</v>
      </c>
      <c r="N13" s="4">
        <v>7</v>
      </c>
      <c r="O13" s="3">
        <v>10</v>
      </c>
    </row>
    <row r="14" spans="1:15" x14ac:dyDescent="0.3">
      <c r="B14" s="9">
        <v>3</v>
      </c>
      <c r="C14" s="5">
        <v>6</v>
      </c>
      <c r="D14" s="5">
        <v>6</v>
      </c>
      <c r="E14" s="5" t="s">
        <v>3</v>
      </c>
      <c r="F14" s="5">
        <v>8</v>
      </c>
      <c r="G14" s="5">
        <v>3</v>
      </c>
      <c r="H14" s="5">
        <v>4</v>
      </c>
      <c r="I14" s="5">
        <v>7</v>
      </c>
      <c r="J14" s="5">
        <v>4</v>
      </c>
      <c r="N14" s="4">
        <v>8</v>
      </c>
      <c r="O14" s="3">
        <v>21</v>
      </c>
    </row>
    <row r="15" spans="1:15" x14ac:dyDescent="0.3">
      <c r="B15" s="10">
        <v>4</v>
      </c>
      <c r="C15" s="6">
        <v>7</v>
      </c>
      <c r="D15" s="6">
        <v>5</v>
      </c>
      <c r="E15" s="6">
        <v>8</v>
      </c>
      <c r="F15" s="6" t="s">
        <v>3</v>
      </c>
      <c r="G15" s="6">
        <v>9</v>
      </c>
      <c r="H15" s="6">
        <v>5</v>
      </c>
      <c r="I15" s="6">
        <v>3</v>
      </c>
      <c r="J15" s="6">
        <v>7</v>
      </c>
      <c r="N15" s="4" t="s">
        <v>12</v>
      </c>
      <c r="O15" s="3">
        <f>SUM(O7:O14)</f>
        <v>100</v>
      </c>
    </row>
    <row r="16" spans="1:15" x14ac:dyDescent="0.3">
      <c r="B16" s="9">
        <v>5</v>
      </c>
      <c r="C16" s="5">
        <v>3</v>
      </c>
      <c r="D16" s="5">
        <v>8</v>
      </c>
      <c r="E16" s="5">
        <v>3</v>
      </c>
      <c r="F16" s="5">
        <v>9</v>
      </c>
      <c r="G16" s="5" t="s">
        <v>3</v>
      </c>
      <c r="H16" s="5">
        <v>5</v>
      </c>
      <c r="I16" s="5">
        <v>6</v>
      </c>
      <c r="J16" s="5">
        <v>2</v>
      </c>
    </row>
    <row r="17" spans="1:15" x14ac:dyDescent="0.3">
      <c r="B17" s="10">
        <v>6</v>
      </c>
      <c r="C17" s="6">
        <v>5</v>
      </c>
      <c r="D17" s="6">
        <v>4</v>
      </c>
      <c r="E17" s="6">
        <v>4</v>
      </c>
      <c r="F17" s="6">
        <v>5</v>
      </c>
      <c r="G17" s="6">
        <v>5</v>
      </c>
      <c r="H17" s="6" t="s">
        <v>3</v>
      </c>
      <c r="I17" s="6">
        <v>3</v>
      </c>
      <c r="J17" s="6">
        <v>3</v>
      </c>
    </row>
    <row r="18" spans="1:15" x14ac:dyDescent="0.3">
      <c r="B18" s="9">
        <v>7</v>
      </c>
      <c r="C18" s="5">
        <v>4</v>
      </c>
      <c r="D18" s="5">
        <v>6</v>
      </c>
      <c r="E18" s="5">
        <v>7</v>
      </c>
      <c r="F18" s="5">
        <v>3</v>
      </c>
      <c r="G18" s="5">
        <v>6</v>
      </c>
      <c r="H18" s="5">
        <v>3</v>
      </c>
      <c r="I18" s="5" t="s">
        <v>3</v>
      </c>
      <c r="J18" s="5">
        <v>4</v>
      </c>
    </row>
    <row r="19" spans="1:15" x14ac:dyDescent="0.3">
      <c r="B19" s="10">
        <v>8</v>
      </c>
      <c r="C19" s="6">
        <v>2</v>
      </c>
      <c r="D19" s="6">
        <v>7</v>
      </c>
      <c r="E19" s="6">
        <v>4</v>
      </c>
      <c r="F19" s="6">
        <v>7</v>
      </c>
      <c r="G19" s="6">
        <v>2</v>
      </c>
      <c r="H19" s="6">
        <v>3</v>
      </c>
      <c r="I19" s="6">
        <v>4</v>
      </c>
      <c r="J19" s="6" t="s">
        <v>3</v>
      </c>
    </row>
    <row r="23" spans="1:15" x14ac:dyDescent="0.3">
      <c r="A23" s="7" t="s">
        <v>4</v>
      </c>
    </row>
    <row r="24" spans="1:15" x14ac:dyDescent="0.3">
      <c r="B24" t="s">
        <v>6</v>
      </c>
    </row>
    <row r="26" spans="1:15" x14ac:dyDescent="0.3">
      <c r="B26" s="12"/>
      <c r="C26" s="16"/>
      <c r="D26" s="16"/>
      <c r="E26" s="16"/>
      <c r="F26" s="16"/>
      <c r="G26" s="16"/>
      <c r="H26" s="16"/>
      <c r="I26" s="16"/>
      <c r="J26" s="16"/>
    </row>
    <row r="27" spans="1:15" x14ac:dyDescent="0.3">
      <c r="B27" s="8" t="s">
        <v>15</v>
      </c>
      <c r="C27" s="8">
        <v>1</v>
      </c>
      <c r="D27" s="8">
        <v>2</v>
      </c>
      <c r="E27" s="8">
        <v>3</v>
      </c>
      <c r="F27" s="8">
        <v>4</v>
      </c>
      <c r="G27" s="8">
        <v>5</v>
      </c>
      <c r="H27" s="8">
        <v>6</v>
      </c>
      <c r="I27" s="8">
        <v>7</v>
      </c>
      <c r="J27" s="8">
        <v>8</v>
      </c>
      <c r="K27" s="2"/>
      <c r="L27" s="2"/>
      <c r="M27" s="2"/>
    </row>
    <row r="28" spans="1:15" x14ac:dyDescent="0.3">
      <c r="B28" s="9">
        <v>1</v>
      </c>
      <c r="C28" s="17">
        <v>4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2">
        <f>SUM(C28:J28)</f>
        <v>4</v>
      </c>
      <c r="L28" s="2" t="s">
        <v>13</v>
      </c>
      <c r="M28" s="2">
        <f>O7</f>
        <v>4</v>
      </c>
    </row>
    <row r="29" spans="1:15" x14ac:dyDescent="0.3">
      <c r="B29" s="10">
        <v>2</v>
      </c>
      <c r="C29" s="17">
        <v>0</v>
      </c>
      <c r="D29" s="17">
        <v>10</v>
      </c>
      <c r="E29" s="17">
        <v>3</v>
      </c>
      <c r="F29" s="17">
        <v>0</v>
      </c>
      <c r="G29" s="17">
        <v>0</v>
      </c>
      <c r="H29" s="17">
        <v>1</v>
      </c>
      <c r="I29" s="17">
        <v>0</v>
      </c>
      <c r="J29" s="17">
        <v>0</v>
      </c>
      <c r="K29" s="2">
        <f t="shared" ref="K29:K35" si="0">SUM(C29:J29)</f>
        <v>14</v>
      </c>
      <c r="L29" s="2" t="s">
        <v>13</v>
      </c>
      <c r="M29" s="2">
        <f t="shared" ref="M29:M35" si="1">O8</f>
        <v>14</v>
      </c>
    </row>
    <row r="30" spans="1:15" x14ac:dyDescent="0.3">
      <c r="B30" s="9">
        <v>3</v>
      </c>
      <c r="C30" s="17">
        <v>0</v>
      </c>
      <c r="D30" s="17">
        <v>0</v>
      </c>
      <c r="E30" s="17">
        <v>5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">
        <f t="shared" si="0"/>
        <v>5</v>
      </c>
      <c r="L30" s="2" t="s">
        <v>13</v>
      </c>
      <c r="M30" s="2">
        <f t="shared" si="1"/>
        <v>5</v>
      </c>
    </row>
    <row r="31" spans="1:15" x14ac:dyDescent="0.3">
      <c r="B31" s="10">
        <v>4</v>
      </c>
      <c r="C31" s="17">
        <v>0</v>
      </c>
      <c r="D31" s="17">
        <v>0</v>
      </c>
      <c r="E31" s="17">
        <v>0</v>
      </c>
      <c r="F31" s="17">
        <v>5</v>
      </c>
      <c r="G31" s="17">
        <v>0</v>
      </c>
      <c r="H31" s="17">
        <v>12</v>
      </c>
      <c r="I31" s="17">
        <v>0</v>
      </c>
      <c r="J31" s="17">
        <v>0</v>
      </c>
      <c r="K31" s="2">
        <f t="shared" si="0"/>
        <v>17</v>
      </c>
      <c r="L31" s="2" t="s">
        <v>13</v>
      </c>
      <c r="M31" s="2">
        <f t="shared" si="1"/>
        <v>17</v>
      </c>
      <c r="O31" t="s">
        <v>17</v>
      </c>
    </row>
    <row r="32" spans="1:15" x14ac:dyDescent="0.3">
      <c r="B32" s="9">
        <v>5</v>
      </c>
      <c r="C32" s="17">
        <v>0</v>
      </c>
      <c r="D32" s="17">
        <v>0</v>
      </c>
      <c r="E32" s="17">
        <v>12</v>
      </c>
      <c r="F32" s="17">
        <v>0</v>
      </c>
      <c r="G32" s="17">
        <v>10</v>
      </c>
      <c r="H32" s="17">
        <v>0</v>
      </c>
      <c r="I32" s="17">
        <v>0</v>
      </c>
      <c r="J32" s="17">
        <v>0</v>
      </c>
      <c r="K32" s="2">
        <f t="shared" si="0"/>
        <v>22</v>
      </c>
      <c r="L32" s="2" t="s">
        <v>13</v>
      </c>
      <c r="M32" s="2">
        <f t="shared" si="1"/>
        <v>22</v>
      </c>
    </row>
    <row r="33" spans="1:13" x14ac:dyDescent="0.3">
      <c r="B33" s="10">
        <v>6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7</v>
      </c>
      <c r="I33" s="17">
        <v>0</v>
      </c>
      <c r="J33" s="17">
        <v>0</v>
      </c>
      <c r="K33" s="2">
        <f t="shared" si="0"/>
        <v>7</v>
      </c>
      <c r="L33" s="2" t="s">
        <v>13</v>
      </c>
      <c r="M33" s="2">
        <f t="shared" si="1"/>
        <v>7</v>
      </c>
    </row>
    <row r="34" spans="1:13" x14ac:dyDescent="0.3">
      <c r="B34" s="9">
        <v>7</v>
      </c>
      <c r="C34" s="17">
        <v>5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5</v>
      </c>
      <c r="J34" s="17">
        <v>0</v>
      </c>
      <c r="K34" s="2">
        <f t="shared" si="0"/>
        <v>10</v>
      </c>
      <c r="L34" s="2" t="s">
        <v>13</v>
      </c>
      <c r="M34" s="2">
        <f t="shared" si="1"/>
        <v>10</v>
      </c>
    </row>
    <row r="35" spans="1:13" x14ac:dyDescent="0.3">
      <c r="B35" s="10">
        <v>8</v>
      </c>
      <c r="C35" s="17">
        <v>11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10</v>
      </c>
      <c r="K35" s="2">
        <f t="shared" si="0"/>
        <v>21</v>
      </c>
      <c r="L35" s="2" t="s">
        <v>13</v>
      </c>
      <c r="M35" s="2">
        <f t="shared" si="1"/>
        <v>21</v>
      </c>
    </row>
    <row r="36" spans="1:13" s="18" customFormat="1" x14ac:dyDescent="0.3">
      <c r="B36" s="20"/>
      <c r="C36" s="20">
        <f>SUM(C28:C35)</f>
        <v>20</v>
      </c>
      <c r="D36" s="20">
        <f t="shared" ref="D36:J36" si="2">SUM(D28:D35)</f>
        <v>10</v>
      </c>
      <c r="E36" s="20">
        <f t="shared" si="2"/>
        <v>20</v>
      </c>
      <c r="F36" s="20">
        <f t="shared" si="2"/>
        <v>5</v>
      </c>
      <c r="G36" s="20">
        <f t="shared" si="2"/>
        <v>10</v>
      </c>
      <c r="H36" s="20">
        <f t="shared" si="2"/>
        <v>20</v>
      </c>
      <c r="I36" s="20">
        <f t="shared" si="2"/>
        <v>5</v>
      </c>
      <c r="J36" s="20">
        <f t="shared" si="2"/>
        <v>10</v>
      </c>
    </row>
    <row r="37" spans="1:13" s="18" customFormat="1" x14ac:dyDescent="0.3">
      <c r="B37" s="20"/>
      <c r="C37" s="20" t="s">
        <v>14</v>
      </c>
      <c r="D37" s="20" t="s">
        <v>14</v>
      </c>
      <c r="E37" s="20" t="s">
        <v>14</v>
      </c>
      <c r="F37" s="20" t="s">
        <v>14</v>
      </c>
      <c r="G37" s="20" t="s">
        <v>14</v>
      </c>
      <c r="H37" s="20" t="s">
        <v>14</v>
      </c>
      <c r="I37" s="20" t="s">
        <v>14</v>
      </c>
      <c r="J37" s="20" t="s">
        <v>14</v>
      </c>
    </row>
    <row r="38" spans="1:13" s="18" customFormat="1" x14ac:dyDescent="0.3">
      <c r="B38" s="20"/>
      <c r="C38" s="20">
        <f>C4</f>
        <v>20</v>
      </c>
      <c r="D38" s="20">
        <f t="shared" ref="D38:J38" si="3">D4</f>
        <v>10</v>
      </c>
      <c r="E38" s="20">
        <f t="shared" si="3"/>
        <v>20</v>
      </c>
      <c r="F38" s="20">
        <f t="shared" si="3"/>
        <v>5</v>
      </c>
      <c r="G38" s="20">
        <f t="shared" si="3"/>
        <v>10</v>
      </c>
      <c r="H38" s="20">
        <f t="shared" si="3"/>
        <v>20</v>
      </c>
      <c r="I38" s="20">
        <f t="shared" si="3"/>
        <v>5</v>
      </c>
      <c r="J38" s="20">
        <f t="shared" si="3"/>
        <v>10</v>
      </c>
    </row>
    <row r="39" spans="1:13" s="18" customFormat="1" x14ac:dyDescent="0.3">
      <c r="B39" s="19"/>
      <c r="C39" s="20"/>
      <c r="D39" s="20"/>
      <c r="E39" s="20"/>
      <c r="F39" s="20"/>
      <c r="G39" s="20"/>
      <c r="H39" s="20"/>
      <c r="I39" s="20"/>
      <c r="J39" s="20"/>
    </row>
    <row r="40" spans="1:13" s="18" customFormat="1" x14ac:dyDescent="0.3">
      <c r="B40" s="19"/>
      <c r="C40" s="20"/>
      <c r="D40" s="20"/>
      <c r="E40" s="20"/>
      <c r="F40" s="20" t="s">
        <v>16</v>
      </c>
      <c r="G40" s="20"/>
      <c r="H40" s="20"/>
      <c r="I40" s="20"/>
      <c r="J40" s="20"/>
    </row>
    <row r="42" spans="1:13" x14ac:dyDescent="0.3">
      <c r="A42" s="7" t="s">
        <v>7</v>
      </c>
      <c r="B42" t="s">
        <v>8</v>
      </c>
    </row>
    <row r="43" spans="1:13" x14ac:dyDescent="0.3">
      <c r="B43" s="11">
        <f>SUMPRODUCT(C28:J35,C12:J19)</f>
        <v>160</v>
      </c>
    </row>
    <row r="47" spans="1:13" x14ac:dyDescent="0.3">
      <c r="A4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4012-57FC-4791-A4B6-F5CEF0AF3BFB}">
  <dimension ref="A1:K37"/>
  <sheetViews>
    <sheetView topLeftCell="A14" workbookViewId="0">
      <selection activeCell="B38" sqref="B38"/>
    </sheetView>
  </sheetViews>
  <sheetFormatPr defaultRowHeight="14.4" x14ac:dyDescent="0.3"/>
  <cols>
    <col min="2" max="3" width="18" bestFit="1" customWidth="1"/>
    <col min="7" max="7" width="10.33203125" bestFit="1" customWidth="1"/>
    <col min="9" max="9" width="13.44140625" bestFit="1" customWidth="1"/>
    <col min="11" max="11" width="15.44140625" bestFit="1" customWidth="1"/>
  </cols>
  <sheetData>
    <row r="1" spans="1:8" ht="15.6" x14ac:dyDescent="0.3">
      <c r="A1" s="1" t="s">
        <v>0</v>
      </c>
    </row>
    <row r="2" spans="1:8" x14ac:dyDescent="0.3"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</row>
    <row r="3" spans="1:8" x14ac:dyDescent="0.3">
      <c r="B3" s="4" t="s">
        <v>32</v>
      </c>
      <c r="C3" s="3">
        <v>30</v>
      </c>
      <c r="D3" s="3">
        <v>57</v>
      </c>
      <c r="E3" s="3">
        <v>48</v>
      </c>
      <c r="F3" s="3">
        <v>91</v>
      </c>
      <c r="G3" s="3">
        <v>48</v>
      </c>
    </row>
    <row r="6" spans="1:8" x14ac:dyDescent="0.3">
      <c r="B6" s="22" t="s">
        <v>24</v>
      </c>
      <c r="C6" s="22"/>
      <c r="D6" s="22" t="s">
        <v>26</v>
      </c>
      <c r="E6" s="22" t="s">
        <v>27</v>
      </c>
      <c r="F6" s="22" t="s">
        <v>28</v>
      </c>
      <c r="G6" s="2"/>
      <c r="H6" s="2"/>
    </row>
    <row r="7" spans="1:8" x14ac:dyDescent="0.3">
      <c r="B7" s="2"/>
      <c r="C7" s="4" t="s">
        <v>29</v>
      </c>
      <c r="D7" s="3">
        <v>1.52</v>
      </c>
      <c r="E7" s="3">
        <v>1.6</v>
      </c>
      <c r="F7" s="3">
        <v>1.4</v>
      </c>
      <c r="G7" s="2"/>
      <c r="H7" s="2"/>
    </row>
    <row r="8" spans="1:8" x14ac:dyDescent="0.3">
      <c r="B8" s="21" t="s">
        <v>25</v>
      </c>
      <c r="C8" s="4" t="s">
        <v>30</v>
      </c>
      <c r="D8" s="3">
        <v>1.7</v>
      </c>
      <c r="E8" s="3">
        <v>1.63</v>
      </c>
      <c r="F8" s="3">
        <v>1.55</v>
      </c>
      <c r="G8" s="2"/>
      <c r="H8" s="2"/>
    </row>
    <row r="9" spans="1:8" x14ac:dyDescent="0.3">
      <c r="B9" s="2"/>
      <c r="C9" s="4" t="s">
        <v>31</v>
      </c>
      <c r="D9" s="3">
        <v>1.45</v>
      </c>
      <c r="E9" s="3">
        <v>1.57</v>
      </c>
      <c r="F9" s="3">
        <v>1.3</v>
      </c>
      <c r="G9" s="2"/>
      <c r="H9" s="2"/>
    </row>
    <row r="10" spans="1:8" x14ac:dyDescent="0.3">
      <c r="B10" s="2"/>
      <c r="C10" s="2"/>
      <c r="D10" s="2"/>
      <c r="E10" s="2"/>
      <c r="F10" s="2"/>
      <c r="G10" s="2"/>
      <c r="H10" s="2"/>
    </row>
    <row r="11" spans="1:8" x14ac:dyDescent="0.3">
      <c r="B11" s="2"/>
      <c r="C11" s="2"/>
      <c r="D11" s="2"/>
      <c r="E11" s="2"/>
      <c r="F11" s="2"/>
      <c r="G11" s="2"/>
      <c r="H11" s="2"/>
    </row>
    <row r="12" spans="1:8" x14ac:dyDescent="0.3">
      <c r="B12" s="22" t="s">
        <v>24</v>
      </c>
      <c r="C12" s="22"/>
      <c r="D12" s="22" t="s">
        <v>19</v>
      </c>
      <c r="E12" s="22" t="s">
        <v>20</v>
      </c>
      <c r="F12" s="22" t="s">
        <v>21</v>
      </c>
      <c r="G12" s="22" t="s">
        <v>22</v>
      </c>
      <c r="H12" s="22" t="s">
        <v>23</v>
      </c>
    </row>
    <row r="13" spans="1:8" x14ac:dyDescent="0.3">
      <c r="B13" s="2"/>
      <c r="C13" s="4" t="s">
        <v>26</v>
      </c>
      <c r="D13" s="3">
        <v>5.15</v>
      </c>
      <c r="E13" s="3">
        <v>5.69</v>
      </c>
      <c r="F13" s="3">
        <v>6.13</v>
      </c>
      <c r="G13" s="3">
        <v>5.63</v>
      </c>
      <c r="H13" s="3">
        <v>5.8</v>
      </c>
    </row>
    <row r="14" spans="1:8" x14ac:dyDescent="0.3">
      <c r="B14" s="21" t="s">
        <v>25</v>
      </c>
      <c r="C14" s="4" t="s">
        <v>27</v>
      </c>
      <c r="D14" s="3">
        <v>5.12</v>
      </c>
      <c r="E14" s="3">
        <v>5.47</v>
      </c>
      <c r="F14" s="3">
        <v>6.05</v>
      </c>
      <c r="G14" s="3">
        <v>6.12</v>
      </c>
      <c r="H14" s="3">
        <v>5.71</v>
      </c>
    </row>
    <row r="15" spans="1:8" x14ac:dyDescent="0.3">
      <c r="B15" s="2"/>
      <c r="C15" s="4" t="s">
        <v>28</v>
      </c>
      <c r="D15" s="3">
        <v>5.32</v>
      </c>
      <c r="E15" s="3">
        <v>6.16</v>
      </c>
      <c r="F15" s="3">
        <v>6.25</v>
      </c>
      <c r="G15" s="3">
        <v>6.17</v>
      </c>
      <c r="H15" s="3">
        <v>5.87</v>
      </c>
    </row>
    <row r="18" spans="1:11" x14ac:dyDescent="0.3">
      <c r="A18" s="7" t="s">
        <v>4</v>
      </c>
    </row>
    <row r="19" spans="1:11" x14ac:dyDescent="0.3">
      <c r="B19" s="22" t="s">
        <v>24</v>
      </c>
      <c r="C19" s="22"/>
      <c r="D19" s="22" t="s">
        <v>26</v>
      </c>
      <c r="E19" s="22" t="s">
        <v>27</v>
      </c>
      <c r="F19" s="22" t="s">
        <v>28</v>
      </c>
      <c r="G19" s="15" t="s">
        <v>35</v>
      </c>
      <c r="H19" s="15" t="s">
        <v>13</v>
      </c>
      <c r="I19" s="15" t="s">
        <v>36</v>
      </c>
    </row>
    <row r="20" spans="1:11" x14ac:dyDescent="0.3">
      <c r="B20" s="2"/>
      <c r="C20" s="4" t="s">
        <v>29</v>
      </c>
      <c r="D20" s="23">
        <v>93</v>
      </c>
      <c r="E20" s="23">
        <v>0</v>
      </c>
      <c r="F20" s="23">
        <v>0</v>
      </c>
      <c r="G20" s="2">
        <f>SUM(D20:F20)</f>
        <v>93</v>
      </c>
      <c r="H20" s="15" t="s">
        <v>13</v>
      </c>
      <c r="I20" s="2">
        <v>93</v>
      </c>
    </row>
    <row r="21" spans="1:11" x14ac:dyDescent="0.3">
      <c r="B21" s="21" t="s">
        <v>25</v>
      </c>
      <c r="C21" s="4" t="s">
        <v>30</v>
      </c>
      <c r="D21" s="23">
        <v>0</v>
      </c>
      <c r="E21" s="23">
        <v>86</v>
      </c>
      <c r="F21" s="23">
        <v>0</v>
      </c>
      <c r="G21" s="2">
        <f>SUM(D21:F21)</f>
        <v>86</v>
      </c>
      <c r="H21" s="15" t="s">
        <v>13</v>
      </c>
      <c r="I21" s="2">
        <v>88</v>
      </c>
    </row>
    <row r="22" spans="1:11" x14ac:dyDescent="0.3">
      <c r="B22" s="2"/>
      <c r="C22" s="4" t="s">
        <v>31</v>
      </c>
      <c r="D22" s="23">
        <v>28</v>
      </c>
      <c r="E22" s="23">
        <v>0</v>
      </c>
      <c r="F22" s="23">
        <v>67</v>
      </c>
      <c r="G22" s="2">
        <f>SUM(D22:F22)</f>
        <v>95</v>
      </c>
      <c r="H22" s="15" t="s">
        <v>13</v>
      </c>
      <c r="I22" s="2">
        <v>95</v>
      </c>
    </row>
    <row r="25" spans="1:11" x14ac:dyDescent="0.3">
      <c r="B25" s="22" t="s">
        <v>24</v>
      </c>
      <c r="C25" s="22"/>
      <c r="D25" s="22" t="s">
        <v>19</v>
      </c>
      <c r="E25" s="22" t="s">
        <v>20</v>
      </c>
      <c r="F25" s="22" t="s">
        <v>21</v>
      </c>
      <c r="G25" s="22" t="s">
        <v>22</v>
      </c>
      <c r="H25" s="22" t="s">
        <v>23</v>
      </c>
      <c r="I25" s="15" t="s">
        <v>35</v>
      </c>
      <c r="J25" s="15" t="s">
        <v>14</v>
      </c>
      <c r="K25" s="15" t="s">
        <v>38</v>
      </c>
    </row>
    <row r="26" spans="1:11" x14ac:dyDescent="0.3">
      <c r="B26" s="2"/>
      <c r="C26" s="4" t="s">
        <v>26</v>
      </c>
      <c r="D26" s="23">
        <v>30</v>
      </c>
      <c r="E26" s="23">
        <v>0</v>
      </c>
      <c r="F26" s="23">
        <v>0</v>
      </c>
      <c r="G26" s="23">
        <v>91</v>
      </c>
      <c r="H26" s="23">
        <v>0</v>
      </c>
      <c r="I26" s="2">
        <f>SUM(D26:H26)</f>
        <v>121</v>
      </c>
      <c r="J26" s="15" t="s">
        <v>14</v>
      </c>
      <c r="K26" s="2">
        <f>SUM(D20:D22)</f>
        <v>121</v>
      </c>
    </row>
    <row r="27" spans="1:11" x14ac:dyDescent="0.3">
      <c r="B27" s="21" t="s">
        <v>25</v>
      </c>
      <c r="C27" s="4" t="s">
        <v>27</v>
      </c>
      <c r="D27" s="23">
        <v>0</v>
      </c>
      <c r="E27" s="23">
        <v>57</v>
      </c>
      <c r="F27" s="23">
        <v>29</v>
      </c>
      <c r="G27" s="23">
        <v>0</v>
      </c>
      <c r="H27" s="23">
        <v>0</v>
      </c>
      <c r="I27" s="2">
        <f>SUM(D27:H27)</f>
        <v>86</v>
      </c>
      <c r="J27" s="15" t="s">
        <v>14</v>
      </c>
      <c r="K27" s="2">
        <f>SUM(E20:E22)</f>
        <v>86</v>
      </c>
    </row>
    <row r="28" spans="1:11" x14ac:dyDescent="0.3">
      <c r="B28" s="2"/>
      <c r="C28" s="4" t="s">
        <v>28</v>
      </c>
      <c r="D28" s="23">
        <v>0</v>
      </c>
      <c r="E28" s="23">
        <v>0</v>
      </c>
      <c r="F28" s="23">
        <v>19</v>
      </c>
      <c r="G28" s="23">
        <v>0</v>
      </c>
      <c r="H28" s="23">
        <v>48</v>
      </c>
      <c r="I28" s="2">
        <f>SUM(D28:H28)</f>
        <v>67</v>
      </c>
      <c r="J28" s="15" t="s">
        <v>14</v>
      </c>
      <c r="K28" s="2">
        <f>SUM(F20:F22)</f>
        <v>67</v>
      </c>
    </row>
    <row r="29" spans="1:11" x14ac:dyDescent="0.3">
      <c r="C29" s="15" t="s">
        <v>35</v>
      </c>
      <c r="D29" s="2">
        <f>SUM(D26:D28)</f>
        <v>30</v>
      </c>
      <c r="E29" s="2">
        <f>SUM(E26:E28)</f>
        <v>57</v>
      </c>
      <c r="F29" s="2">
        <f>SUM(F26:F28)</f>
        <v>48</v>
      </c>
      <c r="G29" s="2">
        <f>SUM(G26:G28)</f>
        <v>91</v>
      </c>
      <c r="H29" s="2">
        <f>SUM(H26:H28)</f>
        <v>48</v>
      </c>
    </row>
    <row r="30" spans="1:11" x14ac:dyDescent="0.3">
      <c r="C30" s="15" t="s">
        <v>37</v>
      </c>
      <c r="D30" s="15" t="s">
        <v>37</v>
      </c>
      <c r="E30" s="15" t="s">
        <v>37</v>
      </c>
      <c r="F30" s="15" t="s">
        <v>37</v>
      </c>
      <c r="G30" s="15" t="s">
        <v>37</v>
      </c>
      <c r="H30" s="15" t="s">
        <v>37</v>
      </c>
    </row>
    <row r="31" spans="1:11" x14ac:dyDescent="0.3">
      <c r="C31" s="12" t="s">
        <v>32</v>
      </c>
      <c r="D31" s="13">
        <v>30</v>
      </c>
      <c r="E31" s="13">
        <v>57</v>
      </c>
      <c r="F31" s="13">
        <v>48</v>
      </c>
      <c r="G31" s="13">
        <v>91</v>
      </c>
      <c r="H31" s="13">
        <v>48</v>
      </c>
    </row>
    <row r="35" spans="1:3" x14ac:dyDescent="0.3">
      <c r="A35" s="7" t="s">
        <v>33</v>
      </c>
      <c r="B35" t="s">
        <v>34</v>
      </c>
      <c r="C35" s="24">
        <f>SUMPRODUCT(D20:F22,D7:F9)+SUMPRODUCT(D26:H28,D13:H15)</f>
        <v>1963.82</v>
      </c>
    </row>
    <row r="37" spans="1:3" x14ac:dyDescent="0.3">
      <c r="B37" t="s">
        <v>39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78A-AF92-4D97-B04D-C04B60897CE7}">
  <dimension ref="A1:N35"/>
  <sheetViews>
    <sheetView workbookViewId="0">
      <selection activeCell="L18" sqref="L18"/>
    </sheetView>
  </sheetViews>
  <sheetFormatPr defaultRowHeight="14.4" x14ac:dyDescent="0.3"/>
  <cols>
    <col min="1" max="1" width="10.21875" bestFit="1" customWidth="1"/>
    <col min="2" max="2" width="24.5546875" bestFit="1" customWidth="1"/>
    <col min="3" max="3" width="12.109375" bestFit="1" customWidth="1"/>
    <col min="4" max="4" width="13.6640625" bestFit="1" customWidth="1"/>
    <col min="11" max="11" width="16.21875" bestFit="1" customWidth="1"/>
    <col min="12" max="12" width="17.21875" bestFit="1" customWidth="1"/>
    <col min="14" max="14" width="17.77734375" bestFit="1" customWidth="1"/>
  </cols>
  <sheetData>
    <row r="1" spans="1:14" ht="15.6" x14ac:dyDescent="0.3">
      <c r="A1" s="1" t="s">
        <v>0</v>
      </c>
    </row>
    <row r="2" spans="1:14" x14ac:dyDescent="0.3">
      <c r="B2" s="3"/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12"/>
    </row>
    <row r="3" spans="1:14" x14ac:dyDescent="0.3">
      <c r="B3" s="4" t="s">
        <v>48</v>
      </c>
      <c r="C3" s="26">
        <v>40</v>
      </c>
      <c r="D3" s="26">
        <v>50</v>
      </c>
      <c r="E3" s="26">
        <v>80</v>
      </c>
      <c r="F3" s="26">
        <v>60</v>
      </c>
      <c r="G3" s="26">
        <v>45</v>
      </c>
      <c r="H3" s="26">
        <v>60</v>
      </c>
      <c r="I3" s="26">
        <v>30</v>
      </c>
      <c r="J3" s="26">
        <v>25</v>
      </c>
      <c r="K3" s="30"/>
    </row>
    <row r="4" spans="1:14" x14ac:dyDescent="0.3">
      <c r="B4" s="4" t="s">
        <v>49</v>
      </c>
      <c r="C4" s="3">
        <v>0.05</v>
      </c>
      <c r="D4" s="3">
        <v>0.1</v>
      </c>
      <c r="E4" s="3">
        <v>0.03</v>
      </c>
      <c r="F4" s="3">
        <v>0.04</v>
      </c>
      <c r="G4" s="3">
        <v>7.0000000000000007E-2</v>
      </c>
      <c r="H4" s="3">
        <v>0.15</v>
      </c>
      <c r="I4" s="3">
        <v>0.22</v>
      </c>
      <c r="J4" s="3">
        <v>0.25</v>
      </c>
      <c r="K4" s="13"/>
    </row>
    <row r="5" spans="1:14" x14ac:dyDescent="0.3">
      <c r="B5" s="4" t="s">
        <v>50</v>
      </c>
      <c r="C5" s="25">
        <v>2</v>
      </c>
      <c r="D5" s="25">
        <v>1.5</v>
      </c>
      <c r="E5" s="25">
        <v>3.5</v>
      </c>
      <c r="F5" s="25">
        <v>3</v>
      </c>
      <c r="G5" s="25">
        <v>2</v>
      </c>
      <c r="H5" s="25">
        <v>1</v>
      </c>
      <c r="I5" s="25">
        <v>1.8</v>
      </c>
      <c r="J5" s="25">
        <v>0</v>
      </c>
      <c r="K5" s="31"/>
    </row>
    <row r="9" spans="1:14" x14ac:dyDescent="0.3">
      <c r="A9" s="7" t="s">
        <v>4</v>
      </c>
    </row>
    <row r="10" spans="1:14" x14ac:dyDescent="0.3">
      <c r="B10" s="3"/>
      <c r="C10" s="4" t="s">
        <v>40</v>
      </c>
      <c r="D10" s="4" t="s">
        <v>41</v>
      </c>
      <c r="E10" s="4" t="s">
        <v>42</v>
      </c>
      <c r="F10" s="4" t="s">
        <v>43</v>
      </c>
      <c r="G10" s="4" t="s">
        <v>44</v>
      </c>
      <c r="H10" s="4" t="s">
        <v>45</v>
      </c>
      <c r="I10" s="4" t="s">
        <v>46</v>
      </c>
      <c r="J10" s="4" t="s">
        <v>47</v>
      </c>
      <c r="K10" s="32" t="s">
        <v>62</v>
      </c>
      <c r="L10" s="27" t="s">
        <v>52</v>
      </c>
      <c r="M10" s="27" t="s">
        <v>13</v>
      </c>
      <c r="N10" s="27" t="s">
        <v>53</v>
      </c>
    </row>
    <row r="11" spans="1:14" x14ac:dyDescent="0.3">
      <c r="B11" s="4" t="s">
        <v>63</v>
      </c>
      <c r="C11" s="29">
        <v>2.5</v>
      </c>
      <c r="D11" s="29">
        <v>2</v>
      </c>
      <c r="E11" s="29">
        <v>1.25</v>
      </c>
      <c r="F11" s="29">
        <v>1.6666666666666667</v>
      </c>
      <c r="G11" s="29">
        <v>2.2222222222222223</v>
      </c>
      <c r="H11" s="29">
        <v>1.6666666666666679</v>
      </c>
      <c r="I11" s="29">
        <v>3.3333333333333335</v>
      </c>
      <c r="J11" s="29">
        <v>72</v>
      </c>
      <c r="K11" s="33">
        <f>SUM(C11:J11)</f>
        <v>86.638888888888886</v>
      </c>
      <c r="L11" s="28">
        <f>SUMPRODUCT(C11:J11,C3:J3)*1000</f>
        <v>2500000</v>
      </c>
      <c r="M11" s="27" t="s">
        <v>13</v>
      </c>
      <c r="N11" s="28">
        <v>2500000</v>
      </c>
    </row>
    <row r="12" spans="1:14" x14ac:dyDescent="0.3">
      <c r="B12" s="4" t="s">
        <v>49</v>
      </c>
      <c r="C12" s="3">
        <v>0.05</v>
      </c>
      <c r="D12" s="3">
        <v>0.1</v>
      </c>
      <c r="E12" s="3">
        <v>0.03</v>
      </c>
      <c r="F12" s="3">
        <v>0.04</v>
      </c>
      <c r="G12" s="3">
        <v>7.0000000000000007E-2</v>
      </c>
      <c r="H12" s="3">
        <v>0.15</v>
      </c>
      <c r="I12" s="3">
        <v>0.22</v>
      </c>
      <c r="J12" s="3">
        <v>0.25</v>
      </c>
      <c r="K12" s="13"/>
    </row>
    <row r="13" spans="1:14" x14ac:dyDescent="0.3">
      <c r="B13" s="4" t="s">
        <v>50</v>
      </c>
      <c r="C13" s="25">
        <v>2</v>
      </c>
      <c r="D13" s="25">
        <v>1.5</v>
      </c>
      <c r="E13" s="25">
        <v>3.5</v>
      </c>
      <c r="F13" s="25">
        <v>3</v>
      </c>
      <c r="G13" s="25">
        <v>2</v>
      </c>
      <c r="H13" s="25">
        <v>1</v>
      </c>
      <c r="I13" s="25">
        <v>1.8</v>
      </c>
      <c r="J13" s="25">
        <v>0</v>
      </c>
      <c r="K13" s="31">
        <f>SUMPRODUCT(C13:J13,C11:J11)</f>
        <v>29.486111111111111</v>
      </c>
    </row>
    <row r="18" spans="1:9" x14ac:dyDescent="0.3">
      <c r="H18" t="s">
        <v>61</v>
      </c>
    </row>
    <row r="19" spans="1:9" x14ac:dyDescent="0.3">
      <c r="H19" t="s">
        <v>64</v>
      </c>
      <c r="I19" s="39">
        <v>0.19428000000000001</v>
      </c>
    </row>
    <row r="20" spans="1:9" x14ac:dyDescent="0.3">
      <c r="A20" s="7" t="s">
        <v>33</v>
      </c>
      <c r="B20" t="s">
        <v>51</v>
      </c>
      <c r="C20" s="37">
        <f>SUMPRODUCT(C3:J3,C11:J11,C12:J12)*1000</f>
        <v>516000</v>
      </c>
      <c r="D20" t="s">
        <v>54</v>
      </c>
      <c r="H20" t="s">
        <v>65</v>
      </c>
      <c r="I20" s="39">
        <f>C20/L11</f>
        <v>0.2064</v>
      </c>
    </row>
    <row r="21" spans="1:9" x14ac:dyDescent="0.3">
      <c r="B21" t="s">
        <v>55</v>
      </c>
      <c r="C21" s="38">
        <f>K13*1000</f>
        <v>29486.111111111109</v>
      </c>
    </row>
    <row r="22" spans="1:9" x14ac:dyDescent="0.3">
      <c r="B22" t="s">
        <v>60</v>
      </c>
      <c r="C22" s="34">
        <f>SUM(C20:C21)</f>
        <v>545486.11111111112</v>
      </c>
    </row>
    <row r="24" spans="1:9" x14ac:dyDescent="0.3">
      <c r="A24" s="7" t="s">
        <v>56</v>
      </c>
      <c r="B24" s="2" t="s">
        <v>57</v>
      </c>
      <c r="C24" s="2" t="s">
        <v>13</v>
      </c>
      <c r="D24" s="2" t="s">
        <v>58</v>
      </c>
      <c r="G24" s="2" t="s">
        <v>59</v>
      </c>
    </row>
    <row r="25" spans="1:9" x14ac:dyDescent="0.3">
      <c r="B25" s="36">
        <f>SUMPRODUCT(C3:E3,C11:E11)</f>
        <v>300</v>
      </c>
      <c r="C25" s="2" t="s">
        <v>13</v>
      </c>
      <c r="D25" s="35">
        <f>0.4*$N$11</f>
        <v>1000000</v>
      </c>
      <c r="F25" s="4" t="s">
        <v>40</v>
      </c>
      <c r="G25">
        <f>C11/1000</f>
        <v>2.5000000000000001E-3</v>
      </c>
    </row>
    <row r="26" spans="1:9" x14ac:dyDescent="0.3">
      <c r="B26" s="36">
        <f>SUMPRODUCT(F3:H3,F11:H11)</f>
        <v>300.00000000000006</v>
      </c>
      <c r="C26" s="2" t="s">
        <v>13</v>
      </c>
      <c r="D26" s="35">
        <f>0.4*$N$11</f>
        <v>1000000</v>
      </c>
      <c r="F26" s="4" t="s">
        <v>41</v>
      </c>
      <c r="G26">
        <f>D11/1000</f>
        <v>2E-3</v>
      </c>
    </row>
    <row r="27" spans="1:9" x14ac:dyDescent="0.3">
      <c r="B27" s="36">
        <f>SUMPRODUCT(I3:J3,I11:J11)</f>
        <v>1900</v>
      </c>
      <c r="C27" s="2" t="s">
        <v>13</v>
      </c>
      <c r="D27" s="35">
        <f>0.4*$N$11</f>
        <v>1000000</v>
      </c>
      <c r="F27" s="4" t="s">
        <v>42</v>
      </c>
      <c r="G27">
        <f>E11/1000</f>
        <v>1.25E-3</v>
      </c>
    </row>
    <row r="28" spans="1:9" x14ac:dyDescent="0.3">
      <c r="B28" s="28">
        <f>C11*C3*1000</f>
        <v>100000</v>
      </c>
      <c r="C28" s="2" t="s">
        <v>37</v>
      </c>
      <c r="D28" s="28">
        <v>100000</v>
      </c>
      <c r="F28" s="4" t="s">
        <v>43</v>
      </c>
      <c r="G28">
        <f>F11/1000</f>
        <v>1.6666666666666668E-3</v>
      </c>
    </row>
    <row r="29" spans="1:9" x14ac:dyDescent="0.3">
      <c r="B29" s="28">
        <f>D11*D3*1000</f>
        <v>100000</v>
      </c>
      <c r="C29" s="2" t="s">
        <v>37</v>
      </c>
      <c r="D29" s="28">
        <v>100000</v>
      </c>
      <c r="F29" s="4" t="s">
        <v>44</v>
      </c>
      <c r="G29">
        <f>G11/1000</f>
        <v>2.2222222222222222E-3</v>
      </c>
    </row>
    <row r="30" spans="1:9" x14ac:dyDescent="0.3">
      <c r="B30" s="28">
        <f>E11*E3*1000</f>
        <v>100000</v>
      </c>
      <c r="C30" s="2" t="s">
        <v>37</v>
      </c>
      <c r="D30" s="28">
        <v>100000</v>
      </c>
      <c r="F30" s="4" t="s">
        <v>45</v>
      </c>
      <c r="G30">
        <f>H11/1000</f>
        <v>1.6666666666666679E-3</v>
      </c>
    </row>
    <row r="31" spans="1:9" x14ac:dyDescent="0.3">
      <c r="B31" s="28">
        <f>F11*F3*1000</f>
        <v>100000</v>
      </c>
      <c r="C31" s="2" t="s">
        <v>37</v>
      </c>
      <c r="D31" s="28">
        <v>100000</v>
      </c>
      <c r="F31" s="4" t="s">
        <v>46</v>
      </c>
      <c r="G31">
        <f>I11/1000</f>
        <v>3.3333333333333335E-3</v>
      </c>
    </row>
    <row r="32" spans="1:9" x14ac:dyDescent="0.3">
      <c r="B32" s="28">
        <f>G11*G3*1000</f>
        <v>100000</v>
      </c>
      <c r="C32" s="2" t="s">
        <v>37</v>
      </c>
      <c r="D32" s="28">
        <v>100000</v>
      </c>
      <c r="F32" s="4" t="s">
        <v>47</v>
      </c>
      <c r="G32">
        <f>J11/1000</f>
        <v>7.1999999999999995E-2</v>
      </c>
    </row>
    <row r="33" spans="2:4" x14ac:dyDescent="0.3">
      <c r="B33" s="28">
        <f>H11*H3*1000</f>
        <v>100000.00000000007</v>
      </c>
      <c r="C33" s="2" t="s">
        <v>37</v>
      </c>
      <c r="D33" s="28">
        <v>100000</v>
      </c>
    </row>
    <row r="34" spans="2:4" x14ac:dyDescent="0.3">
      <c r="B34" s="28">
        <f>I11*I3*1000</f>
        <v>100000</v>
      </c>
      <c r="C34" s="2" t="s">
        <v>37</v>
      </c>
      <c r="D34" s="28">
        <v>100000</v>
      </c>
    </row>
    <row r="35" spans="2:4" x14ac:dyDescent="0.3">
      <c r="B35" s="28">
        <f>J11*J3*1000</f>
        <v>1800000</v>
      </c>
      <c r="C35" s="2" t="s">
        <v>37</v>
      </c>
      <c r="D35" s="28">
        <v>100000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D6C7-D429-4F50-9139-C93E4141BF9B}">
  <dimension ref="A1:G53"/>
  <sheetViews>
    <sheetView showGridLines="0" topLeftCell="A41" workbookViewId="0"/>
  </sheetViews>
  <sheetFormatPr defaultRowHeight="14.4" x14ac:dyDescent="0.3"/>
  <cols>
    <col min="1" max="1" width="2.33203125" customWidth="1"/>
    <col min="2" max="2" width="17.88671875" bestFit="1" customWidth="1"/>
    <col min="3" max="3" width="21.8867187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7" bestFit="1" customWidth="1"/>
  </cols>
  <sheetData>
    <row r="1" spans="1:5" x14ac:dyDescent="0.3">
      <c r="A1" s="7" t="s">
        <v>85</v>
      </c>
    </row>
    <row r="2" spans="1:5" x14ac:dyDescent="0.3">
      <c r="A2" s="7" t="s">
        <v>86</v>
      </c>
    </row>
    <row r="3" spans="1:5" x14ac:dyDescent="0.3">
      <c r="A3" s="7" t="s">
        <v>87</v>
      </c>
    </row>
    <row r="4" spans="1:5" x14ac:dyDescent="0.3">
      <c r="A4" s="7" t="s">
        <v>88</v>
      </c>
    </row>
    <row r="5" spans="1:5" x14ac:dyDescent="0.3">
      <c r="A5" s="7" t="s">
        <v>89</v>
      </c>
    </row>
    <row r="6" spans="1:5" x14ac:dyDescent="0.3">
      <c r="A6" s="7"/>
      <c r="B6" t="s">
        <v>90</v>
      </c>
    </row>
    <row r="7" spans="1:5" x14ac:dyDescent="0.3">
      <c r="A7" s="7"/>
      <c r="B7" t="s">
        <v>91</v>
      </c>
    </row>
    <row r="8" spans="1:5" x14ac:dyDescent="0.3">
      <c r="A8" s="7"/>
      <c r="B8" t="s">
        <v>92</v>
      </c>
    </row>
    <row r="9" spans="1:5" x14ac:dyDescent="0.3">
      <c r="A9" s="7" t="s">
        <v>93</v>
      </c>
    </row>
    <row r="10" spans="1:5" x14ac:dyDescent="0.3">
      <c r="B10" t="s">
        <v>94</v>
      </c>
    </row>
    <row r="11" spans="1:5" x14ac:dyDescent="0.3">
      <c r="B11" t="s">
        <v>95</v>
      </c>
    </row>
    <row r="14" spans="1:5" ht="15" thickBot="1" x14ac:dyDescent="0.35">
      <c r="A14" t="s">
        <v>96</v>
      </c>
    </row>
    <row r="15" spans="1:5" ht="15" thickBot="1" x14ac:dyDescent="0.35">
      <c r="B15" s="50" t="s">
        <v>97</v>
      </c>
      <c r="C15" s="50" t="s">
        <v>98</v>
      </c>
      <c r="D15" s="50" t="s">
        <v>99</v>
      </c>
      <c r="E15" s="50" t="s">
        <v>100</v>
      </c>
    </row>
    <row r="16" spans="1:5" ht="15" thickBot="1" x14ac:dyDescent="0.35">
      <c r="B16" s="49" t="s">
        <v>107</v>
      </c>
      <c r="C16" s="49" t="s">
        <v>108</v>
      </c>
      <c r="D16" s="52">
        <v>115770</v>
      </c>
      <c r="E16" s="52">
        <v>179810</v>
      </c>
    </row>
    <row r="19" spans="1:6" ht="15" thickBot="1" x14ac:dyDescent="0.35">
      <c r="A19" t="s">
        <v>101</v>
      </c>
    </row>
    <row r="20" spans="1:6" ht="15" thickBot="1" x14ac:dyDescent="0.35">
      <c r="B20" s="50" t="s">
        <v>97</v>
      </c>
      <c r="C20" s="50" t="s">
        <v>98</v>
      </c>
      <c r="D20" s="50" t="s">
        <v>99</v>
      </c>
      <c r="E20" s="50" t="s">
        <v>100</v>
      </c>
      <c r="F20" s="50" t="s">
        <v>102</v>
      </c>
    </row>
    <row r="21" spans="1:6" x14ac:dyDescent="0.3">
      <c r="B21" s="51" t="s">
        <v>109</v>
      </c>
      <c r="C21" s="51" t="s">
        <v>110</v>
      </c>
      <c r="D21" s="53">
        <v>100000</v>
      </c>
      <c r="E21" s="53">
        <v>0</v>
      </c>
      <c r="F21" s="51" t="s">
        <v>111</v>
      </c>
    </row>
    <row r="22" spans="1:6" x14ac:dyDescent="0.3">
      <c r="B22" s="51" t="s">
        <v>112</v>
      </c>
      <c r="C22" s="51" t="s">
        <v>113</v>
      </c>
      <c r="D22" s="53">
        <v>0</v>
      </c>
      <c r="E22" s="53">
        <v>0</v>
      </c>
      <c r="F22" s="51" t="s">
        <v>111</v>
      </c>
    </row>
    <row r="23" spans="1:6" x14ac:dyDescent="0.3">
      <c r="B23" s="51" t="s">
        <v>114</v>
      </c>
      <c r="C23" s="51" t="s">
        <v>115</v>
      </c>
      <c r="D23" s="53">
        <v>50000</v>
      </c>
      <c r="E23" s="53">
        <v>0</v>
      </c>
      <c r="F23" s="51" t="s">
        <v>111</v>
      </c>
    </row>
    <row r="24" spans="1:6" x14ac:dyDescent="0.3">
      <c r="B24" s="51" t="s">
        <v>116</v>
      </c>
      <c r="C24" s="51" t="s">
        <v>117</v>
      </c>
      <c r="D24" s="53">
        <v>0</v>
      </c>
      <c r="E24" s="53">
        <v>150000</v>
      </c>
      <c r="F24" s="51" t="s">
        <v>111</v>
      </c>
    </row>
    <row r="25" spans="1:6" x14ac:dyDescent="0.3">
      <c r="B25" s="51" t="s">
        <v>118</v>
      </c>
      <c r="C25" s="51" t="s">
        <v>119</v>
      </c>
      <c r="D25" s="53">
        <v>0</v>
      </c>
      <c r="E25" s="53">
        <v>0</v>
      </c>
      <c r="F25" s="51" t="s">
        <v>111</v>
      </c>
    </row>
    <row r="26" spans="1:6" x14ac:dyDescent="0.3">
      <c r="B26" s="51" t="s">
        <v>120</v>
      </c>
      <c r="C26" s="51" t="s">
        <v>121</v>
      </c>
      <c r="D26" s="53">
        <v>150000</v>
      </c>
      <c r="E26" s="53">
        <v>0</v>
      </c>
      <c r="F26" s="51" t="s">
        <v>111</v>
      </c>
    </row>
    <row r="27" spans="1:6" x14ac:dyDescent="0.3">
      <c r="B27" s="51" t="s">
        <v>122</v>
      </c>
      <c r="C27" s="51" t="s">
        <v>123</v>
      </c>
      <c r="D27" s="53">
        <v>0</v>
      </c>
      <c r="E27" s="53">
        <v>110000</v>
      </c>
      <c r="F27" s="51" t="s">
        <v>111</v>
      </c>
    </row>
    <row r="28" spans="1:6" x14ac:dyDescent="0.3">
      <c r="B28" s="51" t="s">
        <v>124</v>
      </c>
      <c r="C28" s="51" t="s">
        <v>125</v>
      </c>
      <c r="D28" s="53">
        <v>0</v>
      </c>
      <c r="E28" s="53">
        <v>39999.999999999993</v>
      </c>
      <c r="F28" s="51" t="s">
        <v>111</v>
      </c>
    </row>
    <row r="29" spans="1:6" x14ac:dyDescent="0.3">
      <c r="B29" s="51" t="s">
        <v>126</v>
      </c>
      <c r="C29" s="51" t="s">
        <v>127</v>
      </c>
      <c r="D29" s="53">
        <v>0</v>
      </c>
      <c r="E29" s="53">
        <v>0</v>
      </c>
      <c r="F29" s="51" t="s">
        <v>111</v>
      </c>
    </row>
    <row r="30" spans="1:6" x14ac:dyDescent="0.3">
      <c r="B30" s="51" t="s">
        <v>128</v>
      </c>
      <c r="C30" s="51" t="s">
        <v>129</v>
      </c>
      <c r="D30" s="53">
        <v>0</v>
      </c>
      <c r="E30" s="53">
        <v>100000</v>
      </c>
      <c r="F30" s="51" t="s">
        <v>111</v>
      </c>
    </row>
    <row r="31" spans="1:6" x14ac:dyDescent="0.3">
      <c r="B31" s="51" t="s">
        <v>130</v>
      </c>
      <c r="C31" s="51" t="s">
        <v>131</v>
      </c>
      <c r="D31" s="53">
        <v>0</v>
      </c>
      <c r="E31" s="53">
        <v>0</v>
      </c>
      <c r="F31" s="51" t="s">
        <v>111</v>
      </c>
    </row>
    <row r="32" spans="1:6" x14ac:dyDescent="0.3">
      <c r="B32" s="51" t="s">
        <v>132</v>
      </c>
      <c r="C32" s="51" t="s">
        <v>133</v>
      </c>
      <c r="D32" s="53">
        <v>0</v>
      </c>
      <c r="E32" s="53">
        <v>50000.000000000007</v>
      </c>
      <c r="F32" s="51" t="s">
        <v>111</v>
      </c>
    </row>
    <row r="33" spans="1:7" x14ac:dyDescent="0.3">
      <c r="B33" s="51" t="s">
        <v>134</v>
      </c>
      <c r="C33" s="51" t="s">
        <v>135</v>
      </c>
      <c r="D33" s="53">
        <v>0</v>
      </c>
      <c r="E33" s="53">
        <v>100000</v>
      </c>
      <c r="F33" s="51" t="s">
        <v>111</v>
      </c>
    </row>
    <row r="34" spans="1:7" x14ac:dyDescent="0.3">
      <c r="B34" s="51" t="s">
        <v>136</v>
      </c>
      <c r="C34" s="51" t="s">
        <v>137</v>
      </c>
      <c r="D34" s="53">
        <v>0</v>
      </c>
      <c r="E34" s="53">
        <v>50000</v>
      </c>
      <c r="F34" s="51" t="s">
        <v>111</v>
      </c>
    </row>
    <row r="35" spans="1:7" x14ac:dyDescent="0.3">
      <c r="B35" s="51" t="s">
        <v>138</v>
      </c>
      <c r="C35" s="51" t="s">
        <v>139</v>
      </c>
      <c r="D35" s="53">
        <v>60000</v>
      </c>
      <c r="E35" s="53">
        <v>0</v>
      </c>
      <c r="F35" s="51" t="s">
        <v>111</v>
      </c>
    </row>
    <row r="36" spans="1:7" x14ac:dyDescent="0.3">
      <c r="B36" s="51" t="s">
        <v>140</v>
      </c>
      <c r="C36" s="51" t="s">
        <v>141</v>
      </c>
      <c r="D36" s="53">
        <v>90000</v>
      </c>
      <c r="E36" s="53">
        <v>0</v>
      </c>
      <c r="F36" s="51" t="s">
        <v>111</v>
      </c>
    </row>
    <row r="37" spans="1:7" x14ac:dyDescent="0.3">
      <c r="B37" s="51" t="s">
        <v>142</v>
      </c>
      <c r="C37" s="51" t="s">
        <v>143</v>
      </c>
      <c r="D37" s="53">
        <v>1</v>
      </c>
      <c r="E37" s="53">
        <v>1</v>
      </c>
      <c r="F37" s="51" t="s">
        <v>173</v>
      </c>
    </row>
    <row r="38" spans="1:7" x14ac:dyDescent="0.3">
      <c r="B38" s="51" t="s">
        <v>144</v>
      </c>
      <c r="C38" s="51" t="s">
        <v>145</v>
      </c>
      <c r="D38" s="53">
        <v>1</v>
      </c>
      <c r="E38" s="53">
        <v>1</v>
      </c>
      <c r="F38" s="51" t="s">
        <v>173</v>
      </c>
    </row>
    <row r="39" spans="1:7" x14ac:dyDescent="0.3">
      <c r="B39" s="51" t="s">
        <v>146</v>
      </c>
      <c r="C39" s="51" t="s">
        <v>147</v>
      </c>
      <c r="D39" s="53">
        <v>0</v>
      </c>
      <c r="E39" s="53">
        <v>1</v>
      </c>
      <c r="F39" s="51" t="s">
        <v>173</v>
      </c>
    </row>
    <row r="40" spans="1:7" ht="15" thickBot="1" x14ac:dyDescent="0.35">
      <c r="B40" s="49" t="s">
        <v>148</v>
      </c>
      <c r="C40" s="49" t="s">
        <v>149</v>
      </c>
      <c r="D40" s="54">
        <v>1</v>
      </c>
      <c r="E40" s="54">
        <v>1</v>
      </c>
      <c r="F40" s="49" t="s">
        <v>173</v>
      </c>
    </row>
    <row r="43" spans="1:7" ht="15" thickBot="1" x14ac:dyDescent="0.35">
      <c r="A43" t="s">
        <v>56</v>
      </c>
    </row>
    <row r="44" spans="1:7" ht="15" thickBot="1" x14ac:dyDescent="0.35">
      <c r="B44" s="50" t="s">
        <v>97</v>
      </c>
      <c r="C44" s="50" t="s">
        <v>98</v>
      </c>
      <c r="D44" s="50" t="s">
        <v>103</v>
      </c>
      <c r="E44" s="50" t="s">
        <v>104</v>
      </c>
      <c r="F44" s="50" t="s">
        <v>105</v>
      </c>
      <c r="G44" s="50" t="s">
        <v>106</v>
      </c>
    </row>
    <row r="45" spans="1:7" x14ac:dyDescent="0.3">
      <c r="B45" s="51" t="s">
        <v>150</v>
      </c>
      <c r="C45" s="51" t="s">
        <v>73</v>
      </c>
      <c r="D45" s="53">
        <v>100000</v>
      </c>
      <c r="E45" s="51" t="s">
        <v>151</v>
      </c>
      <c r="F45" s="51" t="s">
        <v>152</v>
      </c>
      <c r="G45" s="53">
        <v>0</v>
      </c>
    </row>
    <row r="46" spans="1:7" x14ac:dyDescent="0.3">
      <c r="B46" s="51" t="s">
        <v>153</v>
      </c>
      <c r="C46" s="51" t="s">
        <v>74</v>
      </c>
      <c r="D46" s="53">
        <v>150000</v>
      </c>
      <c r="E46" s="51" t="s">
        <v>154</v>
      </c>
      <c r="F46" s="51" t="s">
        <v>152</v>
      </c>
      <c r="G46" s="53">
        <v>0</v>
      </c>
    </row>
    <row r="47" spans="1:7" x14ac:dyDescent="0.3">
      <c r="B47" s="51" t="s">
        <v>155</v>
      </c>
      <c r="C47" s="51" t="s">
        <v>75</v>
      </c>
      <c r="D47" s="53">
        <v>110000</v>
      </c>
      <c r="E47" s="51" t="s">
        <v>156</v>
      </c>
      <c r="F47" s="51" t="s">
        <v>152</v>
      </c>
      <c r="G47" s="53">
        <v>0</v>
      </c>
    </row>
    <row r="48" spans="1:7" x14ac:dyDescent="0.3">
      <c r="B48" s="51" t="s">
        <v>157</v>
      </c>
      <c r="C48" s="51" t="s">
        <v>76</v>
      </c>
      <c r="D48" s="53">
        <v>240000</v>
      </c>
      <c r="E48" s="51" t="s">
        <v>158</v>
      </c>
      <c r="F48" s="51" t="s">
        <v>159</v>
      </c>
      <c r="G48" s="53">
        <v>150000</v>
      </c>
    </row>
    <row r="49" spans="2:7" x14ac:dyDescent="0.3">
      <c r="B49" s="51" t="s">
        <v>160</v>
      </c>
      <c r="C49" s="51" t="s">
        <v>161</v>
      </c>
      <c r="D49" s="53">
        <v>150000</v>
      </c>
      <c r="E49" s="51" t="s">
        <v>162</v>
      </c>
      <c r="F49" s="51" t="s">
        <v>152</v>
      </c>
      <c r="G49" s="51">
        <v>0</v>
      </c>
    </row>
    <row r="50" spans="2:7" x14ac:dyDescent="0.3">
      <c r="B50" s="51" t="s">
        <v>163</v>
      </c>
      <c r="C50" s="51" t="s">
        <v>164</v>
      </c>
      <c r="D50" s="53">
        <v>150000</v>
      </c>
      <c r="E50" s="51" t="s">
        <v>165</v>
      </c>
      <c r="F50" s="51" t="s">
        <v>152</v>
      </c>
      <c r="G50" s="51">
        <v>0</v>
      </c>
    </row>
    <row r="51" spans="2:7" x14ac:dyDescent="0.3">
      <c r="B51" s="51" t="s">
        <v>166</v>
      </c>
      <c r="C51" s="51" t="s">
        <v>167</v>
      </c>
      <c r="D51" s="53">
        <v>150000</v>
      </c>
      <c r="E51" s="51" t="s">
        <v>168</v>
      </c>
      <c r="F51" s="51" t="s">
        <v>152</v>
      </c>
      <c r="G51" s="51">
        <v>0</v>
      </c>
    </row>
    <row r="52" spans="2:7" x14ac:dyDescent="0.3">
      <c r="B52" s="51" t="s">
        <v>169</v>
      </c>
      <c r="C52" s="51" t="s">
        <v>170</v>
      </c>
      <c r="D52" s="53">
        <v>150000</v>
      </c>
      <c r="E52" s="51" t="s">
        <v>171</v>
      </c>
      <c r="F52" s="51" t="s">
        <v>152</v>
      </c>
      <c r="G52" s="51">
        <v>0</v>
      </c>
    </row>
    <row r="53" spans="2:7" ht="15" thickBot="1" x14ac:dyDescent="0.35">
      <c r="B53" s="49" t="s">
        <v>172</v>
      </c>
      <c r="C53" s="49"/>
      <c r="D53" s="49"/>
      <c r="E53" s="49"/>
      <c r="F53" s="49"/>
      <c r="G53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AC68-2A94-4203-87A9-092329163A67}">
  <dimension ref="A1:O30"/>
  <sheetViews>
    <sheetView tabSelected="1" workbookViewId="0">
      <selection activeCell="L16" sqref="L16"/>
    </sheetView>
  </sheetViews>
  <sheetFormatPr defaultRowHeight="14.4" x14ac:dyDescent="0.3"/>
  <cols>
    <col min="2" max="2" width="15.33203125" bestFit="1" customWidth="1"/>
    <col min="3" max="6" width="13.6640625" bestFit="1" customWidth="1"/>
    <col min="10" max="10" width="14.6640625" bestFit="1" customWidth="1"/>
    <col min="13" max="13" width="15.6640625" bestFit="1" customWidth="1"/>
  </cols>
  <sheetData>
    <row r="1" spans="1:15" ht="15.6" x14ac:dyDescent="0.3">
      <c r="A1" s="1" t="s">
        <v>0</v>
      </c>
    </row>
    <row r="2" spans="1:15" x14ac:dyDescent="0.3"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</row>
    <row r="3" spans="1:15" x14ac:dyDescent="0.3">
      <c r="B3" s="4" t="s">
        <v>174</v>
      </c>
      <c r="C3" s="25">
        <v>6000000</v>
      </c>
      <c r="D3" s="25">
        <v>5500000</v>
      </c>
      <c r="E3" s="25">
        <v>5800000</v>
      </c>
      <c r="F3" s="25">
        <v>6200000</v>
      </c>
    </row>
    <row r="6" spans="1:15" x14ac:dyDescent="0.3">
      <c r="D6" s="48" t="s">
        <v>84</v>
      </c>
      <c r="L6" s="48"/>
    </row>
    <row r="7" spans="1:15" x14ac:dyDescent="0.3">
      <c r="B7" s="7" t="s">
        <v>71</v>
      </c>
      <c r="C7" s="42"/>
      <c r="D7" s="42"/>
      <c r="E7" s="43" t="s">
        <v>72</v>
      </c>
      <c r="F7" s="42"/>
      <c r="G7" s="42"/>
      <c r="J7" s="7"/>
      <c r="K7" s="45"/>
      <c r="L7" s="45"/>
      <c r="M7" s="55"/>
      <c r="N7" s="45"/>
      <c r="O7" s="45"/>
    </row>
    <row r="8" spans="1:15" x14ac:dyDescent="0.3">
      <c r="B8" s="42"/>
      <c r="C8" s="7" t="s">
        <v>73</v>
      </c>
      <c r="D8" s="7" t="s">
        <v>74</v>
      </c>
      <c r="E8" s="7" t="s">
        <v>75</v>
      </c>
      <c r="F8" s="7" t="s">
        <v>76</v>
      </c>
      <c r="G8" s="7" t="s">
        <v>77</v>
      </c>
      <c r="J8" s="45"/>
      <c r="K8" s="55"/>
      <c r="L8" s="55"/>
      <c r="M8" s="55"/>
      <c r="N8" s="55"/>
      <c r="O8" s="55"/>
    </row>
    <row r="9" spans="1:15" x14ac:dyDescent="0.3">
      <c r="B9" s="7" t="s">
        <v>78</v>
      </c>
      <c r="C9" s="46">
        <v>206</v>
      </c>
      <c r="D9" s="46">
        <v>225</v>
      </c>
      <c r="E9" s="46">
        <v>230</v>
      </c>
      <c r="F9" s="46">
        <v>290</v>
      </c>
      <c r="G9" s="40">
        <v>150000</v>
      </c>
      <c r="J9" s="55"/>
      <c r="K9" s="56"/>
      <c r="L9" s="56"/>
      <c r="M9" s="56"/>
      <c r="N9" s="56"/>
      <c r="O9" s="45"/>
    </row>
    <row r="10" spans="1:15" x14ac:dyDescent="0.3">
      <c r="B10" s="7" t="s">
        <v>79</v>
      </c>
      <c r="C10" s="46">
        <v>225</v>
      </c>
      <c r="D10" s="46">
        <v>206</v>
      </c>
      <c r="E10" s="46">
        <v>221</v>
      </c>
      <c r="F10" s="46">
        <v>270</v>
      </c>
      <c r="G10" s="40">
        <v>150000</v>
      </c>
      <c r="J10" s="55"/>
      <c r="K10" s="56"/>
      <c r="L10" s="56"/>
      <c r="M10" s="56"/>
      <c r="N10" s="56"/>
      <c r="O10" s="45"/>
    </row>
    <row r="11" spans="1:15" x14ac:dyDescent="0.3">
      <c r="B11" s="7" t="s">
        <v>80</v>
      </c>
      <c r="C11" s="46">
        <v>230</v>
      </c>
      <c r="D11" s="46">
        <v>221</v>
      </c>
      <c r="E11" s="46">
        <v>208</v>
      </c>
      <c r="F11" s="46">
        <v>262</v>
      </c>
      <c r="G11" s="40">
        <v>150000</v>
      </c>
      <c r="J11" s="55"/>
      <c r="K11" s="56"/>
      <c r="L11" s="56"/>
      <c r="M11" s="56"/>
      <c r="N11" s="56"/>
      <c r="O11" s="45"/>
    </row>
    <row r="12" spans="1:15" x14ac:dyDescent="0.3">
      <c r="B12" s="7" t="s">
        <v>81</v>
      </c>
      <c r="C12" s="46">
        <v>290</v>
      </c>
      <c r="D12" s="46">
        <v>270</v>
      </c>
      <c r="E12" s="46">
        <v>262</v>
      </c>
      <c r="F12" s="46">
        <v>215</v>
      </c>
      <c r="G12" s="40">
        <v>150000</v>
      </c>
      <c r="J12" s="55"/>
      <c r="K12" s="56"/>
      <c r="L12" s="56"/>
      <c r="M12" s="56"/>
      <c r="N12" s="56"/>
      <c r="O12" s="45"/>
    </row>
    <row r="13" spans="1:15" x14ac:dyDescent="0.3">
      <c r="B13" s="7" t="s">
        <v>82</v>
      </c>
      <c r="C13" s="41">
        <v>100000</v>
      </c>
      <c r="D13" s="41">
        <v>150000</v>
      </c>
      <c r="E13" s="41">
        <v>110000</v>
      </c>
      <c r="F13" s="41">
        <v>90000</v>
      </c>
      <c r="J13" s="55"/>
      <c r="K13" s="55"/>
      <c r="L13" s="55"/>
      <c r="M13" s="55"/>
      <c r="N13" s="55"/>
      <c r="O13" s="45"/>
    </row>
    <row r="18" spans="1:13" x14ac:dyDescent="0.3">
      <c r="A18" s="7" t="s">
        <v>4</v>
      </c>
    </row>
    <row r="19" spans="1:13" x14ac:dyDescent="0.3">
      <c r="B19" s="7" t="s">
        <v>71</v>
      </c>
      <c r="C19" s="42"/>
      <c r="D19" s="42"/>
      <c r="E19" s="43" t="s">
        <v>72</v>
      </c>
      <c r="F19" s="42"/>
      <c r="G19" s="45"/>
      <c r="L19" s="7" t="s">
        <v>33</v>
      </c>
      <c r="M19" t="s">
        <v>34</v>
      </c>
    </row>
    <row r="20" spans="1:13" x14ac:dyDescent="0.3">
      <c r="B20" s="42"/>
      <c r="C20" s="7" t="s">
        <v>73</v>
      </c>
      <c r="D20" s="7" t="s">
        <v>74</v>
      </c>
      <c r="E20" s="7" t="s">
        <v>75</v>
      </c>
      <c r="F20" s="7" t="s">
        <v>76</v>
      </c>
      <c r="G20" s="45"/>
      <c r="M20" s="24">
        <f>SUMPRODUCT(C21:F24,C9:F12)+SUMPRODUCT(C30:F30,C3:F3)</f>
        <v>115770000</v>
      </c>
    </row>
    <row r="21" spans="1:13" x14ac:dyDescent="0.3">
      <c r="B21" s="7" t="s">
        <v>78</v>
      </c>
      <c r="C21" s="44">
        <v>99999.999999999985</v>
      </c>
      <c r="D21" s="44">
        <v>0</v>
      </c>
      <c r="E21" s="44">
        <v>50000.000000000029</v>
      </c>
      <c r="F21" s="44">
        <v>0</v>
      </c>
      <c r="G21" s="2">
        <f>SUM(C21:F21)</f>
        <v>150000</v>
      </c>
      <c r="H21" s="2" t="s">
        <v>13</v>
      </c>
      <c r="I21" s="13">
        <f>G9*C30</f>
        <v>150000</v>
      </c>
    </row>
    <row r="22" spans="1:13" x14ac:dyDescent="0.3">
      <c r="B22" s="7" t="s">
        <v>79</v>
      </c>
      <c r="C22" s="44">
        <v>0</v>
      </c>
      <c r="D22" s="44">
        <v>150000</v>
      </c>
      <c r="E22" s="44">
        <v>0</v>
      </c>
      <c r="F22" s="44">
        <v>0</v>
      </c>
      <c r="G22" s="2">
        <f t="shared" ref="G22:G24" si="0">SUM(C22:F22)</f>
        <v>150000</v>
      </c>
      <c r="H22" s="2" t="s">
        <v>13</v>
      </c>
      <c r="I22" s="13">
        <f>G10*D30</f>
        <v>150000</v>
      </c>
    </row>
    <row r="23" spans="1:13" x14ac:dyDescent="0.3">
      <c r="B23" s="7" t="s">
        <v>80</v>
      </c>
      <c r="C23" s="44">
        <v>0</v>
      </c>
      <c r="D23" s="44">
        <v>0</v>
      </c>
      <c r="E23" s="44">
        <v>0</v>
      </c>
      <c r="F23" s="44">
        <v>0</v>
      </c>
      <c r="G23" s="2">
        <f t="shared" si="0"/>
        <v>0</v>
      </c>
      <c r="H23" s="2" t="s">
        <v>13</v>
      </c>
      <c r="I23" s="13">
        <f>G11*E30</f>
        <v>0</v>
      </c>
    </row>
    <row r="24" spans="1:13" x14ac:dyDescent="0.3">
      <c r="B24" s="7" t="s">
        <v>81</v>
      </c>
      <c r="C24" s="44">
        <v>0</v>
      </c>
      <c r="D24" s="44">
        <v>0</v>
      </c>
      <c r="E24" s="44">
        <v>59999.999999999985</v>
      </c>
      <c r="F24" s="44">
        <v>90000</v>
      </c>
      <c r="G24" s="2">
        <f t="shared" si="0"/>
        <v>150000</v>
      </c>
      <c r="H24" s="2" t="s">
        <v>13</v>
      </c>
      <c r="I24" s="13">
        <f>G12*F30</f>
        <v>150000</v>
      </c>
    </row>
    <row r="25" spans="1:13" x14ac:dyDescent="0.3">
      <c r="C25" s="2">
        <f>SUM(C21:C24)</f>
        <v>99999.999999999985</v>
      </c>
      <c r="D25" s="2">
        <f t="shared" ref="D25:F25" si="1">SUM(D21:D24)</f>
        <v>150000</v>
      </c>
      <c r="E25" s="2">
        <f t="shared" si="1"/>
        <v>110000.00000000001</v>
      </c>
      <c r="F25" s="2">
        <f t="shared" si="1"/>
        <v>90000</v>
      </c>
    </row>
    <row r="26" spans="1:13" x14ac:dyDescent="0.3">
      <c r="C26" s="2" t="s">
        <v>37</v>
      </c>
      <c r="D26" s="2" t="s">
        <v>37</v>
      </c>
      <c r="E26" s="2" t="s">
        <v>37</v>
      </c>
      <c r="F26" s="2" t="s">
        <v>37</v>
      </c>
    </row>
    <row r="27" spans="1:13" x14ac:dyDescent="0.3">
      <c r="C27" s="14">
        <v>100000</v>
      </c>
      <c r="D27" s="14">
        <v>150000</v>
      </c>
      <c r="E27" s="14">
        <v>110000</v>
      </c>
      <c r="F27" s="14">
        <v>90000</v>
      </c>
    </row>
    <row r="29" spans="1:13" x14ac:dyDescent="0.3">
      <c r="C29" s="4" t="s">
        <v>67</v>
      </c>
      <c r="D29" s="4" t="s">
        <v>68</v>
      </c>
      <c r="E29" s="4" t="s">
        <v>69</v>
      </c>
      <c r="F29" s="4" t="s">
        <v>70</v>
      </c>
    </row>
    <row r="30" spans="1:13" x14ac:dyDescent="0.3">
      <c r="B30" s="7" t="s">
        <v>83</v>
      </c>
      <c r="C30" s="47">
        <v>1</v>
      </c>
      <c r="D30" s="47">
        <v>1</v>
      </c>
      <c r="E30" s="47">
        <v>0</v>
      </c>
      <c r="F30" s="4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</vt:lpstr>
      <vt:lpstr>#2</vt:lpstr>
      <vt:lpstr>#3</vt:lpstr>
      <vt:lpstr>Answer Report 1</vt:lpstr>
      <vt:lpstr>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Mr.</dc:creator>
  <cp:lastModifiedBy>Vincent Mr.</cp:lastModifiedBy>
  <dcterms:created xsi:type="dcterms:W3CDTF">2021-10-21T22:08:42Z</dcterms:created>
  <dcterms:modified xsi:type="dcterms:W3CDTF">2021-10-26T05:03:10Z</dcterms:modified>
</cp:coreProperties>
</file>