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vince\Desktop\Alabama Stuff\OM 500\"/>
    </mc:Choice>
  </mc:AlternateContent>
  <xr:revisionPtr revIDLastSave="0" documentId="13_ncr:1_{EBDD2891-FB11-4329-926F-E79DE2F51E11}" xr6:coauthVersionLast="47" xr6:coauthVersionMax="47" xr10:uidLastSave="{00000000-0000-0000-0000-000000000000}"/>
  <bookViews>
    <workbookView xWindow="-108" yWindow="-108" windowWidth="23256" windowHeight="12576" activeTab="3" xr2:uid="{BC1B07B1-D9DB-47CD-91C2-DE8918D8CB76}"/>
  </bookViews>
  <sheets>
    <sheet name="Q1a" sheetId="1" r:id="rId1"/>
    <sheet name="Q1b" sheetId="2" r:id="rId2"/>
    <sheet name="Q2" sheetId="3" r:id="rId3"/>
    <sheet name="Q3" sheetId="4" r:id="rId4"/>
  </sheets>
  <definedNames>
    <definedName name="solver_adj" localSheetId="0" hidden="1">Q1a!$F$15:$F$16</definedName>
    <definedName name="solver_adj" localSheetId="1" hidden="1">Q1b!$F$5:$F$6</definedName>
    <definedName name="solver_adj" localSheetId="2" hidden="1">'Q2'!$C$17:$D$17</definedName>
    <definedName name="solver_cvg" localSheetId="0" hidden="1">0.0001</definedName>
    <definedName name="solver_cvg" localSheetId="1" hidden="1">0.0001</definedName>
    <definedName name="solver_cvg" localSheetId="2" hidden="1">0.0001</definedName>
    <definedName name="solver_drv" localSheetId="0" hidden="1">1</definedName>
    <definedName name="solver_drv" localSheetId="1" hidden="1">1</definedName>
    <definedName name="solver_drv" localSheetId="2" hidden="1">1</definedName>
    <definedName name="solver_eng" localSheetId="0" hidden="1">1</definedName>
    <definedName name="solver_eng" localSheetId="1" hidden="1">1</definedName>
    <definedName name="solver_eng" localSheetId="2" hidden="1">1</definedName>
    <definedName name="solver_est" localSheetId="0" hidden="1">1</definedName>
    <definedName name="solver_est" localSheetId="1" hidden="1">1</definedName>
    <definedName name="solver_est" localSheetId="2" hidden="1">1</definedName>
    <definedName name="solver_itr" localSheetId="0" hidden="1">2147483647</definedName>
    <definedName name="solver_itr" localSheetId="1" hidden="1">2147483647</definedName>
    <definedName name="solver_itr" localSheetId="2" hidden="1">2147483647</definedName>
    <definedName name="solver_lhs1" localSheetId="0" hidden="1">Q1a!$B$29</definedName>
    <definedName name="solver_lhs1" localSheetId="1" hidden="1">Q1b!$B$19:$B$21</definedName>
    <definedName name="solver_mip" localSheetId="0" hidden="1">2147483647</definedName>
    <definedName name="solver_mip" localSheetId="1" hidden="1">2147483647</definedName>
    <definedName name="solver_mip" localSheetId="2" hidden="1">2147483647</definedName>
    <definedName name="solver_mni" localSheetId="0" hidden="1">30</definedName>
    <definedName name="solver_mni" localSheetId="1" hidden="1">30</definedName>
    <definedName name="solver_mni" localSheetId="2" hidden="1">30</definedName>
    <definedName name="solver_mrt" localSheetId="0" hidden="1">0.075</definedName>
    <definedName name="solver_mrt" localSheetId="1" hidden="1">0.075</definedName>
    <definedName name="solver_mrt" localSheetId="2" hidden="1">0.075</definedName>
    <definedName name="solver_msl" localSheetId="0" hidden="1">2</definedName>
    <definedName name="solver_msl" localSheetId="1" hidden="1">2</definedName>
    <definedName name="solver_msl" localSheetId="2" hidden="1">2</definedName>
    <definedName name="solver_neg" localSheetId="0" hidden="1">1</definedName>
    <definedName name="solver_neg" localSheetId="1" hidden="1">1</definedName>
    <definedName name="solver_neg" localSheetId="2" hidden="1">1</definedName>
    <definedName name="solver_nod" localSheetId="0" hidden="1">2147483647</definedName>
    <definedName name="solver_nod" localSheetId="1" hidden="1">2147483647</definedName>
    <definedName name="solver_nod" localSheetId="2" hidden="1">2147483647</definedName>
    <definedName name="solver_num" localSheetId="0" hidden="1">0</definedName>
    <definedName name="solver_num" localSheetId="1" hidden="1">1</definedName>
    <definedName name="solver_num" localSheetId="2" hidden="1">0</definedName>
    <definedName name="solver_nwt" localSheetId="0" hidden="1">1</definedName>
    <definedName name="solver_nwt" localSheetId="1" hidden="1">1</definedName>
    <definedName name="solver_nwt" localSheetId="2" hidden="1">1</definedName>
    <definedName name="solver_opt" localSheetId="0" hidden="1">Q1a!$C$25</definedName>
    <definedName name="solver_opt" localSheetId="1" hidden="1">Q1b!$C$15</definedName>
    <definedName name="solver_opt" localSheetId="2" hidden="1">'Q2'!$B$21</definedName>
    <definedName name="solver_pre" localSheetId="0" hidden="1">0.000001</definedName>
    <definedName name="solver_pre" localSheetId="1" hidden="1">0.000001</definedName>
    <definedName name="solver_pre" localSheetId="2" hidden="1">0.000001</definedName>
    <definedName name="solver_rbv" localSheetId="0" hidden="1">1</definedName>
    <definedName name="solver_rbv" localSheetId="1" hidden="1">1</definedName>
    <definedName name="solver_rbv" localSheetId="2" hidden="1">1</definedName>
    <definedName name="solver_rel1" localSheetId="0" hidden="1">3</definedName>
    <definedName name="solver_rel1" localSheetId="1" hidden="1">1</definedName>
    <definedName name="solver_rhs1" localSheetId="0" hidden="1">Q1a!$D$29</definedName>
    <definedName name="solver_rhs1" localSheetId="1" hidden="1">Q1b!$D$19:$D$21</definedName>
    <definedName name="solver_rlx" localSheetId="0" hidden="1">2</definedName>
    <definedName name="solver_rlx" localSheetId="1" hidden="1">2</definedName>
    <definedName name="solver_rlx" localSheetId="2" hidden="1">2</definedName>
    <definedName name="solver_rsd" localSheetId="0" hidden="1">0</definedName>
    <definedName name="solver_rsd" localSheetId="1" hidden="1">0</definedName>
    <definedName name="solver_rsd" localSheetId="2" hidden="1">0</definedName>
    <definedName name="solver_scl" localSheetId="0" hidden="1">1</definedName>
    <definedName name="solver_scl" localSheetId="1" hidden="1">1</definedName>
    <definedName name="solver_scl" localSheetId="2" hidden="1">1</definedName>
    <definedName name="solver_sho" localSheetId="0" hidden="1">2</definedName>
    <definedName name="solver_sho" localSheetId="1" hidden="1">2</definedName>
    <definedName name="solver_sho" localSheetId="2" hidden="1">2</definedName>
    <definedName name="solver_ssz" localSheetId="0" hidden="1">100</definedName>
    <definedName name="solver_ssz" localSheetId="1" hidden="1">100</definedName>
    <definedName name="solver_ssz" localSheetId="2" hidden="1">100</definedName>
    <definedName name="solver_tim" localSheetId="0" hidden="1">2147483647</definedName>
    <definedName name="solver_tim" localSheetId="1" hidden="1">2147483647</definedName>
    <definedName name="solver_tim" localSheetId="2" hidden="1">2147483647</definedName>
    <definedName name="solver_tol" localSheetId="0" hidden="1">0.01</definedName>
    <definedName name="solver_tol" localSheetId="1" hidden="1">0.01</definedName>
    <definedName name="solver_tol" localSheetId="2" hidden="1">0.01</definedName>
    <definedName name="solver_typ" localSheetId="0" hidden="1">1</definedName>
    <definedName name="solver_typ" localSheetId="1" hidden="1">1</definedName>
    <definedName name="solver_typ" localSheetId="2" hidden="1">2</definedName>
    <definedName name="solver_val" localSheetId="0" hidden="1">0</definedName>
    <definedName name="solver_val" localSheetId="1" hidden="1">0</definedName>
    <definedName name="solver_val" localSheetId="2" hidden="1">0</definedName>
    <definedName name="solver_ver" localSheetId="0" hidden="1">3</definedName>
    <definedName name="solver_ver" localSheetId="1" hidden="1">3</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4" l="1"/>
  <c r="D12" i="4"/>
  <c r="E11" i="4"/>
  <c r="D11" i="4"/>
  <c r="E10" i="4"/>
  <c r="D10" i="4"/>
  <c r="E9" i="4"/>
  <c r="D9" i="4"/>
  <c r="E8" i="4"/>
  <c r="D8" i="4"/>
  <c r="E7" i="4"/>
  <c r="D7" i="4"/>
  <c r="E6" i="4"/>
  <c r="D6" i="4"/>
  <c r="E5" i="4"/>
  <c r="D5" i="4"/>
  <c r="E4" i="4"/>
  <c r="D4" i="4"/>
  <c r="E3" i="4"/>
  <c r="D3" i="4"/>
  <c r="E14" i="3"/>
  <c r="E15" i="3"/>
  <c r="E16" i="3"/>
  <c r="E13" i="3"/>
  <c r="B20" i="2"/>
  <c r="B19" i="2"/>
  <c r="D11" i="2"/>
  <c r="D10" i="2"/>
  <c r="F7" i="2"/>
  <c r="D9" i="2" s="1"/>
  <c r="D21" i="1"/>
  <c r="D20" i="1"/>
  <c r="F17" i="1"/>
  <c r="D19" i="1" s="1"/>
  <c r="B21" i="3" l="1"/>
  <c r="C5" i="2"/>
  <c r="E5" i="2" s="1"/>
  <c r="B21" i="2"/>
  <c r="C6" i="2"/>
  <c r="E6" i="2" s="1"/>
  <c r="C15" i="1"/>
  <c r="E15" i="1" s="1"/>
  <c r="C16" i="1"/>
  <c r="E16" i="1" s="1"/>
  <c r="C15" i="2" l="1"/>
  <c r="C25" i="1"/>
</calcChain>
</file>

<file path=xl/sharedStrings.xml><?xml version="1.0" encoding="utf-8"?>
<sst xmlns="http://schemas.openxmlformats.org/spreadsheetml/2006/main" count="93" uniqueCount="60">
  <si>
    <t>Regular</t>
  </si>
  <si>
    <t>Superior</t>
  </si>
  <si>
    <t>Price</t>
  </si>
  <si>
    <t>Cost</t>
  </si>
  <si>
    <t>Fixed Cost</t>
  </si>
  <si>
    <t>Drop from Sales=</t>
  </si>
  <si>
    <t>Reg Price Drop=</t>
  </si>
  <si>
    <t>Sup Price Drop=</t>
  </si>
  <si>
    <t>Profit</t>
  </si>
  <si>
    <t>Demand</t>
  </si>
  <si>
    <t>Inputs</t>
  </si>
  <si>
    <t>Objective</t>
  </si>
  <si>
    <t>Maximize Profit</t>
  </si>
  <si>
    <t>Constraints</t>
  </si>
  <si>
    <t>0.01 x total sold</t>
  </si>
  <si>
    <t>.003 x sup sold</t>
  </si>
  <si>
    <t>.004 x reg sold</t>
  </si>
  <si>
    <t>&lt;=</t>
  </si>
  <si>
    <t>BumpyRide</t>
  </si>
  <si>
    <t>KeyRock</t>
  </si>
  <si>
    <t>Asprin</t>
  </si>
  <si>
    <t>GoldenRod</t>
  </si>
  <si>
    <t>Resort</t>
  </si>
  <si>
    <t>Longitude</t>
  </si>
  <si>
    <t>Latitude</t>
  </si>
  <si>
    <t>Decision</t>
  </si>
  <si>
    <t>Where to place ambulance service</t>
  </si>
  <si>
    <t>Ambulance Service</t>
  </si>
  <si>
    <t>Distance from Ambulance Service</t>
  </si>
  <si>
    <t>Minimize sum of distances</t>
  </si>
  <si>
    <t>PE RATIO</t>
  </si>
  <si>
    <t>RISK</t>
  </si>
  <si>
    <t>RETURN</t>
  </si>
  <si>
    <t>PE RATIO ^2</t>
  </si>
  <si>
    <t>RISK^2</t>
  </si>
  <si>
    <t>They both appear to share similar positive relationships, so a regression model may be ideal.</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</si>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</sst>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8"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4" fontId="1" fillId="0" borderId="0" applyFont="0" applyFill="0" applyBorder="0" applyAlignment="0" applyProtection="0"/>
  </cellStyleXfs>
  <cellXfs count="23">
    <xf numFmtId="0" fontId="0" fillId="0" borderId="0" xfId="0"/>
    <xf numFmtId="0" fontId="2" fillId="0" borderId="0" xfId="0" applyFont="1"/>
    <xf numFmtId="0" fontId="0" fillId="2" borderId="0" xfId="0" applyFill="1"/>
    <xf numFmtId="0" fontId="0" fillId="3" borderId="0" xfId="0" applyFill="1"/>
    <xf numFmtId="44" fontId="0" fillId="0" borderId="0" xfId="1" applyFont="1"/>
    <xf numFmtId="44" fontId="0" fillId="3" borderId="0" xfId="1" applyFont="1" applyFill="1"/>
    <xf numFmtId="0" fontId="0" fillId="0" borderId="0" xfId="0" applyAlignment="1">
      <alignment horizontal="center"/>
    </xf>
    <xf numFmtId="0" fontId="2" fillId="0" borderId="0" xfId="0" applyFont="1" applyAlignment="1">
      <alignment horizontal="center"/>
    </xf>
    <xf numFmtId="0" fontId="0" fillId="2" borderId="1" xfId="0" applyFill="1" applyBorder="1"/>
    <xf numFmtId="0" fontId="0" fillId="0" borderId="0" xfId="0"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168" fontId="0" fillId="0" borderId="1" xfId="0" applyNumberFormat="1" applyBorder="1" applyAlignment="1">
      <alignment horizontal="center"/>
    </xf>
    <xf numFmtId="0" fontId="0" fillId="0" borderId="1" xfId="0" applyBorder="1"/>
    <xf numFmtId="0" fontId="2" fillId="0" borderId="0" xfId="0" applyFont="1" applyBorder="1" applyAlignment="1">
      <alignment horizontal="center"/>
    </xf>
    <xf numFmtId="0" fontId="0" fillId="0" borderId="0" xfId="0" applyBorder="1"/>
    <xf numFmtId="0" fontId="0" fillId="0" borderId="0" xfId="0" applyBorder="1" applyAlignment="1">
      <alignment horizontal="center"/>
    </xf>
    <xf numFmtId="168" fontId="0" fillId="0" borderId="0" xfId="0" applyNumberFormat="1" applyBorder="1" applyAlignment="1">
      <alignment horizontal="center"/>
    </xf>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
    </xf>
    <xf numFmtId="0" fontId="3" fillId="0" borderId="3" xfId="0" applyFont="1" applyFill="1" applyBorder="1" applyAlignment="1">
      <alignment horizontal="centerContinuous"/>
    </xf>
    <xf numFmtId="0" fontId="3" fillId="0" borderId="0" xfId="0" applyFont="1" applyFill="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'Q3'!$F$2</c:f>
              <c:strCache>
                <c:ptCount val="1"/>
                <c:pt idx="0">
                  <c:v>RETURN</c:v>
                </c:pt>
              </c:strCache>
            </c:strRef>
          </c:tx>
          <c:spPr>
            <a:ln w="19050" cap="rnd">
              <a:noFill/>
              <a:round/>
            </a:ln>
            <a:effectLst/>
          </c:spPr>
          <c:marker>
            <c:symbol val="circle"/>
            <c:size val="5"/>
            <c:spPr>
              <a:solidFill>
                <a:schemeClr val="accent1"/>
              </a:solidFill>
              <a:ln w="9525">
                <a:solidFill>
                  <a:schemeClr val="accent1"/>
                </a:solidFill>
              </a:ln>
              <a:effectLst/>
            </c:spPr>
          </c:marker>
          <c:xVal>
            <c:numRef>
              <c:f>'Q3'!$B$3:$B$12</c:f>
              <c:numCache>
                <c:formatCode>General</c:formatCode>
                <c:ptCount val="10"/>
                <c:pt idx="0">
                  <c:v>7.4</c:v>
                </c:pt>
                <c:pt idx="1">
                  <c:v>11.1</c:v>
                </c:pt>
                <c:pt idx="2">
                  <c:v>8.6999999999999993</c:v>
                </c:pt>
                <c:pt idx="3">
                  <c:v>11.2</c:v>
                </c:pt>
                <c:pt idx="4">
                  <c:v>11.6</c:v>
                </c:pt>
                <c:pt idx="5">
                  <c:v>12.2</c:v>
                </c:pt>
                <c:pt idx="6">
                  <c:v>12.5</c:v>
                </c:pt>
                <c:pt idx="7">
                  <c:v>12.5</c:v>
                </c:pt>
                <c:pt idx="8" formatCode="0.0">
                  <c:v>13</c:v>
                </c:pt>
                <c:pt idx="9">
                  <c:v>13.4</c:v>
                </c:pt>
              </c:numCache>
            </c:numRef>
          </c:xVal>
          <c:yVal>
            <c:numRef>
              <c:f>'Q3'!$F$3:$F$12</c:f>
              <c:numCache>
                <c:formatCode>0.0</c:formatCode>
                <c:ptCount val="10"/>
                <c:pt idx="0" formatCode="General">
                  <c:v>7.6</c:v>
                </c:pt>
                <c:pt idx="1">
                  <c:v>13</c:v>
                </c:pt>
                <c:pt idx="2" formatCode="General">
                  <c:v>8.9</c:v>
                </c:pt>
                <c:pt idx="3" formatCode="General">
                  <c:v>10.9</c:v>
                </c:pt>
                <c:pt idx="4" formatCode="General">
                  <c:v>12.1</c:v>
                </c:pt>
                <c:pt idx="5" formatCode="General">
                  <c:v>12.8</c:v>
                </c:pt>
                <c:pt idx="6" formatCode="General">
                  <c:v>11.3</c:v>
                </c:pt>
                <c:pt idx="7" formatCode="General">
                  <c:v>14.1</c:v>
                </c:pt>
                <c:pt idx="8" formatCode="General">
                  <c:v>14.8</c:v>
                </c:pt>
                <c:pt idx="9" formatCode="General">
                  <c:v>16.7</c:v>
                </c:pt>
              </c:numCache>
            </c:numRef>
          </c:yVal>
          <c:smooth val="0"/>
          <c:extLst>
            <c:ext xmlns:c16="http://schemas.microsoft.com/office/drawing/2014/chart" uri="{C3380CC4-5D6E-409C-BE32-E72D297353CC}">
              <c16:uniqueId val="{00000000-EEF0-4D19-AABE-422796662C1C}"/>
            </c:ext>
          </c:extLst>
        </c:ser>
        <c:dLbls>
          <c:showLegendKey val="0"/>
          <c:showVal val="0"/>
          <c:showCatName val="0"/>
          <c:showSerName val="0"/>
          <c:showPercent val="0"/>
          <c:showBubbleSize val="0"/>
        </c:dLbls>
        <c:axId val="865313720"/>
        <c:axId val="865314704"/>
      </c:scatterChart>
      <c:valAx>
        <c:axId val="865313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314704"/>
        <c:crosses val="autoZero"/>
        <c:crossBetween val="midCat"/>
      </c:valAx>
      <c:valAx>
        <c:axId val="86531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313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'Q3'!$F$2</c:f>
              <c:strCache>
                <c:ptCount val="1"/>
                <c:pt idx="0">
                  <c:v>RETURN</c:v>
                </c:pt>
              </c:strCache>
            </c:strRef>
          </c:tx>
          <c:spPr>
            <a:ln w="19050" cap="rnd">
              <a:noFill/>
              <a:round/>
            </a:ln>
            <a:effectLst/>
          </c:spPr>
          <c:marker>
            <c:symbol val="circle"/>
            <c:size val="5"/>
            <c:spPr>
              <a:solidFill>
                <a:schemeClr val="accent1"/>
              </a:solidFill>
              <a:ln w="9525">
                <a:solidFill>
                  <a:schemeClr val="accent1"/>
                </a:solidFill>
              </a:ln>
              <a:effectLst/>
            </c:spPr>
          </c:marker>
          <c:xVal>
            <c:numRef>
              <c:f>'Q3'!$C$3:$C$12</c:f>
              <c:numCache>
                <c:formatCode>General</c:formatCode>
                <c:ptCount val="10"/>
                <c:pt idx="0" formatCode="0.0">
                  <c:v>1</c:v>
                </c:pt>
                <c:pt idx="1">
                  <c:v>1.3</c:v>
                </c:pt>
                <c:pt idx="2">
                  <c:v>1.1000000000000001</c:v>
                </c:pt>
                <c:pt idx="3">
                  <c:v>1.2</c:v>
                </c:pt>
                <c:pt idx="4">
                  <c:v>1.7</c:v>
                </c:pt>
                <c:pt idx="5">
                  <c:v>1.3</c:v>
                </c:pt>
                <c:pt idx="6">
                  <c:v>1.2</c:v>
                </c:pt>
                <c:pt idx="7">
                  <c:v>1.3</c:v>
                </c:pt>
                <c:pt idx="8">
                  <c:v>1.6</c:v>
                </c:pt>
                <c:pt idx="9">
                  <c:v>1.4</c:v>
                </c:pt>
              </c:numCache>
            </c:numRef>
          </c:xVal>
          <c:yVal>
            <c:numRef>
              <c:f>'Q3'!$F$3:$F$12</c:f>
              <c:numCache>
                <c:formatCode>0.0</c:formatCode>
                <c:ptCount val="10"/>
                <c:pt idx="0" formatCode="General">
                  <c:v>7.6</c:v>
                </c:pt>
                <c:pt idx="1">
                  <c:v>13</c:v>
                </c:pt>
                <c:pt idx="2" formatCode="General">
                  <c:v>8.9</c:v>
                </c:pt>
                <c:pt idx="3" formatCode="General">
                  <c:v>10.9</c:v>
                </c:pt>
                <c:pt idx="4" formatCode="General">
                  <c:v>12.1</c:v>
                </c:pt>
                <c:pt idx="5" formatCode="General">
                  <c:v>12.8</c:v>
                </c:pt>
                <c:pt idx="6" formatCode="General">
                  <c:v>11.3</c:v>
                </c:pt>
                <c:pt idx="7" formatCode="General">
                  <c:v>14.1</c:v>
                </c:pt>
                <c:pt idx="8" formatCode="General">
                  <c:v>14.8</c:v>
                </c:pt>
                <c:pt idx="9" formatCode="General">
                  <c:v>16.7</c:v>
                </c:pt>
              </c:numCache>
            </c:numRef>
          </c:yVal>
          <c:smooth val="0"/>
          <c:extLst>
            <c:ext xmlns:c16="http://schemas.microsoft.com/office/drawing/2014/chart" uri="{C3380CC4-5D6E-409C-BE32-E72D297353CC}">
              <c16:uniqueId val="{00000000-55B8-4210-9A3F-CAC8BF917431}"/>
            </c:ext>
          </c:extLst>
        </c:ser>
        <c:dLbls>
          <c:showLegendKey val="0"/>
          <c:showVal val="0"/>
          <c:showCatName val="0"/>
          <c:showSerName val="0"/>
          <c:showPercent val="0"/>
          <c:showBubbleSize val="0"/>
        </c:dLbls>
        <c:axId val="866182560"/>
        <c:axId val="866183216"/>
      </c:scatterChart>
      <c:valAx>
        <c:axId val="866182560"/>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183216"/>
        <c:crosses val="autoZero"/>
        <c:crossBetween val="midCat"/>
      </c:valAx>
      <c:valAx>
        <c:axId val="86618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1825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586740</xdr:colOff>
      <xdr:row>0</xdr:row>
      <xdr:rowOff>167640</xdr:rowOff>
    </xdr:from>
    <xdr:to>
      <xdr:col>18</xdr:col>
      <xdr:colOff>441960</xdr:colOff>
      <xdr:row>8</xdr:row>
      <xdr:rowOff>83820</xdr:rowOff>
    </xdr:to>
    <xdr:sp macro="" textlink="">
      <xdr:nvSpPr>
        <xdr:cNvPr id="2" name="TextBox 1">
          <a:extLst>
            <a:ext uri="{FF2B5EF4-FFF2-40B4-BE49-F238E27FC236}">
              <a16:creationId xmlns:a16="http://schemas.microsoft.com/office/drawing/2014/main" id="{6018F90C-2797-440B-83E6-267989C2CAB8}"/>
            </a:ext>
          </a:extLst>
        </xdr:cNvPr>
        <xdr:cNvSpPr txBox="1"/>
      </xdr:nvSpPr>
      <xdr:spPr>
        <a:xfrm>
          <a:off x="586740" y="167640"/>
          <a:ext cx="10828020" cy="1379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 manufacturer of fitness equipment is planning the introduction of two new products: a regular version with a manufacturer’s suggested retail price of $239 per year, and a superior version with a suggested retail price of $339 per year. The cost of the company is $195 per regular version and $225 per superior version, plus additional fixed costs of $400, 000 per year. In the competitive market the number of sales will affect the sales price. It is estimated that for each type of product, the sales price drops by one cent for each additional unit sold. Furthermore, sales of the regular product will affect sales of the superior product and vice versa. It is estimated that the price for the regular product will be reduced by an additional 0.3 cents for each superior product sold, and the price for superior product will decrease for by 0.4 cents for each regular product sold. The company believes that when the number of units of each type produced is consistent with these assumptions all units will be sold. </a:t>
          </a:r>
          <a:endParaRPr lang="en-US" sz="1100"/>
        </a:p>
      </xdr:txBody>
    </xdr:sp>
    <xdr:clientData/>
  </xdr:twoCellAnchor>
  <xdr:twoCellAnchor>
    <xdr:from>
      <xdr:col>0</xdr:col>
      <xdr:colOff>586740</xdr:colOff>
      <xdr:row>9</xdr:row>
      <xdr:rowOff>0</xdr:rowOff>
    </xdr:from>
    <xdr:to>
      <xdr:col>12</xdr:col>
      <xdr:colOff>541020</xdr:colOff>
      <xdr:row>11</xdr:row>
      <xdr:rowOff>68580</xdr:rowOff>
    </xdr:to>
    <xdr:sp macro="" textlink="">
      <xdr:nvSpPr>
        <xdr:cNvPr id="3" name="TextBox 2">
          <a:extLst>
            <a:ext uri="{FF2B5EF4-FFF2-40B4-BE49-F238E27FC236}">
              <a16:creationId xmlns:a16="http://schemas.microsoft.com/office/drawing/2014/main" id="{101DD806-DBE5-46CA-B280-A5B0ED584DEF}"/>
            </a:ext>
          </a:extLst>
        </xdr:cNvPr>
        <xdr:cNvSpPr txBox="1"/>
      </xdr:nvSpPr>
      <xdr:spPr>
        <a:xfrm>
          <a:off x="586740" y="1645920"/>
          <a:ext cx="895350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 How many units of each type of products should be manufactured such the profit of the company is maximized? Please formulate a nonlinear programming model and solve using Excel Solver.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106680</xdr:colOff>
      <xdr:row>19</xdr:row>
      <xdr:rowOff>22860</xdr:rowOff>
    </xdr:from>
    <xdr:to>
      <xdr:col>6</xdr:col>
      <xdr:colOff>335280</xdr:colOff>
      <xdr:row>22</xdr:row>
      <xdr:rowOff>129540</xdr:rowOff>
    </xdr:to>
    <xdr:sp macro="" textlink="">
      <xdr:nvSpPr>
        <xdr:cNvPr id="2" name="TextBox 1">
          <a:extLst>
            <a:ext uri="{FF2B5EF4-FFF2-40B4-BE49-F238E27FC236}">
              <a16:creationId xmlns:a16="http://schemas.microsoft.com/office/drawing/2014/main" id="{6DD346BE-4849-4FB2-AB09-EA8766893D89}"/>
            </a:ext>
          </a:extLst>
        </xdr:cNvPr>
        <xdr:cNvSpPr txBox="1"/>
      </xdr:nvSpPr>
      <xdr:spPr>
        <a:xfrm>
          <a:off x="3337560" y="3497580"/>
          <a:ext cx="3482340" cy="655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Other factors to be considered include road distance (intead of bird's eye), the curve of the earth, average resort accidents, business of roads, etc.</a:t>
          </a:r>
          <a:r>
            <a:rPr lang="en-US"/>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365760</xdr:colOff>
      <xdr:row>0</xdr:row>
      <xdr:rowOff>0</xdr:rowOff>
    </xdr:from>
    <xdr:to>
      <xdr:col>14</xdr:col>
      <xdr:colOff>114300</xdr:colOff>
      <xdr:row>11</xdr:row>
      <xdr:rowOff>114300</xdr:rowOff>
    </xdr:to>
    <xdr:graphicFrame macro="">
      <xdr:nvGraphicFramePr>
        <xdr:cNvPr id="6" name="Chart 5">
          <a:extLst>
            <a:ext uri="{FF2B5EF4-FFF2-40B4-BE49-F238E27FC236}">
              <a16:creationId xmlns:a16="http://schemas.microsoft.com/office/drawing/2014/main" id="{E8DC07FD-4182-4DDF-917F-82A63AB85E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281940</xdr:colOff>
      <xdr:row>0</xdr:row>
      <xdr:rowOff>0</xdr:rowOff>
    </xdr:from>
    <xdr:to>
      <xdr:col>21</xdr:col>
      <xdr:colOff>30480</xdr:colOff>
      <xdr:row>11</xdr:row>
      <xdr:rowOff>114300</xdr:rowOff>
    </xdr:to>
    <xdr:graphicFrame macro="">
      <xdr:nvGraphicFramePr>
        <xdr:cNvPr id="7" name="Chart 6">
          <a:extLst>
            <a:ext uri="{FF2B5EF4-FFF2-40B4-BE49-F238E27FC236}">
              <a16:creationId xmlns:a16="http://schemas.microsoft.com/office/drawing/2014/main" id="{454E795C-1476-466F-B171-B2ED5B035A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76B69-BB46-43F7-B960-067F759892CE}">
  <dimension ref="A11:J28"/>
  <sheetViews>
    <sheetView workbookViewId="0">
      <selection activeCell="N15" sqref="N15"/>
    </sheetView>
  </sheetViews>
  <sheetFormatPr defaultRowHeight="14.4" x14ac:dyDescent="0.3"/>
  <cols>
    <col min="1" max="1" width="10.21875" bestFit="1" customWidth="1"/>
    <col min="2" max="2" width="15.109375" bestFit="1" customWidth="1"/>
    <col min="3" max="3" width="15.21875" bestFit="1" customWidth="1"/>
    <col min="5" max="5" width="15.88671875" bestFit="1" customWidth="1"/>
    <col min="9" max="9" width="9.33203125" bestFit="1" customWidth="1"/>
    <col min="10" max="10" width="12.109375" bestFit="1" customWidth="1"/>
  </cols>
  <sheetData>
    <row r="11" spans="1:10" x14ac:dyDescent="0.3">
      <c r="A11" s="1"/>
    </row>
    <row r="13" spans="1:10" x14ac:dyDescent="0.3">
      <c r="A13" s="1" t="s">
        <v>10</v>
      </c>
    </row>
    <row r="14" spans="1:10" x14ac:dyDescent="0.3">
      <c r="C14" t="s">
        <v>2</v>
      </c>
      <c r="D14" t="s">
        <v>3</v>
      </c>
      <c r="E14" t="s">
        <v>8</v>
      </c>
      <c r="F14" t="s">
        <v>9</v>
      </c>
      <c r="I14" t="s">
        <v>4</v>
      </c>
      <c r="J14" s="4">
        <v>400000</v>
      </c>
    </row>
    <row r="15" spans="1:10" x14ac:dyDescent="0.3">
      <c r="B15" t="s">
        <v>0</v>
      </c>
      <c r="C15">
        <f>239-D20-D19</f>
        <v>164.89999999999998</v>
      </c>
      <c r="D15">
        <v>195</v>
      </c>
      <c r="E15" s="4">
        <f>C15-D15</f>
        <v>-30.100000000000023</v>
      </c>
      <c r="F15" s="2">
        <v>0</v>
      </c>
    </row>
    <row r="16" spans="1:10" x14ac:dyDescent="0.3">
      <c r="B16" t="s">
        <v>1</v>
      </c>
      <c r="C16">
        <f>339-D21-D19</f>
        <v>282</v>
      </c>
      <c r="D16">
        <v>225</v>
      </c>
      <c r="E16" s="4">
        <f>C16-D16</f>
        <v>57</v>
      </c>
      <c r="F16" s="2">
        <v>5700.0000000000018</v>
      </c>
    </row>
    <row r="17" spans="1:6" x14ac:dyDescent="0.3">
      <c r="F17">
        <f>SUM(F15:F16)</f>
        <v>5700.0000000000018</v>
      </c>
    </row>
    <row r="19" spans="1:6" x14ac:dyDescent="0.3">
      <c r="B19" t="s">
        <v>5</v>
      </c>
      <c r="C19" t="s">
        <v>14</v>
      </c>
      <c r="D19">
        <f>0.01*F17</f>
        <v>57.000000000000021</v>
      </c>
    </row>
    <row r="20" spans="1:6" x14ac:dyDescent="0.3">
      <c r="B20" t="s">
        <v>6</v>
      </c>
      <c r="C20" t="s">
        <v>15</v>
      </c>
      <c r="D20">
        <f>0.003*F16</f>
        <v>17.100000000000005</v>
      </c>
    </row>
    <row r="21" spans="1:6" x14ac:dyDescent="0.3">
      <c r="B21" t="s">
        <v>7</v>
      </c>
      <c r="C21" t="s">
        <v>16</v>
      </c>
      <c r="D21">
        <f>0.004*F15</f>
        <v>0</v>
      </c>
    </row>
    <row r="25" spans="1:6" x14ac:dyDescent="0.3">
      <c r="A25" s="1" t="s">
        <v>11</v>
      </c>
      <c r="B25" t="s">
        <v>12</v>
      </c>
      <c r="C25" s="5">
        <f>SUMPRODUCT(E15:E16,F15:F16)-J14</f>
        <v>-75099.999999999884</v>
      </c>
    </row>
    <row r="28" spans="1:6" x14ac:dyDescent="0.3">
      <c r="A28"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3374-5624-43FC-B607-CE3DF97B19A6}">
  <dimension ref="A3:J21"/>
  <sheetViews>
    <sheetView workbookViewId="0">
      <selection activeCell="D22" sqref="D22"/>
    </sheetView>
  </sheetViews>
  <sheetFormatPr defaultRowHeight="14.4" x14ac:dyDescent="0.3"/>
  <cols>
    <col min="1" max="1" width="10.21875" bestFit="1" customWidth="1"/>
    <col min="2" max="2" width="15.109375" bestFit="1" customWidth="1"/>
    <col min="3" max="3" width="14.109375" bestFit="1" customWidth="1"/>
    <col min="4" max="4" width="6" bestFit="1" customWidth="1"/>
    <col min="10" max="10" width="12.109375" bestFit="1" customWidth="1"/>
  </cols>
  <sheetData>
    <row r="3" spans="1:10" x14ac:dyDescent="0.3">
      <c r="A3" s="1" t="s">
        <v>10</v>
      </c>
    </row>
    <row r="4" spans="1:10" x14ac:dyDescent="0.3">
      <c r="C4" t="s">
        <v>2</v>
      </c>
      <c r="D4" t="s">
        <v>3</v>
      </c>
      <c r="E4" t="s">
        <v>8</v>
      </c>
      <c r="F4" t="s">
        <v>9</v>
      </c>
      <c r="I4" t="s">
        <v>4</v>
      </c>
      <c r="J4" s="4">
        <v>400000</v>
      </c>
    </row>
    <row r="5" spans="1:10" x14ac:dyDescent="0.3">
      <c r="B5" t="s">
        <v>0</v>
      </c>
      <c r="C5">
        <f>239-D10-D9</f>
        <v>164.89999999999998</v>
      </c>
      <c r="D5">
        <v>195</v>
      </c>
      <c r="E5" s="4">
        <f>C5-D5</f>
        <v>-30.100000000000023</v>
      </c>
      <c r="F5" s="2">
        <v>0</v>
      </c>
    </row>
    <row r="6" spans="1:10" x14ac:dyDescent="0.3">
      <c r="B6" t="s">
        <v>1</v>
      </c>
      <c r="C6">
        <f>339-D11-D9</f>
        <v>282</v>
      </c>
      <c r="D6">
        <v>225</v>
      </c>
      <c r="E6" s="4">
        <f>C6-D6</f>
        <v>57</v>
      </c>
      <c r="F6" s="2">
        <v>5700.0000000000018</v>
      </c>
    </row>
    <row r="7" spans="1:10" x14ac:dyDescent="0.3">
      <c r="F7">
        <f>SUM(F5:F6)</f>
        <v>5700.0000000000018</v>
      </c>
    </row>
    <row r="9" spans="1:10" x14ac:dyDescent="0.3">
      <c r="B9" t="s">
        <v>5</v>
      </c>
      <c r="C9" t="s">
        <v>14</v>
      </c>
      <c r="D9">
        <f>0.01*F7</f>
        <v>57.000000000000021</v>
      </c>
    </row>
    <row r="10" spans="1:10" x14ac:dyDescent="0.3">
      <c r="B10" t="s">
        <v>6</v>
      </c>
      <c r="C10" t="s">
        <v>15</v>
      </c>
      <c r="D10">
        <f>0.003*F6</f>
        <v>17.100000000000005</v>
      </c>
    </row>
    <row r="11" spans="1:10" x14ac:dyDescent="0.3">
      <c r="B11" t="s">
        <v>7</v>
      </c>
      <c r="C11" t="s">
        <v>16</v>
      </c>
      <c r="D11">
        <f>0.004*F5</f>
        <v>0</v>
      </c>
    </row>
    <row r="15" spans="1:10" x14ac:dyDescent="0.3">
      <c r="A15" s="1" t="s">
        <v>11</v>
      </c>
      <c r="B15" t="s">
        <v>12</v>
      </c>
      <c r="C15" s="5">
        <f>SUMPRODUCT(E5:E6,F5:F6)-J4</f>
        <v>-75099.999999999884</v>
      </c>
    </row>
    <row r="18" spans="1:4" x14ac:dyDescent="0.3">
      <c r="A18" s="1" t="s">
        <v>13</v>
      </c>
    </row>
    <row r="19" spans="1:4" x14ac:dyDescent="0.3">
      <c r="B19">
        <f>F5</f>
        <v>0</v>
      </c>
      <c r="C19" t="s">
        <v>17</v>
      </c>
      <c r="D19">
        <v>5000</v>
      </c>
    </row>
    <row r="20" spans="1:4" x14ac:dyDescent="0.3">
      <c r="B20">
        <f>F6</f>
        <v>5700.0000000000018</v>
      </c>
      <c r="C20" t="s">
        <v>17</v>
      </c>
      <c r="D20">
        <v>8000</v>
      </c>
    </row>
    <row r="21" spans="1:4" x14ac:dyDescent="0.3">
      <c r="B21">
        <f>F7</f>
        <v>5700.0000000000018</v>
      </c>
      <c r="C21" t="s">
        <v>17</v>
      </c>
      <c r="D21">
        <v>10000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743E-F311-4764-A68C-B512A20F201F}">
  <dimension ref="A1:E21"/>
  <sheetViews>
    <sheetView workbookViewId="0">
      <selection activeCell="M8" sqref="M8:M9"/>
    </sheetView>
  </sheetViews>
  <sheetFormatPr defaultRowHeight="14.4" x14ac:dyDescent="0.3"/>
  <cols>
    <col min="2" max="2" width="29.33203125" bestFit="1" customWidth="1"/>
    <col min="5" max="5" width="29.6640625" bestFit="1" customWidth="1"/>
  </cols>
  <sheetData>
    <row r="1" spans="1:5" x14ac:dyDescent="0.3">
      <c r="A1" s="1" t="s">
        <v>10</v>
      </c>
    </row>
    <row r="2" spans="1:5" x14ac:dyDescent="0.3">
      <c r="B2" s="7" t="s">
        <v>22</v>
      </c>
      <c r="C2" s="7" t="s">
        <v>23</v>
      </c>
      <c r="D2" s="7" t="s">
        <v>24</v>
      </c>
    </row>
    <row r="3" spans="1:5" x14ac:dyDescent="0.3">
      <c r="B3" s="7" t="s">
        <v>18</v>
      </c>
      <c r="C3" s="6">
        <v>35</v>
      </c>
      <c r="D3" s="6">
        <v>57</v>
      </c>
    </row>
    <row r="4" spans="1:5" x14ac:dyDescent="0.3">
      <c r="B4" s="7" t="s">
        <v>19</v>
      </c>
      <c r="C4" s="6">
        <v>46</v>
      </c>
      <c r="D4" s="6">
        <v>48</v>
      </c>
    </row>
    <row r="5" spans="1:5" x14ac:dyDescent="0.3">
      <c r="B5" s="7" t="s">
        <v>20</v>
      </c>
      <c r="C5" s="6">
        <v>37</v>
      </c>
      <c r="D5" s="6">
        <v>93</v>
      </c>
    </row>
    <row r="6" spans="1:5" x14ac:dyDescent="0.3">
      <c r="B6" s="7" t="s">
        <v>21</v>
      </c>
      <c r="C6" s="6">
        <v>22</v>
      </c>
      <c r="D6" s="6">
        <v>67</v>
      </c>
    </row>
    <row r="10" spans="1:5" x14ac:dyDescent="0.3">
      <c r="A10" s="1" t="s">
        <v>25</v>
      </c>
      <c r="B10" t="s">
        <v>26</v>
      </c>
    </row>
    <row r="12" spans="1:5" x14ac:dyDescent="0.3">
      <c r="B12" s="7" t="s">
        <v>22</v>
      </c>
      <c r="C12" s="7" t="s">
        <v>23</v>
      </c>
      <c r="D12" s="7" t="s">
        <v>24</v>
      </c>
      <c r="E12" s="7" t="s">
        <v>28</v>
      </c>
    </row>
    <row r="13" spans="1:5" x14ac:dyDescent="0.3">
      <c r="B13" s="7" t="s">
        <v>18</v>
      </c>
      <c r="C13" s="6">
        <v>35</v>
      </c>
      <c r="D13" s="6">
        <v>57</v>
      </c>
      <c r="E13">
        <f>SQRT((C13-$C$17)^2+(D13-$D$17)^2)</f>
        <v>1.670267334521781E-3</v>
      </c>
    </row>
    <row r="14" spans="1:5" x14ac:dyDescent="0.3">
      <c r="B14" s="7" t="s">
        <v>19</v>
      </c>
      <c r="C14" s="6">
        <v>46</v>
      </c>
      <c r="D14" s="6">
        <v>48</v>
      </c>
      <c r="E14">
        <f t="shared" ref="E14:E17" si="0">SQRT((C14-$C$17)^2+(D14-$D$17)^2)</f>
        <v>14.21332606888687</v>
      </c>
    </row>
    <row r="15" spans="1:5" x14ac:dyDescent="0.3">
      <c r="B15" s="7" t="s">
        <v>20</v>
      </c>
      <c r="C15" s="6">
        <v>37</v>
      </c>
      <c r="D15" s="6">
        <v>93</v>
      </c>
      <c r="E15">
        <f t="shared" si="0"/>
        <v>36.053885293787559</v>
      </c>
    </row>
    <row r="16" spans="1:5" x14ac:dyDescent="0.3">
      <c r="B16" s="7" t="s">
        <v>21</v>
      </c>
      <c r="C16" s="6">
        <v>22</v>
      </c>
      <c r="D16" s="6">
        <v>67</v>
      </c>
      <c r="E16">
        <f t="shared" si="0"/>
        <v>16.40061038597787</v>
      </c>
    </row>
    <row r="17" spans="1:4" x14ac:dyDescent="0.3">
      <c r="B17" s="7" t="s">
        <v>27</v>
      </c>
      <c r="C17" s="8">
        <v>35.000465406623668</v>
      </c>
      <c r="D17" s="8">
        <v>57.001604116468158</v>
      </c>
    </row>
    <row r="20" spans="1:4" x14ac:dyDescent="0.3">
      <c r="A20" s="1" t="s">
        <v>11</v>
      </c>
      <c r="B20" s="9" t="s">
        <v>29</v>
      </c>
    </row>
    <row r="21" spans="1:4" x14ac:dyDescent="0.3">
      <c r="B21" s="3">
        <f>SUM(E13:E16)</f>
        <v>66.669492015986819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2D3B-6D8A-4CC1-83A6-623E13D6D9D0}">
  <dimension ref="A1:S38"/>
  <sheetViews>
    <sheetView tabSelected="1" workbookViewId="0">
      <selection activeCell="N17" sqref="N17"/>
    </sheetView>
  </sheetViews>
  <sheetFormatPr defaultRowHeight="14.4" x14ac:dyDescent="0.3"/>
  <cols>
    <col min="4" max="4" width="11.21875" bestFit="1" customWidth="1"/>
    <col min="5" max="5" width="6.77734375" bestFit="1" customWidth="1"/>
    <col min="6" max="7" width="7.88671875" customWidth="1"/>
    <col min="8" max="8" width="11.21875" bestFit="1" customWidth="1"/>
    <col min="9" max="9" width="6.77734375" bestFit="1" customWidth="1"/>
  </cols>
  <sheetData>
    <row r="1" spans="1:10" x14ac:dyDescent="0.3">
      <c r="A1" s="1" t="s">
        <v>10</v>
      </c>
    </row>
    <row r="2" spans="1:10" x14ac:dyDescent="0.3">
      <c r="B2" s="10" t="s">
        <v>30</v>
      </c>
      <c r="C2" s="10" t="s">
        <v>31</v>
      </c>
      <c r="D2" s="10" t="s">
        <v>33</v>
      </c>
      <c r="E2" s="10" t="s">
        <v>34</v>
      </c>
      <c r="F2" s="10" t="s">
        <v>32</v>
      </c>
      <c r="G2" s="14"/>
      <c r="H2" s="14"/>
      <c r="I2" s="14"/>
      <c r="J2" s="14"/>
    </row>
    <row r="3" spans="1:10" x14ac:dyDescent="0.3">
      <c r="B3" s="11">
        <v>7.4</v>
      </c>
      <c r="C3" s="12">
        <v>1</v>
      </c>
      <c r="D3" s="13">
        <f>B3*B3</f>
        <v>54.760000000000005</v>
      </c>
      <c r="E3" s="13">
        <f>C3*C3</f>
        <v>1</v>
      </c>
      <c r="F3" s="11">
        <v>7.6</v>
      </c>
      <c r="G3" s="16"/>
      <c r="H3" s="15"/>
      <c r="I3" s="15"/>
      <c r="J3" s="16"/>
    </row>
    <row r="4" spans="1:10" x14ac:dyDescent="0.3">
      <c r="B4" s="11">
        <v>11.1</v>
      </c>
      <c r="C4" s="11">
        <v>1.3</v>
      </c>
      <c r="D4" s="13">
        <f t="shared" ref="D4:E12" si="0">B4*B4</f>
        <v>123.21</v>
      </c>
      <c r="E4" s="13">
        <f t="shared" si="0"/>
        <v>1.6900000000000002</v>
      </c>
      <c r="F4" s="12">
        <v>13</v>
      </c>
      <c r="G4" s="17"/>
      <c r="H4" s="15"/>
      <c r="I4" s="15"/>
      <c r="J4" s="17"/>
    </row>
    <row r="5" spans="1:10" x14ac:dyDescent="0.3">
      <c r="B5" s="11">
        <v>8.6999999999999993</v>
      </c>
      <c r="C5" s="11">
        <v>1.1000000000000001</v>
      </c>
      <c r="D5" s="13">
        <f t="shared" si="0"/>
        <v>75.689999999999984</v>
      </c>
      <c r="E5" s="13">
        <f t="shared" si="0"/>
        <v>1.2100000000000002</v>
      </c>
      <c r="F5" s="11">
        <v>8.9</v>
      </c>
      <c r="G5" s="16"/>
      <c r="H5" s="15"/>
      <c r="I5" s="15"/>
      <c r="J5" s="16"/>
    </row>
    <row r="6" spans="1:10" x14ac:dyDescent="0.3">
      <c r="B6" s="11">
        <v>11.2</v>
      </c>
      <c r="C6" s="11">
        <v>1.2</v>
      </c>
      <c r="D6" s="13">
        <f t="shared" si="0"/>
        <v>125.43999999999998</v>
      </c>
      <c r="E6" s="13">
        <f t="shared" si="0"/>
        <v>1.44</v>
      </c>
      <c r="F6" s="11">
        <v>10.9</v>
      </c>
      <c r="G6" s="16"/>
      <c r="H6" s="15"/>
      <c r="I6" s="15"/>
      <c r="J6" s="16"/>
    </row>
    <row r="7" spans="1:10" x14ac:dyDescent="0.3">
      <c r="B7" s="11">
        <v>11.6</v>
      </c>
      <c r="C7" s="11">
        <v>1.7</v>
      </c>
      <c r="D7" s="13">
        <f t="shared" si="0"/>
        <v>134.56</v>
      </c>
      <c r="E7" s="13">
        <f t="shared" si="0"/>
        <v>2.8899999999999997</v>
      </c>
      <c r="F7" s="11">
        <v>12.1</v>
      </c>
      <c r="G7" s="16"/>
      <c r="H7" s="15"/>
      <c r="I7" s="15"/>
      <c r="J7" s="16"/>
    </row>
    <row r="8" spans="1:10" x14ac:dyDescent="0.3">
      <c r="B8" s="11">
        <v>12.2</v>
      </c>
      <c r="C8" s="11">
        <v>1.3</v>
      </c>
      <c r="D8" s="13">
        <f t="shared" si="0"/>
        <v>148.83999999999997</v>
      </c>
      <c r="E8" s="13">
        <f t="shared" si="0"/>
        <v>1.6900000000000002</v>
      </c>
      <c r="F8" s="11">
        <v>12.8</v>
      </c>
      <c r="G8" s="16"/>
      <c r="H8" s="15"/>
      <c r="I8" s="15"/>
      <c r="J8" s="16"/>
    </row>
    <row r="9" spans="1:10" x14ac:dyDescent="0.3">
      <c r="B9" s="11">
        <v>12.5</v>
      </c>
      <c r="C9" s="11">
        <v>1.2</v>
      </c>
      <c r="D9" s="13">
        <f t="shared" si="0"/>
        <v>156.25</v>
      </c>
      <c r="E9" s="13">
        <f t="shared" si="0"/>
        <v>1.44</v>
      </c>
      <c r="F9" s="11">
        <v>11.3</v>
      </c>
      <c r="G9" s="16"/>
      <c r="H9" s="15"/>
      <c r="I9" s="15"/>
      <c r="J9" s="16"/>
    </row>
    <row r="10" spans="1:10" x14ac:dyDescent="0.3">
      <c r="B10" s="11">
        <v>12.5</v>
      </c>
      <c r="C10" s="11">
        <v>1.3</v>
      </c>
      <c r="D10" s="13">
        <f t="shared" si="0"/>
        <v>156.25</v>
      </c>
      <c r="E10" s="13">
        <f t="shared" si="0"/>
        <v>1.6900000000000002</v>
      </c>
      <c r="F10" s="11">
        <v>14.1</v>
      </c>
      <c r="G10" s="16"/>
      <c r="H10" s="15"/>
      <c r="I10" s="15"/>
      <c r="J10" s="16"/>
    </row>
    <row r="11" spans="1:10" x14ac:dyDescent="0.3">
      <c r="B11" s="12">
        <v>13</v>
      </c>
      <c r="C11" s="11">
        <v>1.6</v>
      </c>
      <c r="D11" s="13">
        <f t="shared" si="0"/>
        <v>169</v>
      </c>
      <c r="E11" s="13">
        <f t="shared" si="0"/>
        <v>2.5600000000000005</v>
      </c>
      <c r="F11" s="11">
        <v>14.8</v>
      </c>
      <c r="G11" s="16"/>
      <c r="H11" s="15"/>
      <c r="I11" s="15"/>
      <c r="J11" s="16"/>
    </row>
    <row r="12" spans="1:10" x14ac:dyDescent="0.3">
      <c r="B12" s="11">
        <v>13.4</v>
      </c>
      <c r="C12" s="11">
        <v>1.4</v>
      </c>
      <c r="D12" s="13">
        <f t="shared" si="0"/>
        <v>179.56</v>
      </c>
      <c r="E12" s="13">
        <f t="shared" si="0"/>
        <v>1.9599999999999997</v>
      </c>
      <c r="F12" s="11">
        <v>16.7</v>
      </c>
      <c r="G12" s="16"/>
      <c r="H12" s="15"/>
      <c r="I12" s="15"/>
      <c r="J12" s="16"/>
    </row>
    <row r="15" spans="1:10" x14ac:dyDescent="0.3">
      <c r="J15" t="s">
        <v>35</v>
      </c>
    </row>
    <row r="18" spans="8:19" x14ac:dyDescent="0.3">
      <c r="H18" t="s">
        <v>36</v>
      </c>
      <c r="Q18" s="15"/>
      <c r="R18" s="15"/>
      <c r="S18" s="15"/>
    </row>
    <row r="19" spans="8:19" ht="15" thickBot="1" x14ac:dyDescent="0.35">
      <c r="Q19" s="15"/>
      <c r="R19" s="15"/>
      <c r="S19" s="15"/>
    </row>
    <row r="20" spans="8:19" x14ac:dyDescent="0.3">
      <c r="H20" s="21" t="s">
        <v>37</v>
      </c>
      <c r="I20" s="21"/>
      <c r="Q20" s="15"/>
      <c r="R20" s="15"/>
      <c r="S20" s="15"/>
    </row>
    <row r="21" spans="8:19" x14ac:dyDescent="0.3">
      <c r="H21" s="18" t="s">
        <v>38</v>
      </c>
      <c r="I21" s="18">
        <v>0.99254783250747569</v>
      </c>
      <c r="Q21" s="15"/>
      <c r="R21" s="15"/>
      <c r="S21" s="15"/>
    </row>
    <row r="22" spans="8:19" x14ac:dyDescent="0.3">
      <c r="H22" s="18" t="s">
        <v>39</v>
      </c>
      <c r="I22" s="18">
        <v>0.98515119981528798</v>
      </c>
      <c r="Q22" s="15"/>
      <c r="R22" s="15"/>
      <c r="S22" s="15"/>
    </row>
    <row r="23" spans="8:19" x14ac:dyDescent="0.3">
      <c r="H23" s="18" t="s">
        <v>40</v>
      </c>
      <c r="I23" s="18">
        <v>0.97327215966751834</v>
      </c>
      <c r="Q23" s="15"/>
      <c r="R23" s="15"/>
      <c r="S23" s="15"/>
    </row>
    <row r="24" spans="8:19" x14ac:dyDescent="0.3">
      <c r="H24" s="18" t="s">
        <v>41</v>
      </c>
      <c r="I24" s="18">
        <v>0.4433134784830019</v>
      </c>
      <c r="Q24" s="15"/>
      <c r="R24" s="15"/>
      <c r="S24" s="15"/>
    </row>
    <row r="25" spans="8:19" ht="15" thickBot="1" x14ac:dyDescent="0.35">
      <c r="H25" s="19" t="s">
        <v>42</v>
      </c>
      <c r="I25" s="19">
        <v>10</v>
      </c>
      <c r="Q25" s="15"/>
      <c r="R25" s="15"/>
      <c r="S25" s="15"/>
    </row>
    <row r="26" spans="8:19" x14ac:dyDescent="0.3">
      <c r="Q26" s="15"/>
      <c r="R26" s="15"/>
      <c r="S26" s="15"/>
    </row>
    <row r="27" spans="8:19" ht="15" thickBot="1" x14ac:dyDescent="0.35">
      <c r="H27" t="s">
        <v>43</v>
      </c>
      <c r="Q27" s="15"/>
      <c r="R27" s="15"/>
      <c r="S27" s="15"/>
    </row>
    <row r="28" spans="8:19" x14ac:dyDescent="0.3">
      <c r="H28" s="20"/>
      <c r="I28" s="20" t="s">
        <v>48</v>
      </c>
      <c r="J28" s="20" t="s">
        <v>49</v>
      </c>
      <c r="K28" s="20" t="s">
        <v>50</v>
      </c>
      <c r="L28" s="20" t="s">
        <v>51</v>
      </c>
      <c r="M28" s="20" t="s">
        <v>52</v>
      </c>
      <c r="Q28" s="15"/>
      <c r="R28" s="15"/>
      <c r="S28" s="15"/>
    </row>
    <row r="29" spans="8:19" x14ac:dyDescent="0.3">
      <c r="H29" s="18" t="s">
        <v>44</v>
      </c>
      <c r="I29" s="18">
        <v>4</v>
      </c>
      <c r="J29" s="18">
        <v>65.193365798976501</v>
      </c>
      <c r="K29" s="18">
        <v>16.298341449744125</v>
      </c>
      <c r="L29" s="18">
        <v>82.931885704609371</v>
      </c>
      <c r="M29" s="18">
        <v>9.3039121078607293E-5</v>
      </c>
      <c r="Q29" s="15"/>
      <c r="R29" s="15"/>
      <c r="S29" s="15"/>
    </row>
    <row r="30" spans="8:19" x14ac:dyDescent="0.3">
      <c r="H30" s="18" t="s">
        <v>45</v>
      </c>
      <c r="I30" s="18">
        <v>5</v>
      </c>
      <c r="J30" s="18">
        <v>0.98263420102349497</v>
      </c>
      <c r="K30" s="18">
        <v>0.19652684020469899</v>
      </c>
      <c r="L30" s="18"/>
      <c r="M30" s="18"/>
      <c r="Q30" s="15"/>
      <c r="R30" s="15"/>
      <c r="S30" s="15"/>
    </row>
    <row r="31" spans="8:19" ht="15" thickBot="1" x14ac:dyDescent="0.35">
      <c r="H31" s="19" t="s">
        <v>46</v>
      </c>
      <c r="I31" s="19">
        <v>9</v>
      </c>
      <c r="J31" s="19">
        <v>66.176000000000002</v>
      </c>
      <c r="K31" s="19"/>
      <c r="L31" s="19"/>
      <c r="M31" s="19"/>
      <c r="Q31" s="15"/>
      <c r="R31" s="15"/>
      <c r="S31" s="15"/>
    </row>
    <row r="32" spans="8:19" ht="15" thickBot="1" x14ac:dyDescent="0.35">
      <c r="Q32" s="15"/>
      <c r="R32" s="15"/>
      <c r="S32" s="15"/>
    </row>
    <row r="33" spans="8:19" x14ac:dyDescent="0.3">
      <c r="H33" s="20"/>
      <c r="I33" s="20" t="s">
        <v>53</v>
      </c>
      <c r="J33" s="20" t="s">
        <v>41</v>
      </c>
      <c r="K33" s="20" t="s">
        <v>54</v>
      </c>
      <c r="L33" s="20" t="s">
        <v>55</v>
      </c>
      <c r="M33" s="20" t="s">
        <v>56</v>
      </c>
      <c r="N33" s="20" t="s">
        <v>57</v>
      </c>
      <c r="O33" s="20" t="s">
        <v>58</v>
      </c>
      <c r="P33" s="20" t="s">
        <v>59</v>
      </c>
      <c r="Q33" s="22"/>
      <c r="R33" s="22"/>
      <c r="S33" s="15"/>
    </row>
    <row r="34" spans="8:19" x14ac:dyDescent="0.3">
      <c r="H34" s="18" t="s">
        <v>47</v>
      </c>
      <c r="I34" s="18">
        <v>-53.541597929064025</v>
      </c>
      <c r="J34" s="18">
        <v>11.234427607966134</v>
      </c>
      <c r="K34" s="18">
        <v>-4.7658500991273129</v>
      </c>
      <c r="L34" s="18">
        <v>5.0332691991182175E-3</v>
      </c>
      <c r="M34" s="18">
        <v>-82.420613471872912</v>
      </c>
      <c r="N34" s="18">
        <v>-24.662582386255142</v>
      </c>
      <c r="O34" s="18">
        <v>-82.420613471872912</v>
      </c>
      <c r="P34" s="18">
        <v>-24.662582386255142</v>
      </c>
      <c r="Q34" s="18"/>
      <c r="R34" s="18"/>
      <c r="S34" s="15"/>
    </row>
    <row r="35" spans="8:19" x14ac:dyDescent="0.3">
      <c r="H35" s="18" t="s">
        <v>30</v>
      </c>
      <c r="I35" s="18">
        <v>-8.1273329894621593</v>
      </c>
      <c r="J35" s="18">
        <v>1.3289065255428947</v>
      </c>
      <c r="K35" s="18">
        <v>-6.115804861551057</v>
      </c>
      <c r="L35" s="18">
        <v>1.6944820674451432E-3</v>
      </c>
      <c r="M35" s="18">
        <v>-11.543395965281292</v>
      </c>
      <c r="N35" s="18">
        <v>-4.711270013643027</v>
      </c>
      <c r="O35" s="18">
        <v>-11.543395965281292</v>
      </c>
      <c r="P35" s="18">
        <v>-4.711270013643027</v>
      </c>
      <c r="Q35" s="18"/>
      <c r="R35" s="18"/>
      <c r="S35" s="15"/>
    </row>
    <row r="36" spans="8:19" x14ac:dyDescent="0.3">
      <c r="H36" s="18" t="s">
        <v>31</v>
      </c>
      <c r="I36" s="18">
        <v>152.73948922027171</v>
      </c>
      <c r="J36" s="18">
        <v>22.617213028196325</v>
      </c>
      <c r="K36" s="18">
        <v>6.7532409510338489</v>
      </c>
      <c r="L36" s="18">
        <v>1.0808561470013096E-3</v>
      </c>
      <c r="M36" s="18">
        <v>94.600092237273216</v>
      </c>
      <c r="N36" s="18">
        <v>210.87888620327021</v>
      </c>
      <c r="O36" s="18">
        <v>94.600092237273216</v>
      </c>
      <c r="P36" s="18">
        <v>210.87888620327021</v>
      </c>
      <c r="Q36" s="18"/>
      <c r="R36" s="18"/>
      <c r="S36" s="15"/>
    </row>
    <row r="37" spans="8:19" x14ac:dyDescent="0.3">
      <c r="H37" s="18" t="s">
        <v>33</v>
      </c>
      <c r="I37" s="18">
        <v>0.37076481916251464</v>
      </c>
      <c r="J37" s="18">
        <v>5.6631196458041724E-2</v>
      </c>
      <c r="K37" s="18">
        <v>6.5470066385974333</v>
      </c>
      <c r="L37" s="18">
        <v>1.2451724498358024E-3</v>
      </c>
      <c r="M37" s="18">
        <v>0.22518969421712096</v>
      </c>
      <c r="N37" s="18">
        <v>0.51633994410790829</v>
      </c>
      <c r="O37" s="18">
        <v>0.22518969421712096</v>
      </c>
      <c r="P37" s="18">
        <v>0.51633994410790829</v>
      </c>
    </row>
    <row r="38" spans="8:19" ht="15" thickBot="1" x14ac:dyDescent="0.35">
      <c r="H38" s="19" t="s">
        <v>34</v>
      </c>
      <c r="I38" s="19">
        <v>-51.834706086667929</v>
      </c>
      <c r="J38" s="19">
        <v>7.7741092274048347</v>
      </c>
      <c r="K38" s="19">
        <v>-6.6676071264786527</v>
      </c>
      <c r="L38" s="19">
        <v>1.1457691681469933E-3</v>
      </c>
      <c r="M38" s="19">
        <v>-71.818690054887469</v>
      </c>
      <c r="N38" s="19">
        <v>-31.850722118448395</v>
      </c>
      <c r="O38" s="19">
        <v>-71.818690054887469</v>
      </c>
      <c r="P38" s="19">
        <v>-31.850722118448395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Q1a</vt:lpstr>
      <vt:lpstr>Q1b</vt:lpstr>
      <vt:lpstr>Q2</vt: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Mr.</dc:creator>
  <cp:lastModifiedBy>Vincent Mr.</cp:lastModifiedBy>
  <dcterms:created xsi:type="dcterms:W3CDTF">2021-11-17T17:14:13Z</dcterms:created>
  <dcterms:modified xsi:type="dcterms:W3CDTF">2021-11-17T19:35:53Z</dcterms:modified>
</cp:coreProperties>
</file>