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Alabama Stuff\OM 500\"/>
    </mc:Choice>
  </mc:AlternateContent>
  <xr:revisionPtr revIDLastSave="0" documentId="8_{0F9E2A9D-BDAB-43BC-A8C2-CD83F3602E8E}" xr6:coauthVersionLast="47" xr6:coauthVersionMax="47" xr10:uidLastSave="{00000000-0000-0000-0000-000000000000}"/>
  <bookViews>
    <workbookView xWindow="-108" yWindow="-108" windowWidth="23256" windowHeight="12576" xr2:uid="{8ABF49E4-54D5-4525-9C99-E9FA9A52DCF0}"/>
  </bookViews>
  <sheets>
    <sheet name="1a" sheetId="1" r:id="rId1"/>
    <sheet name="1b" sheetId="4" r:id="rId2"/>
  </sheets>
  <definedNames>
    <definedName name="solver_adj" localSheetId="0" hidden="1">'1a'!$C$16:$C$18</definedName>
    <definedName name="solver_adj" localSheetId="1" hidden="1">'1b'!$C$16:$C$18,'1b'!$E$3:$E$5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'1a'!$C$27:$C$29</definedName>
    <definedName name="solver_lhs1" localSheetId="1" hidden="1">'1b'!$C$27:$C$29</definedName>
    <definedName name="solver_lhs2" localSheetId="0" hidden="1">'1a'!$C$30</definedName>
    <definedName name="solver_lhs2" localSheetId="1" hidden="1">'1b'!$C$30</definedName>
    <definedName name="solver_lhs3" localSheetId="0" hidden="1">'1a'!$C$31:$C$33</definedName>
    <definedName name="solver_lhs3" localSheetId="1" hidden="1">'1b'!$C$31</definedName>
    <definedName name="solver_lhs4" localSheetId="0" hidden="1">'1a'!$C$31:$C$33</definedName>
    <definedName name="solver_lhs4" localSheetId="1" hidden="1">'1b'!$E$3:$E$5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'1a'!$C$23</definedName>
    <definedName name="solver_opt" localSheetId="1" hidden="1">'1b'!$C$23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2</definedName>
    <definedName name="solver_rel4" localSheetId="0" hidden="1">1</definedName>
    <definedName name="solver_rel4" localSheetId="1" hidden="1">4</definedName>
    <definedName name="solver_rhs1" localSheetId="0" hidden="1">'1a'!$E$27:$E$29</definedName>
    <definedName name="solver_rhs1" localSheetId="1" hidden="1">'1b'!$E$27:$E$29</definedName>
    <definedName name="solver_rhs2" localSheetId="0" hidden="1">'1a'!$E$30</definedName>
    <definedName name="solver_rhs2" localSheetId="1" hidden="1">'1b'!$E$30</definedName>
    <definedName name="solver_rhs3" localSheetId="0" hidden="1">'1a'!$E$31:$E$33</definedName>
    <definedName name="solver_rhs3" localSheetId="1" hidden="1">'1b'!$E$31</definedName>
    <definedName name="solver_rhs4" localSheetId="0" hidden="1">'1a'!$E$31:$E$33</definedName>
    <definedName name="solver_rhs4" localSheetId="1" hidden="1">"integer"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6" i="4"/>
  <c r="C31" i="4" s="1"/>
  <c r="F4" i="4"/>
  <c r="E28" i="4" s="1"/>
  <c r="F5" i="4"/>
  <c r="E29" i="4" s="1"/>
  <c r="F3" i="4"/>
  <c r="E27" i="4" s="1"/>
  <c r="C12" i="4"/>
  <c r="C29" i="4" s="1"/>
  <c r="C11" i="4"/>
  <c r="C28" i="4" s="1"/>
  <c r="C10" i="4"/>
  <c r="J5" i="4"/>
  <c r="J4" i="4"/>
  <c r="J3" i="4"/>
  <c r="C12" i="1"/>
  <c r="C29" i="1" s="1"/>
  <c r="C11" i="1"/>
  <c r="C28" i="1" s="1"/>
  <c r="C27" i="1"/>
  <c r="H4" i="1"/>
  <c r="H5" i="1"/>
  <c r="H3" i="1"/>
  <c r="C30" i="4" l="1"/>
  <c r="C27" i="4"/>
  <c r="C21" i="4"/>
  <c r="C22" i="4"/>
  <c r="C21" i="1"/>
  <c r="C22" i="1"/>
  <c r="C30" i="1"/>
  <c r="C23" i="4" l="1"/>
  <c r="F10" i="4" s="1"/>
  <c r="C23" i="1"/>
</calcChain>
</file>

<file path=xl/sharedStrings.xml><?xml version="1.0" encoding="utf-8"?>
<sst xmlns="http://schemas.openxmlformats.org/spreadsheetml/2006/main" count="78" uniqueCount="31">
  <si>
    <t>Inputs</t>
  </si>
  <si>
    <t>Type of car</t>
  </si>
  <si>
    <t>Production Cap (per year)</t>
  </si>
  <si>
    <t>Compact</t>
  </si>
  <si>
    <t>medium</t>
  </si>
  <si>
    <t>large</t>
  </si>
  <si>
    <t>Type of Car</t>
  </si>
  <si>
    <t>demand for cars</t>
  </si>
  <si>
    <t>compact</t>
  </si>
  <si>
    <t>Decisions</t>
  </si>
  <si>
    <t>type of car</t>
  </si>
  <si>
    <t>mpg</t>
  </si>
  <si>
    <t>distance from desired</t>
  </si>
  <si>
    <t>Desired mpg</t>
  </si>
  <si>
    <t>Objective</t>
  </si>
  <si>
    <t>Maximize profit</t>
  </si>
  <si>
    <t>Constraints</t>
  </si>
  <si>
    <t>production cap</t>
  </si>
  <si>
    <t>&lt;=</t>
  </si>
  <si>
    <t>&gt;=</t>
  </si>
  <si>
    <t>mixing</t>
  </si>
  <si>
    <t>revenue</t>
  </si>
  <si>
    <t>cost</t>
  </si>
  <si>
    <t>Variable cost ('000)</t>
  </si>
  <si>
    <t>price ('000)</t>
  </si>
  <si>
    <t>New Cap</t>
  </si>
  <si>
    <t>Additional 50</t>
  </si>
  <si>
    <t>additional 50 cap</t>
  </si>
  <si>
    <t xml:space="preserve">b.) By adding 34, 14, and 1 car to the capacities of compact, medium, and large respectively, </t>
  </si>
  <si>
    <t xml:space="preserve">we increase the max profit by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</si>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</sst>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3" borderId="0" xfId="1" applyFont="1" applyFill="1"/>
    <xf numFmtId="44" fontId="0" fillId="2" borderId="1" xfId="1" applyFont="1" applyFill="1" applyBorder="1"/>
    <xf numFmtId="44" fontId="0" fillId="0" borderId="0" xfId="1" applyFont="1"/>
    <xf numFmtId="0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FA2A-B7E7-4540-B35C-8400B6B18D76}">
  <dimension ref="A1:K33"/>
  <sheetViews>
    <sheetView tabSelected="1" zoomScaleNormal="100" workbookViewId="0">
      <selection activeCell="H12" sqref="H12"/>
    </sheetView>
  </sheetViews>
  <sheetFormatPr defaultRowHeight="14.4" x14ac:dyDescent="0.3"/>
  <cols>
    <col min="1" max="1" width="10.21875" bestFit="1" customWidth="1"/>
    <col min="2" max="2" width="25.109375" bestFit="1" customWidth="1"/>
    <col min="3" max="3" width="35.44140625" bestFit="1" customWidth="1"/>
    <col min="4" max="4" width="22" bestFit="1" customWidth="1"/>
    <col min="5" max="6" width="10" bestFit="1" customWidth="1"/>
    <col min="7" max="7" width="4.77734375" bestFit="1" customWidth="1"/>
    <col min="8" max="8" width="19.33203125" bestFit="1" customWidth="1"/>
    <col min="11" max="11" width="11.44140625" bestFit="1" customWidth="1"/>
  </cols>
  <sheetData>
    <row r="1" spans="1:11" x14ac:dyDescent="0.3">
      <c r="A1" t="s">
        <v>0</v>
      </c>
    </row>
    <row r="2" spans="1:11" x14ac:dyDescent="0.3">
      <c r="B2" s="1" t="s">
        <v>1</v>
      </c>
      <c r="C2" s="1" t="s">
        <v>23</v>
      </c>
      <c r="D2" s="1" t="s">
        <v>2</v>
      </c>
      <c r="F2" s="4" t="s">
        <v>10</v>
      </c>
      <c r="G2" s="4" t="s">
        <v>11</v>
      </c>
      <c r="H2" s="4" t="s">
        <v>12</v>
      </c>
      <c r="K2" s="3" t="s">
        <v>13</v>
      </c>
    </row>
    <row r="3" spans="1:11" x14ac:dyDescent="0.3">
      <c r="B3" s="1" t="s">
        <v>3</v>
      </c>
      <c r="C3" s="2">
        <v>10</v>
      </c>
      <c r="D3" s="2">
        <v>750</v>
      </c>
      <c r="F3" s="1" t="s">
        <v>8</v>
      </c>
      <c r="G3" s="2">
        <v>30</v>
      </c>
      <c r="H3" s="2">
        <f>G3-$K$3</f>
        <v>8</v>
      </c>
      <c r="K3">
        <v>22</v>
      </c>
    </row>
    <row r="4" spans="1:11" x14ac:dyDescent="0.3">
      <c r="B4" s="1" t="s">
        <v>4</v>
      </c>
      <c r="C4" s="2">
        <v>14</v>
      </c>
      <c r="D4" s="2">
        <v>700</v>
      </c>
      <c r="F4" s="1" t="s">
        <v>4</v>
      </c>
      <c r="G4" s="2">
        <v>25</v>
      </c>
      <c r="H4" s="2">
        <f t="shared" ref="H4:H5" si="0">G4-$K$3</f>
        <v>3</v>
      </c>
    </row>
    <row r="5" spans="1:11" x14ac:dyDescent="0.3">
      <c r="B5" s="1" t="s">
        <v>5</v>
      </c>
      <c r="C5" s="2">
        <v>18</v>
      </c>
      <c r="D5" s="2">
        <v>500</v>
      </c>
      <c r="F5" s="1" t="s">
        <v>5</v>
      </c>
      <c r="G5" s="2">
        <v>18</v>
      </c>
      <c r="H5" s="2">
        <f t="shared" si="0"/>
        <v>-4</v>
      </c>
    </row>
    <row r="8" spans="1:11" x14ac:dyDescent="0.3">
      <c r="A8" t="s">
        <v>9</v>
      </c>
    </row>
    <row r="9" spans="1:11" x14ac:dyDescent="0.3">
      <c r="B9" s="4" t="s">
        <v>6</v>
      </c>
      <c r="C9" s="1" t="s">
        <v>7</v>
      </c>
    </row>
    <row r="10" spans="1:11" x14ac:dyDescent="0.3">
      <c r="B10" s="4" t="s">
        <v>8</v>
      </c>
      <c r="C10" s="14">
        <f>2500-100*C16+3*C17</f>
        <v>749.99975564830959</v>
      </c>
    </row>
    <row r="11" spans="1:11" x14ac:dyDescent="0.3">
      <c r="B11" s="4" t="s">
        <v>4</v>
      </c>
      <c r="C11" s="12">
        <f>1800-30*C17+2*C16+C18</f>
        <v>700.0000000240459</v>
      </c>
    </row>
    <row r="12" spans="1:11" x14ac:dyDescent="0.3">
      <c r="B12" s="4" t="s">
        <v>5</v>
      </c>
      <c r="C12" s="12">
        <f>1300-20*C18+C17</f>
        <v>477.18937895661071</v>
      </c>
    </row>
    <row r="15" spans="1:11" x14ac:dyDescent="0.3">
      <c r="B15" s="4" t="s">
        <v>10</v>
      </c>
      <c r="C15" s="1" t="s">
        <v>24</v>
      </c>
    </row>
    <row r="16" spans="1:11" x14ac:dyDescent="0.3">
      <c r="B16" s="4" t="s">
        <v>8</v>
      </c>
      <c r="C16" s="10">
        <v>18.680471365479256</v>
      </c>
    </row>
    <row r="17" spans="1:5" x14ac:dyDescent="0.3">
      <c r="B17" s="4" t="s">
        <v>4</v>
      </c>
      <c r="C17" s="10">
        <v>39.348964065411757</v>
      </c>
    </row>
    <row r="18" spans="1:5" x14ac:dyDescent="0.3">
      <c r="B18" s="4" t="s">
        <v>5</v>
      </c>
      <c r="C18" s="10">
        <v>43.10797925544005</v>
      </c>
    </row>
    <row r="19" spans="1:5" x14ac:dyDescent="0.3">
      <c r="C19">
        <v>0</v>
      </c>
    </row>
    <row r="21" spans="1:5" x14ac:dyDescent="0.3">
      <c r="A21" t="s">
        <v>14</v>
      </c>
      <c r="B21" s="3" t="s">
        <v>21</v>
      </c>
      <c r="C21" s="11">
        <f>SUMPRODUCT(C10:C12,C16:C18)*1000</f>
        <v>62125293.655216992</v>
      </c>
    </row>
    <row r="22" spans="1:5" x14ac:dyDescent="0.3">
      <c r="B22" s="3" t="s">
        <v>22</v>
      </c>
      <c r="C22" s="11">
        <f>SUMPRODUCT(C10:C12,C3:C5)*1000</f>
        <v>25889406.37803873</v>
      </c>
    </row>
    <row r="23" spans="1:5" x14ac:dyDescent="0.3">
      <c r="B23" s="3" t="s">
        <v>15</v>
      </c>
      <c r="C23" s="9">
        <f>C21-C22</f>
        <v>36235887.277178258</v>
      </c>
    </row>
    <row r="24" spans="1:5" x14ac:dyDescent="0.3">
      <c r="A24" t="s">
        <v>16</v>
      </c>
    </row>
    <row r="27" spans="1:5" x14ac:dyDescent="0.3">
      <c r="B27" t="s">
        <v>17</v>
      </c>
      <c r="C27" s="8">
        <f>C10</f>
        <v>749.99975564830959</v>
      </c>
      <c r="D27" s="7" t="s">
        <v>18</v>
      </c>
      <c r="E27" s="7">
        <v>750</v>
      </c>
    </row>
    <row r="28" spans="1:5" x14ac:dyDescent="0.3">
      <c r="C28" s="8">
        <f t="shared" ref="C28:C29" si="1">C11</f>
        <v>700.0000000240459</v>
      </c>
      <c r="D28" s="7" t="s">
        <v>18</v>
      </c>
      <c r="E28" s="7">
        <v>700</v>
      </c>
    </row>
    <row r="29" spans="1:5" x14ac:dyDescent="0.3">
      <c r="C29" s="8">
        <f t="shared" si="1"/>
        <v>477.18937895661071</v>
      </c>
      <c r="D29" s="7" t="s">
        <v>18</v>
      </c>
      <c r="E29" s="7">
        <v>500</v>
      </c>
    </row>
    <row r="30" spans="1:5" x14ac:dyDescent="0.3">
      <c r="B30" t="s">
        <v>20</v>
      </c>
      <c r="C30" s="7">
        <f>SUMPRODUCT(H3:H5,C10:C12)</f>
        <v>6191.2405294321716</v>
      </c>
      <c r="D30" s="7" t="s">
        <v>19</v>
      </c>
      <c r="E30" s="7">
        <v>0</v>
      </c>
    </row>
    <row r="31" spans="1:5" x14ac:dyDescent="0.3">
      <c r="C31" s="6"/>
      <c r="D31" s="8"/>
      <c r="E31" s="7"/>
    </row>
    <row r="32" spans="1:5" x14ac:dyDescent="0.3">
      <c r="C32" s="6"/>
      <c r="D32" s="8"/>
      <c r="E32" s="7"/>
    </row>
    <row r="33" spans="3:5" x14ac:dyDescent="0.3">
      <c r="C33" s="6"/>
      <c r="D33" s="8"/>
      <c r="E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D223-A7B7-4681-82A4-ED61C544B676}">
  <dimension ref="A1:M33"/>
  <sheetViews>
    <sheetView workbookViewId="0">
      <selection activeCell="E18" sqref="E18"/>
    </sheetView>
  </sheetViews>
  <sheetFormatPr defaultRowHeight="14.4" x14ac:dyDescent="0.3"/>
  <cols>
    <col min="1" max="1" width="10.21875" bestFit="1" customWidth="1"/>
    <col min="2" max="2" width="25.109375" bestFit="1" customWidth="1"/>
    <col min="3" max="3" width="35.44140625" bestFit="1" customWidth="1"/>
    <col min="4" max="4" width="22" bestFit="1" customWidth="1"/>
    <col min="5" max="5" width="25.33203125" customWidth="1"/>
    <col min="6" max="6" width="11.109375" bestFit="1" customWidth="1"/>
    <col min="7" max="8" width="10" bestFit="1" customWidth="1"/>
    <col min="9" max="9" width="4.77734375" bestFit="1" customWidth="1"/>
    <col min="10" max="10" width="19.33203125" bestFit="1" customWidth="1"/>
    <col min="13" max="13" width="11.44140625" bestFit="1" customWidth="1"/>
  </cols>
  <sheetData>
    <row r="1" spans="1:13" x14ac:dyDescent="0.3">
      <c r="A1" t="s">
        <v>0</v>
      </c>
    </row>
    <row r="2" spans="1:13" x14ac:dyDescent="0.3">
      <c r="B2" s="1" t="s">
        <v>1</v>
      </c>
      <c r="C2" s="1" t="s">
        <v>23</v>
      </c>
      <c r="D2" s="1" t="s">
        <v>2</v>
      </c>
      <c r="E2" s="1" t="s">
        <v>26</v>
      </c>
      <c r="F2" s="1" t="s">
        <v>25</v>
      </c>
      <c r="H2" s="4" t="s">
        <v>10</v>
      </c>
      <c r="I2" s="4" t="s">
        <v>11</v>
      </c>
      <c r="J2" s="4" t="s">
        <v>12</v>
      </c>
      <c r="M2" s="3" t="s">
        <v>13</v>
      </c>
    </row>
    <row r="3" spans="1:13" x14ac:dyDescent="0.3">
      <c r="B3" s="1" t="s">
        <v>3</v>
      </c>
      <c r="C3" s="2">
        <v>10</v>
      </c>
      <c r="D3" s="2">
        <v>750</v>
      </c>
      <c r="E3" s="5">
        <v>34</v>
      </c>
      <c r="F3" s="2">
        <f>D3+E3</f>
        <v>784</v>
      </c>
      <c r="H3" s="1" t="s">
        <v>8</v>
      </c>
      <c r="I3" s="2">
        <v>30</v>
      </c>
      <c r="J3" s="2">
        <f>I3-$M$3</f>
        <v>8</v>
      </c>
      <c r="M3">
        <v>22</v>
      </c>
    </row>
    <row r="4" spans="1:13" x14ac:dyDescent="0.3">
      <c r="B4" s="1" t="s">
        <v>4</v>
      </c>
      <c r="C4" s="2">
        <v>14</v>
      </c>
      <c r="D4" s="2">
        <v>700</v>
      </c>
      <c r="E4" s="5">
        <v>14</v>
      </c>
      <c r="F4" s="2">
        <f t="shared" ref="F4:F5" si="0">D4+E4</f>
        <v>714</v>
      </c>
      <c r="H4" s="1" t="s">
        <v>4</v>
      </c>
      <c r="I4" s="2">
        <v>25</v>
      </c>
      <c r="J4" s="2">
        <f t="shared" ref="J4:J5" si="1">I4-$M$3</f>
        <v>3</v>
      </c>
    </row>
    <row r="5" spans="1:13" x14ac:dyDescent="0.3">
      <c r="B5" s="1" t="s">
        <v>5</v>
      </c>
      <c r="C5" s="2">
        <v>18</v>
      </c>
      <c r="D5" s="2">
        <v>500</v>
      </c>
      <c r="E5" s="5">
        <v>2</v>
      </c>
      <c r="F5" s="2">
        <f t="shared" si="0"/>
        <v>502</v>
      </c>
      <c r="H5" s="1" t="s">
        <v>5</v>
      </c>
      <c r="I5" s="2">
        <v>18</v>
      </c>
      <c r="J5" s="2">
        <f t="shared" si="1"/>
        <v>-4</v>
      </c>
    </row>
    <row r="6" spans="1:13" x14ac:dyDescent="0.3">
      <c r="E6">
        <f>SUM(E3:E5)</f>
        <v>50</v>
      </c>
    </row>
    <row r="8" spans="1:13" x14ac:dyDescent="0.3">
      <c r="A8" t="s">
        <v>9</v>
      </c>
    </row>
    <row r="9" spans="1:13" x14ac:dyDescent="0.3">
      <c r="B9" s="4" t="s">
        <v>6</v>
      </c>
      <c r="C9" s="1" t="s">
        <v>7</v>
      </c>
      <c r="E9" t="s">
        <v>28</v>
      </c>
    </row>
    <row r="10" spans="1:13" x14ac:dyDescent="0.3">
      <c r="B10" s="4" t="s">
        <v>8</v>
      </c>
      <c r="C10" s="12">
        <f>2500-100*C16+3*C17</f>
        <v>783.58516504624936</v>
      </c>
      <c r="E10" t="s">
        <v>29</v>
      </c>
      <c r="F10" s="13">
        <f>C23-'1a'!C23</f>
        <v>12350.911790668964</v>
      </c>
    </row>
    <row r="11" spans="1:13" x14ac:dyDescent="0.3">
      <c r="B11" s="4" t="s">
        <v>4</v>
      </c>
      <c r="C11" s="12">
        <f>1800-30*C17+2*C16+C18</f>
        <v>704.83071407090995</v>
      </c>
    </row>
    <row r="12" spans="1:13" x14ac:dyDescent="0.3">
      <c r="B12" s="4" t="s">
        <v>5</v>
      </c>
      <c r="C12" s="12">
        <f>1300-20*C18+C17</f>
        <v>477.0002593955162</v>
      </c>
    </row>
    <row r="15" spans="1:13" x14ac:dyDescent="0.3">
      <c r="B15" s="4" t="s">
        <v>10</v>
      </c>
      <c r="C15" s="1" t="s">
        <v>24</v>
      </c>
    </row>
    <row r="16" spans="1:13" x14ac:dyDescent="0.3">
      <c r="B16" s="4" t="s">
        <v>8</v>
      </c>
      <c r="C16" s="10">
        <v>18.339104090245158</v>
      </c>
    </row>
    <row r="17" spans="1:7" x14ac:dyDescent="0.3">
      <c r="B17" s="4" t="s">
        <v>4</v>
      </c>
      <c r="C17" s="10">
        <v>39.165191356921689</v>
      </c>
    </row>
    <row r="18" spans="1:7" x14ac:dyDescent="0.3">
      <c r="B18" s="4" t="s">
        <v>5</v>
      </c>
      <c r="C18" s="10">
        <v>43.108246598070274</v>
      </c>
    </row>
    <row r="19" spans="1:7" x14ac:dyDescent="0.3">
      <c r="C19">
        <v>0</v>
      </c>
    </row>
    <row r="21" spans="1:7" x14ac:dyDescent="0.3">
      <c r="A21" t="s">
        <v>14</v>
      </c>
      <c r="B21" s="3" t="s">
        <v>21</v>
      </c>
      <c r="C21" s="11">
        <f>SUMPRODUCT(C10:C12,C16:C18)*1000</f>
        <v>62537724.505543448</v>
      </c>
    </row>
    <row r="22" spans="1:7" x14ac:dyDescent="0.3">
      <c r="B22" s="3" t="s">
        <v>22</v>
      </c>
      <c r="C22" s="11">
        <f>SUMPRODUCT(C10:C12,C3:C5)*1000</f>
        <v>26289486.316574521</v>
      </c>
    </row>
    <row r="23" spans="1:7" x14ac:dyDescent="0.3">
      <c r="B23" s="3" t="s">
        <v>15</v>
      </c>
      <c r="C23" s="9">
        <f>C21-C22</f>
        <v>36248238.188968927</v>
      </c>
    </row>
    <row r="24" spans="1:7" x14ac:dyDescent="0.3">
      <c r="A24" t="s">
        <v>16</v>
      </c>
    </row>
    <row r="27" spans="1:7" x14ac:dyDescent="0.3">
      <c r="B27" t="s">
        <v>17</v>
      </c>
      <c r="C27" s="8">
        <f>C10</f>
        <v>783.58516504624936</v>
      </c>
      <c r="D27" s="7" t="s">
        <v>18</v>
      </c>
      <c r="E27" s="7">
        <f>F3</f>
        <v>784</v>
      </c>
      <c r="F27" s="7"/>
    </row>
    <row r="28" spans="1:7" x14ac:dyDescent="0.3">
      <c r="C28" s="8">
        <f t="shared" ref="C28:C29" si="2">C11</f>
        <v>704.83071407090995</v>
      </c>
      <c r="D28" s="7" t="s">
        <v>18</v>
      </c>
      <c r="E28" s="7">
        <f t="shared" ref="E28:E29" si="3">F4</f>
        <v>714</v>
      </c>
      <c r="F28" s="7"/>
    </row>
    <row r="29" spans="1:7" x14ac:dyDescent="0.3">
      <c r="C29" s="8">
        <f t="shared" si="2"/>
        <v>477.0002593955162</v>
      </c>
      <c r="D29" s="7" t="s">
        <v>18</v>
      </c>
      <c r="E29" s="7">
        <f t="shared" si="3"/>
        <v>502</v>
      </c>
      <c r="F29" s="7"/>
    </row>
    <row r="30" spans="1:7" x14ac:dyDescent="0.3">
      <c r="B30" t="s">
        <v>20</v>
      </c>
      <c r="C30" s="7">
        <f>SUMPRODUCT(J3:J5,C10:C12)</f>
        <v>6475.17242500066</v>
      </c>
      <c r="D30" s="7" t="s">
        <v>19</v>
      </c>
      <c r="E30" s="7">
        <v>0</v>
      </c>
      <c r="F30" s="7"/>
    </row>
    <row r="31" spans="1:7" x14ac:dyDescent="0.3">
      <c r="B31" t="s">
        <v>27</v>
      </c>
      <c r="C31" s="6">
        <f>E6</f>
        <v>50</v>
      </c>
      <c r="D31" s="8" t="s">
        <v>30</v>
      </c>
      <c r="E31" s="8">
        <v>50</v>
      </c>
      <c r="F31" s="8"/>
      <c r="G31" s="7"/>
    </row>
    <row r="32" spans="1:7" x14ac:dyDescent="0.3">
      <c r="C32" s="6"/>
      <c r="D32" s="8"/>
      <c r="E32" s="8"/>
      <c r="F32" s="8"/>
      <c r="G32" s="7"/>
    </row>
    <row r="33" spans="3:7" x14ac:dyDescent="0.3">
      <c r="C33" s="6"/>
      <c r="D33" s="8"/>
      <c r="E33" s="8"/>
      <c r="F33" s="8"/>
      <c r="G3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Mr.</dc:creator>
  <cp:lastModifiedBy>Vincent Mr.</cp:lastModifiedBy>
  <dcterms:created xsi:type="dcterms:W3CDTF">2021-12-09T15:21:11Z</dcterms:created>
  <dcterms:modified xsi:type="dcterms:W3CDTF">2021-12-09T23:41:25Z</dcterms:modified>
</cp:coreProperties>
</file>