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codeName="ThisWorkbook"/>
  <xr:revisionPtr revIDLastSave="0" documentId="13_ncr:1_{CAD5EEA3-A8B5-4992-8FFD-48B023B06F9A}" xr6:coauthVersionLast="34" xr6:coauthVersionMax="41" xr10:uidLastSave="{00000000-0000-0000-0000-000000000000}"/>
  <bookViews>
    <workbookView xWindow="-108" yWindow="-108" windowWidth="23256" windowHeight="12576"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Tracker'!$C$3:$AN$21</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79017"/>
</workbook>
</file>

<file path=xl/calcChain.xml><?xml version="1.0" encoding="utf-8"?>
<calcChain xmlns="http://schemas.openxmlformats.org/spreadsheetml/2006/main">
  <c r="E14" i="9" l="1"/>
  <c r="G21" i="9" l="1"/>
  <c r="G20" i="9"/>
  <c r="G16" i="9"/>
  <c r="G17" i="9"/>
  <c r="G15" i="9"/>
  <c r="G13" i="9"/>
  <c r="G12" i="9"/>
  <c r="I10" i="9" l="1"/>
  <c r="F11" i="9" l="1"/>
  <c r="E11" i="9"/>
  <c r="F14" i="9"/>
  <c r="F19" i="9"/>
  <c r="E19" i="9"/>
  <c r="G11" i="9" l="1"/>
  <c r="G19" i="9"/>
  <c r="G14" i="9"/>
  <c r="F10" i="9"/>
  <c r="E10" i="9"/>
  <c r="G10" i="9" l="1"/>
  <c r="K5" i="9"/>
  <c r="O8" i="9" s="1"/>
  <c r="N8" i="9" l="1"/>
  <c r="O9" i="9"/>
  <c r="P5" i="9"/>
  <c r="U5" i="9" s="1"/>
  <c r="Z5" i="9" s="1"/>
  <c r="AE5" i="9" s="1"/>
  <c r="AJ5" i="9" s="1"/>
  <c r="P8" i="9"/>
  <c r="P9" i="9" s="1"/>
  <c r="M8" i="9" l="1"/>
  <c r="N9" i="9"/>
  <c r="Q8" i="9"/>
  <c r="Q9" i="9" s="1"/>
  <c r="L8" i="9" l="1"/>
  <c r="M9" i="9"/>
  <c r="R8" i="9"/>
  <c r="R9" i="9" s="1"/>
  <c r="K8" i="9" l="1"/>
  <c r="K9" i="9" s="1"/>
  <c r="L9" i="9"/>
  <c r="S8" i="9"/>
  <c r="S9" i="9" s="1"/>
  <c r="T8" i="9" l="1"/>
  <c r="U8" i="9" l="1"/>
  <c r="T9" i="9"/>
  <c r="V8" i="9" l="1"/>
  <c r="U9" i="9"/>
  <c r="W8" i="9" l="1"/>
  <c r="V9" i="9"/>
  <c r="X8" i="9" l="1"/>
  <c r="W9" i="9"/>
  <c r="Y8" i="9" l="1"/>
  <c r="X9" i="9"/>
  <c r="Z8" i="9" l="1"/>
  <c r="Y9" i="9"/>
  <c r="AA8" i="9" l="1"/>
  <c r="Z9" i="9"/>
  <c r="AB8" i="9" l="1"/>
  <c r="AA9" i="9"/>
  <c r="AC8" i="9" l="1"/>
  <c r="AB9" i="9"/>
  <c r="AD8" i="9" l="1"/>
  <c r="AC9" i="9"/>
  <c r="AE8" i="9" l="1"/>
  <c r="AD9" i="9"/>
  <c r="AE9" i="9" l="1"/>
  <c r="AF8" i="9"/>
  <c r="AF9" i="9" l="1"/>
  <c r="AG8" i="9"/>
  <c r="AG9" i="9" l="1"/>
  <c r="AH8" i="9"/>
  <c r="AH9" i="9" l="1"/>
  <c r="AI8" i="9"/>
  <c r="AI9" i="9" l="1"/>
  <c r="AJ8" i="9"/>
  <c r="AJ9" i="9" l="1"/>
  <c r="AK8" i="9"/>
  <c r="AK9" i="9" l="1"/>
  <c r="AL8" i="9"/>
  <c r="AL9" i="9" l="1"/>
  <c r="AM8" i="9"/>
  <c r="AM9" i="9" l="1"/>
  <c r="AN8" i="9"/>
  <c r="AN9" i="9" s="1"/>
</calcChain>
</file>

<file path=xl/sharedStrings.xml><?xml version="1.0" encoding="utf-8"?>
<sst xmlns="http://schemas.openxmlformats.org/spreadsheetml/2006/main" count="38" uniqueCount="27">
  <si>
    <t>Green</t>
  </si>
  <si>
    <t>Vykdoma užduotis</t>
  </si>
  <si>
    <t>Užbaigta užduotis</t>
  </si>
  <si>
    <t>SPRINTO PRADŽIOS DATA</t>
  </si>
  <si>
    <t>Sprintas</t>
  </si>
  <si>
    <t>Prioritetas</t>
  </si>
  <si>
    <t>Pradžia</t>
  </si>
  <si>
    <t>Pabaiga</t>
  </si>
  <si>
    <t>Trukmė</t>
  </si>
  <si>
    <t>Statusas</t>
  </si>
  <si>
    <t>Projekto santrauka</t>
  </si>
  <si>
    <t>Sprintas 1</t>
  </si>
  <si>
    <t>Sprintas 2</t>
  </si>
  <si>
    <t>Sprintas 3</t>
  </si>
  <si>
    <t xml:space="preserve">Rodyti nuo </t>
  </si>
  <si>
    <t>savaitės</t>
  </si>
  <si>
    <t>% 
Padaryta</t>
  </si>
  <si>
    <t>Žemas</t>
  </si>
  <si>
    <t>Aukštas</t>
  </si>
  <si>
    <t>Projektas: užrašų knygelė</t>
  </si>
  <si>
    <t>Sukurti prisijungimą prie sistemos</t>
  </si>
  <si>
    <t>Sukurti ir suteikti galimybę  prisiregistruoti prie sistemos.</t>
  </si>
  <si>
    <t>Sukurti ir suteikti vartotojui privilegijas kurti užrašinių puslapius.</t>
  </si>
  <si>
    <t>Sukurti ir suteikti vartotojui privilegijas trinti užrašinių puslapius.</t>
  </si>
  <si>
    <t>Sukurti ir suteikti vartotojui privilegijas redaguoti puslapių turinį.</t>
  </si>
  <si>
    <t>Sukurti ir suteikti administratoriui privilegijas kurti naujus vartotojus.</t>
  </si>
  <si>
    <t>Sukurti ir suteikti administratoriui privilegijas redaguoti vartotojus.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</si>
</sst>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
    <numFmt numFmtId="166" formatCode="mmm\-d"/>
    <numFmt numFmtId="167" formatCode="[$-F800]dddd\,\ mmmm\ dd\,\ yyyy"/>
    <numFmt numFmtId="168" formatCode="[$-409]d\-mmm\-yy;@"/>
  </numFmts>
  <fonts count="59"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sz val="11"/>
      <color theme="0"/>
      <name val="Century Gothic"/>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5" fillId="0" borderId="0" applyFill="0" applyBorder="0" applyProtection="0">
      <alignment horizontal="left"/>
    </xf>
    <xf numFmtId="0" fontId="57" fillId="0" borderId="0" applyNumberFormat="0" applyFill="0" applyBorder="0" applyAlignment="0" applyProtection="0"/>
  </cellStyleXfs>
  <cellXfs count="78">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165" fontId="40" fillId="20" borderId="15"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4" fillId="23" borderId="0" xfId="0" applyFont="1" applyFill="1" applyAlignment="1">
      <alignment vertical="center"/>
    </xf>
    <xf numFmtId="168" fontId="56" fillId="23" borderId="0" xfId="45" applyFont="1" applyFill="1">
      <alignment horizontal="left"/>
    </xf>
    <xf numFmtId="0" fontId="51" fillId="23" borderId="0" xfId="0" applyFont="1" applyFill="1" applyAlignment="1">
      <alignment horizontal="center"/>
    </xf>
    <xf numFmtId="0" fontId="53" fillId="23" borderId="0" xfId="34" applyFont="1" applyFill="1" applyBorder="1" applyAlignment="1" applyProtection="1">
      <alignment vertical="center"/>
    </xf>
    <xf numFmtId="0" fontId="0" fillId="0" borderId="21" xfId="0" applyBorder="1"/>
    <xf numFmtId="0" fontId="58" fillId="23" borderId="0" xfId="0" applyFont="1" applyFill="1" applyAlignment="1">
      <alignment vertical="center"/>
    </xf>
    <xf numFmtId="0" fontId="58" fillId="23" borderId="0" xfId="0" applyFont="1" applyFill="1" applyAlignment="1">
      <alignment horizontal="center" vertical="center"/>
    </xf>
    <xf numFmtId="0" fontId="0" fillId="24" borderId="0" xfId="0" applyFill="1"/>
    <xf numFmtId="0" fontId="0" fillId="24" borderId="0" xfId="0" applyFill="1"/>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10">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6</xdr:col>
      <xdr:colOff>136525</xdr:colOff>
      <xdr:row>7</xdr:row>
      <xdr:rowOff>1587</xdr:rowOff>
    </xdr:from>
    <xdr:to>
      <xdr:col>14</xdr:col>
      <xdr:colOff>127000</xdr:colOff>
      <xdr:row>11</xdr:row>
      <xdr:rowOff>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B1:BY44"/>
  <sheetViews>
    <sheetView showGridLines="0" tabSelected="1" zoomScale="90" zoomScaleNormal="90" workbookViewId="0">
      <selection activeCell="C3" sqref="C3:I4"/>
    </sheetView>
  </sheetViews>
  <sheetFormatPr defaultColWidth="9.33203125" defaultRowHeight="13.2" outlineLevelRow="1" x14ac:dyDescent="0.25"/>
  <cols>
    <col min="1" max="1" width="3.44140625" style="1" customWidth="1"/>
    <col min="2" max="2" width="3" style="1" customWidth="1"/>
    <col min="3" max="3" width="31.109375" style="2" customWidth="1"/>
    <col min="4" max="4" width="12" style="3" customWidth="1"/>
    <col min="5" max="5" width="11.109375" style="4" bestFit="1" customWidth="1"/>
    <col min="6" max="6" width="11.109375" style="3" bestFit="1" customWidth="1"/>
    <col min="7" max="7" width="12" style="3" customWidth="1"/>
    <col min="8" max="8" width="10.5546875" style="3" customWidth="1"/>
    <col min="9" max="9" width="14.33203125" style="3" customWidth="1"/>
    <col min="10" max="10" width="1.109375" style="3" customWidth="1"/>
    <col min="11" max="30" width="3.5546875" style="3" customWidth="1"/>
    <col min="31" max="40" width="3.33203125" style="3" customWidth="1"/>
    <col min="41" max="53" width="3.109375" style="1" customWidth="1"/>
    <col min="54" max="16384" width="9.33203125" style="1"/>
  </cols>
  <sheetData>
    <row r="1" spans="2:41" ht="16.95" customHeight="1" x14ac:dyDescent="0.25"/>
    <row r="2" spans="2:41" ht="17.7"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72" t="s">
        <v>19</v>
      </c>
      <c r="D3" s="72"/>
      <c r="E3" s="72"/>
      <c r="F3" s="72"/>
      <c r="G3" s="72"/>
      <c r="H3" s="72"/>
      <c r="I3" s="72"/>
      <c r="J3" s="9"/>
      <c r="K3" s="55"/>
      <c r="L3" s="56" t="s">
        <v>1</v>
      </c>
      <c r="M3" s="10"/>
      <c r="N3" s="10"/>
      <c r="O3" s="41"/>
      <c r="P3" s="10"/>
      <c r="Q3" s="7"/>
      <c r="R3" s="57"/>
      <c r="S3" s="56" t="s">
        <v>2</v>
      </c>
      <c r="T3" s="10"/>
      <c r="U3" s="10"/>
      <c r="V3" s="9"/>
      <c r="W3" s="9"/>
      <c r="X3" s="9"/>
      <c r="Y3" s="9"/>
      <c r="Z3" s="9"/>
      <c r="AA3" s="9"/>
      <c r="AB3" s="9"/>
      <c r="AC3" s="9"/>
      <c r="AD3" s="9"/>
      <c r="AE3" s="9"/>
      <c r="AF3" s="9"/>
      <c r="AG3" s="54"/>
      <c r="AH3" s="54"/>
      <c r="AI3" s="54"/>
      <c r="AJ3" s="54"/>
      <c r="AK3" s="54"/>
      <c r="AL3" s="54"/>
      <c r="AM3" s="54"/>
      <c r="AN3" s="54"/>
      <c r="AO3" s="5"/>
    </row>
    <row r="4" spans="2:41" ht="23.7" customHeight="1" x14ac:dyDescent="0.25">
      <c r="B4" s="5"/>
      <c r="C4" s="72"/>
      <c r="D4" s="72"/>
      <c r="E4" s="72"/>
      <c r="F4" s="72"/>
      <c r="G4" s="72"/>
      <c r="H4" s="72"/>
      <c r="I4" s="72"/>
      <c r="J4" s="11"/>
      <c r="K4" s="40"/>
      <c r="L4" s="40"/>
      <c r="M4" s="40"/>
      <c r="N4" s="40"/>
      <c r="O4" s="40"/>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16"/>
      <c r="D5" s="17"/>
      <c r="E5" s="18"/>
      <c r="F5" s="19"/>
      <c r="G5" s="20"/>
      <c r="H5" s="20"/>
      <c r="I5" s="20"/>
      <c r="J5" s="24"/>
      <c r="K5" s="74">
        <f>CHOOSE(WEEKDAY(D6+(H6-1)*7),5,4,3,2,1,0,6)+D6+(H6-1)*7</f>
        <v>43742</v>
      </c>
      <c r="L5" s="74"/>
      <c r="M5" s="74"/>
      <c r="N5" s="74"/>
      <c r="O5" s="74"/>
      <c r="P5" s="74">
        <f>K5+7</f>
        <v>43749</v>
      </c>
      <c r="Q5" s="74"/>
      <c r="R5" s="74"/>
      <c r="S5" s="74"/>
      <c r="T5" s="74"/>
      <c r="U5" s="74">
        <f>P5+7</f>
        <v>43756</v>
      </c>
      <c r="V5" s="74"/>
      <c r="W5" s="74"/>
      <c r="X5" s="74"/>
      <c r="Y5" s="74"/>
      <c r="Z5" s="74">
        <f>U5+7</f>
        <v>43763</v>
      </c>
      <c r="AA5" s="74"/>
      <c r="AB5" s="74"/>
      <c r="AC5" s="74"/>
      <c r="AD5" s="74"/>
      <c r="AE5" s="74">
        <f>Z5+7</f>
        <v>43770</v>
      </c>
      <c r="AF5" s="74"/>
      <c r="AG5" s="74"/>
      <c r="AH5" s="74"/>
      <c r="AI5" s="74"/>
      <c r="AJ5" s="74">
        <f>AE5+7</f>
        <v>43777</v>
      </c>
      <c r="AK5" s="74"/>
      <c r="AL5" s="74"/>
      <c r="AM5" s="74"/>
      <c r="AN5" s="74"/>
      <c r="AO5" s="5"/>
    </row>
    <row r="6" spans="2:41" ht="19.5" customHeight="1" x14ac:dyDescent="0.25">
      <c r="B6" s="5"/>
      <c r="C6" s="60" t="s">
        <v>3</v>
      </c>
      <c r="D6" s="73">
        <v>43742</v>
      </c>
      <c r="E6" s="73"/>
      <c r="F6" s="76" t="s">
        <v>14</v>
      </c>
      <c r="G6" s="76"/>
      <c r="H6" s="45">
        <v>1</v>
      </c>
      <c r="I6" s="58" t="s">
        <v>15</v>
      </c>
      <c r="J6" s="32"/>
      <c r="K6" s="75"/>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5"/>
    </row>
    <row r="7" spans="2:41" ht="6.45" customHeight="1" x14ac:dyDescent="0.25">
      <c r="B7" s="5"/>
      <c r="C7" s="22"/>
      <c r="D7" s="23"/>
      <c r="E7" s="23"/>
      <c r="F7" s="23"/>
      <c r="G7" s="21"/>
      <c r="H7" s="21"/>
      <c r="I7" s="21"/>
      <c r="J7" s="32"/>
      <c r="K7" s="75"/>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5"/>
    </row>
    <row r="8" spans="2:41" ht="30" customHeight="1" x14ac:dyDescent="0.25">
      <c r="B8" s="5"/>
      <c r="C8" s="42" t="s">
        <v>4</v>
      </c>
      <c r="D8" s="43" t="s">
        <v>5</v>
      </c>
      <c r="E8" s="44" t="s">
        <v>6</v>
      </c>
      <c r="F8" s="44" t="s">
        <v>7</v>
      </c>
      <c r="G8" s="59" t="s">
        <v>8</v>
      </c>
      <c r="H8" s="44" t="s">
        <v>9</v>
      </c>
      <c r="I8" s="38" t="s">
        <v>16</v>
      </c>
      <c r="J8" s="25"/>
      <c r="K8" s="31">
        <f t="shared" ref="K8:N8" si="0">L8-1</f>
        <v>43738</v>
      </c>
      <c r="L8" s="29">
        <f t="shared" si="0"/>
        <v>43739</v>
      </c>
      <c r="M8" s="29">
        <f t="shared" si="0"/>
        <v>43740</v>
      </c>
      <c r="N8" s="29">
        <f t="shared" si="0"/>
        <v>43741</v>
      </c>
      <c r="O8" s="29">
        <f>K5</f>
        <v>43742</v>
      </c>
      <c r="P8" s="29">
        <f>WORKDAY(O8,1)</f>
        <v>43745</v>
      </c>
      <c r="Q8" s="29">
        <f t="shared" ref="Q8:AN8" si="1">WORKDAY(P8,1)</f>
        <v>43746</v>
      </c>
      <c r="R8" s="29">
        <f t="shared" si="1"/>
        <v>43747</v>
      </c>
      <c r="S8" s="29">
        <f t="shared" si="1"/>
        <v>43748</v>
      </c>
      <c r="T8" s="29">
        <f t="shared" si="1"/>
        <v>43749</v>
      </c>
      <c r="U8" s="29">
        <f t="shared" si="1"/>
        <v>43752</v>
      </c>
      <c r="V8" s="29">
        <f t="shared" si="1"/>
        <v>43753</v>
      </c>
      <c r="W8" s="29">
        <f t="shared" si="1"/>
        <v>43754</v>
      </c>
      <c r="X8" s="29">
        <f t="shared" si="1"/>
        <v>43755</v>
      </c>
      <c r="Y8" s="29">
        <f t="shared" si="1"/>
        <v>43756</v>
      </c>
      <c r="Z8" s="29">
        <f t="shared" si="1"/>
        <v>43759</v>
      </c>
      <c r="AA8" s="29">
        <f t="shared" si="1"/>
        <v>43760</v>
      </c>
      <c r="AB8" s="29">
        <f t="shared" si="1"/>
        <v>43761</v>
      </c>
      <c r="AC8" s="29">
        <f t="shared" si="1"/>
        <v>43762</v>
      </c>
      <c r="AD8" s="29">
        <f t="shared" si="1"/>
        <v>43763</v>
      </c>
      <c r="AE8" s="29">
        <f t="shared" si="1"/>
        <v>43766</v>
      </c>
      <c r="AF8" s="29">
        <f t="shared" si="1"/>
        <v>43767</v>
      </c>
      <c r="AG8" s="29">
        <f t="shared" si="1"/>
        <v>43768</v>
      </c>
      <c r="AH8" s="29">
        <f t="shared" si="1"/>
        <v>43769</v>
      </c>
      <c r="AI8" s="29">
        <f t="shared" si="1"/>
        <v>43770</v>
      </c>
      <c r="AJ8" s="29">
        <f t="shared" si="1"/>
        <v>43773</v>
      </c>
      <c r="AK8" s="29">
        <f t="shared" si="1"/>
        <v>43774</v>
      </c>
      <c r="AL8" s="29">
        <f t="shared" si="1"/>
        <v>43775</v>
      </c>
      <c r="AM8" s="29">
        <f t="shared" si="1"/>
        <v>43776</v>
      </c>
      <c r="AN8" s="29">
        <f t="shared" si="1"/>
        <v>43777</v>
      </c>
      <c r="AO8" s="5"/>
    </row>
    <row r="9" spans="2:41" ht="16.95" customHeight="1" x14ac:dyDescent="0.25">
      <c r="B9" s="5"/>
      <c r="C9" s="77"/>
      <c r="D9" s="77"/>
      <c r="E9" s="77"/>
      <c r="F9" s="77"/>
      <c r="G9" s="77"/>
      <c r="H9" s="77"/>
      <c r="I9" s="77"/>
      <c r="J9" s="25"/>
      <c r="K9" s="28" t="str">
        <f>CHOOSE(WEEKDAY(K8,1),"S","P","A","T","K","Pn","Š")</f>
        <v>P</v>
      </c>
      <c r="L9" s="28" t="str">
        <f t="shared" ref="L9:Z9" si="2">CHOOSE(WEEKDAY(L8,1),"S","P","A","T","K","Pn","Š")</f>
        <v>A</v>
      </c>
      <c r="M9" s="28" t="str">
        <f t="shared" si="2"/>
        <v>T</v>
      </c>
      <c r="N9" s="28" t="str">
        <f t="shared" si="2"/>
        <v>K</v>
      </c>
      <c r="O9" s="28" t="str">
        <f t="shared" si="2"/>
        <v>Pn</v>
      </c>
      <c r="P9" s="28" t="str">
        <f t="shared" si="2"/>
        <v>P</v>
      </c>
      <c r="Q9" s="28" t="str">
        <f t="shared" si="2"/>
        <v>A</v>
      </c>
      <c r="R9" s="28" t="str">
        <f t="shared" si="2"/>
        <v>T</v>
      </c>
      <c r="S9" s="28" t="str">
        <f t="shared" si="2"/>
        <v>K</v>
      </c>
      <c r="T9" s="28" t="str">
        <f t="shared" si="2"/>
        <v>Pn</v>
      </c>
      <c r="U9" s="28" t="str">
        <f t="shared" si="2"/>
        <v>P</v>
      </c>
      <c r="V9" s="28" t="str">
        <f t="shared" si="2"/>
        <v>A</v>
      </c>
      <c r="W9" s="28" t="str">
        <f t="shared" si="2"/>
        <v>T</v>
      </c>
      <c r="X9" s="28" t="str">
        <f t="shared" si="2"/>
        <v>K</v>
      </c>
      <c r="Y9" s="28" t="str">
        <f t="shared" si="2"/>
        <v>Pn</v>
      </c>
      <c r="Z9" s="28" t="str">
        <f t="shared" si="2"/>
        <v>P</v>
      </c>
      <c r="AA9" s="28" t="str">
        <f>CHOOSE(WEEKDAY(AA8,1),"S","P","A","T","K","Pn","Š")</f>
        <v>A</v>
      </c>
      <c r="AB9" s="28" t="str">
        <f t="shared" ref="AB9" si="3">CHOOSE(WEEKDAY(AB8,1),"S","P","A","T","K","Pn","Š")</f>
        <v>T</v>
      </c>
      <c r="AC9" s="28" t="str">
        <f t="shared" ref="AC9" si="4">CHOOSE(WEEKDAY(AC8,1),"S","P","A","T","K","Pn","Š")</f>
        <v>K</v>
      </c>
      <c r="AD9" s="28" t="str">
        <f t="shared" ref="AD9" si="5">CHOOSE(WEEKDAY(AD8,1),"S","P","A","T","K","Pn","Š")</f>
        <v>Pn</v>
      </c>
      <c r="AE9" s="28" t="str">
        <f t="shared" ref="AE9" si="6">CHOOSE(WEEKDAY(AE8,1),"S","P","A","T","K","Pn","Š")</f>
        <v>P</v>
      </c>
      <c r="AF9" s="28" t="str">
        <f t="shared" ref="AF9" si="7">CHOOSE(WEEKDAY(AF8,1),"S","P","A","T","K","Pn","Š")</f>
        <v>A</v>
      </c>
      <c r="AG9" s="28" t="str">
        <f t="shared" ref="AG9" si="8">CHOOSE(WEEKDAY(AG8,1),"S","P","A","T","K","Pn","Š")</f>
        <v>T</v>
      </c>
      <c r="AH9" s="28" t="str">
        <f t="shared" ref="AH9" si="9">CHOOSE(WEEKDAY(AH8,1),"S","P","A","T","K","Pn","Š")</f>
        <v>K</v>
      </c>
      <c r="AI9" s="28" t="str">
        <f t="shared" ref="AI9" si="10">CHOOSE(WEEKDAY(AI8,1),"S","P","A","T","K","Pn","Š")</f>
        <v>Pn</v>
      </c>
      <c r="AJ9" s="28" t="str">
        <f t="shared" ref="AJ9" si="11">CHOOSE(WEEKDAY(AJ8,1),"S","P","A","T","K","Pn","Š")</f>
        <v>P</v>
      </c>
      <c r="AK9" s="28" t="str">
        <f t="shared" ref="AK9" si="12">CHOOSE(WEEKDAY(AK8,1),"S","P","A","T","K","Pn","Š")</f>
        <v>A</v>
      </c>
      <c r="AL9" s="28" t="str">
        <f t="shared" ref="AL9" si="13">CHOOSE(WEEKDAY(AL8,1),"S","P","A","T","K","Pn","Š")</f>
        <v>T</v>
      </c>
      <c r="AM9" s="28" t="str">
        <f>CHOOSE(WEEKDAY(AM8,1),"S","P","A","T","K","Pn","Š")</f>
        <v>K</v>
      </c>
      <c r="AN9" s="28" t="str">
        <f t="shared" ref="AN9" si="14">CHOOSE(WEEKDAY(AN8,1),"S","P","A","T","K","Pn","Š")</f>
        <v>Pn</v>
      </c>
      <c r="AO9" s="5"/>
    </row>
    <row r="10" spans="2:41" ht="19.5" customHeight="1" x14ac:dyDescent="0.25">
      <c r="B10" s="5"/>
      <c r="C10" s="37" t="s">
        <v>10</v>
      </c>
      <c r="D10" s="38"/>
      <c r="E10" s="39">
        <f>IF(MIN(E11:E21)&gt;0,MIN(E11:E21),"")</f>
        <v>43751</v>
      </c>
      <c r="F10" s="39">
        <f>IF(MAX(F11:F21)&gt;0,MAX(F11:F21),"")</f>
        <v>43810</v>
      </c>
      <c r="G10" s="50" t="str">
        <f>IF(OR(E10="",F10=""),"",NETWORKDAYS(E10,F10)&amp; " dienos(-ų)")</f>
        <v>43 dienos(-ų)</v>
      </c>
      <c r="H10" s="46"/>
      <c r="I10" s="51">
        <f>AVERAGE(I12:I21)</f>
        <v>1</v>
      </c>
      <c r="J10" s="2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5"/>
    </row>
    <row r="11" spans="2:41" ht="16.8" x14ac:dyDescent="0.25">
      <c r="B11" s="5"/>
      <c r="C11" s="36" t="s">
        <v>11</v>
      </c>
      <c r="D11" s="30"/>
      <c r="E11" s="33">
        <f>IF(MIN(E12:E13)&gt;0,MIN(E12:E13),"")</f>
        <v>43751</v>
      </c>
      <c r="F11" s="33">
        <f>IF(MAX(F12:F13)&gt;0,MAX(F12:F13),"")</f>
        <v>43752</v>
      </c>
      <c r="G11" s="47" t="str">
        <f>IF(OR(E11="",F11=""),"",NETWORKDAYS(E11,F11)&amp; " dienos(-ų)")</f>
        <v>1 dienos(-ų)</v>
      </c>
      <c r="H11" s="47"/>
      <c r="I11" s="52"/>
      <c r="J11" s="2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5"/>
    </row>
    <row r="12" spans="2:41" ht="26.4" customHeight="1" outlineLevel="1" x14ac:dyDescent="0.25">
      <c r="B12" s="5"/>
      <c r="C12" s="13" t="s">
        <v>20</v>
      </c>
      <c r="D12" s="14" t="s">
        <v>18</v>
      </c>
      <c r="E12" s="12">
        <v>43751</v>
      </c>
      <c r="F12" s="12">
        <v>43752</v>
      </c>
      <c r="G12" s="48" t="str">
        <f>IF(OR(E12=0,F12=0),"",NETWORKDAYS(E12,F12)&amp; " dienos(-ų)")</f>
        <v>1 dienos(-ų)</v>
      </c>
      <c r="H12" s="49" t="s">
        <v>0</v>
      </c>
      <c r="I12" s="53">
        <v>1</v>
      </c>
      <c r="J12" s="27"/>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26.4" outlineLevel="1" x14ac:dyDescent="0.25">
      <c r="B13" s="5"/>
      <c r="C13" s="13" t="s">
        <v>21</v>
      </c>
      <c r="D13" s="14" t="s">
        <v>18</v>
      </c>
      <c r="E13" s="12">
        <v>43751</v>
      </c>
      <c r="F13" s="12">
        <v>43752</v>
      </c>
      <c r="G13" s="48" t="str">
        <f t="shared" ref="G13" si="15">IF(OR(E13=0,F13=0),"",NETWORKDAYS(E13,F13)&amp; " dienos(-ų)")</f>
        <v>1 dienos(-ų)</v>
      </c>
      <c r="H13" s="49" t="s">
        <v>0</v>
      </c>
      <c r="I13" s="53">
        <v>1</v>
      </c>
      <c r="J13" s="27"/>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6.8" outlineLevel="1" x14ac:dyDescent="0.25">
      <c r="B14" s="5"/>
      <c r="C14" s="36" t="s">
        <v>12</v>
      </c>
      <c r="D14" s="30"/>
      <c r="E14" s="33">
        <f>IF(MIN(E15:E18)&gt;0,MIN(E15:E18),"")</f>
        <v>43807</v>
      </c>
      <c r="F14" s="33">
        <f>IF(MAX(F15:F18)&gt;0,MAX(F15:F18),"")</f>
        <v>43809</v>
      </c>
      <c r="G14" s="47" t="str">
        <f>IF(OR(E14="",F14=""),"",NETWORKDAYS(E14,F14)&amp; " day(s)")</f>
        <v>2 day(s)</v>
      </c>
      <c r="H14" s="47"/>
      <c r="I14" s="52"/>
      <c r="J14" s="27"/>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39.6" customHeight="1" x14ac:dyDescent="0.25">
      <c r="B15" s="5"/>
      <c r="C15" s="13" t="s">
        <v>22</v>
      </c>
      <c r="D15" s="14" t="s">
        <v>17</v>
      </c>
      <c r="E15" s="12">
        <v>43807</v>
      </c>
      <c r="F15" s="12">
        <v>43809</v>
      </c>
      <c r="G15" s="48" t="str">
        <f>IF(OR(E15=0,F15=0),"",NETWORKDAYS(E15,F15)&amp; " dienos(-ų)")</f>
        <v>2 dienos(-ų)</v>
      </c>
      <c r="H15" s="49" t="s">
        <v>0</v>
      </c>
      <c r="I15" s="53">
        <v>1</v>
      </c>
      <c r="J15" s="26"/>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5"/>
    </row>
    <row r="16" spans="2:41" ht="26.4" outlineLevel="1" x14ac:dyDescent="0.25">
      <c r="B16" s="5"/>
      <c r="C16" s="13" t="s">
        <v>23</v>
      </c>
      <c r="D16" s="14" t="s">
        <v>17</v>
      </c>
      <c r="E16" s="12">
        <v>43807</v>
      </c>
      <c r="F16" s="12">
        <v>43809</v>
      </c>
      <c r="G16" s="48" t="str">
        <f t="shared" ref="G16:G17" si="16">IF(OR(E16=0,F16=0),"",NETWORKDAYS(E16,F16)&amp; " dienos(-ų)")</f>
        <v>2 dienos(-ų)</v>
      </c>
      <c r="H16" s="49" t="s">
        <v>0</v>
      </c>
      <c r="I16" s="53">
        <v>1</v>
      </c>
      <c r="J16" s="27"/>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39.6" outlineLevel="1" x14ac:dyDescent="0.25">
      <c r="B17" s="5"/>
      <c r="C17" s="13" t="s">
        <v>24</v>
      </c>
      <c r="D17" s="14" t="s">
        <v>17</v>
      </c>
      <c r="E17" s="12">
        <v>43807</v>
      </c>
      <c r="F17" s="12">
        <v>43809</v>
      </c>
      <c r="G17" s="48" t="str">
        <f t="shared" si="16"/>
        <v>2 dienos(-ų)</v>
      </c>
      <c r="H17" s="49" t="s">
        <v>0</v>
      </c>
      <c r="I17" s="53">
        <v>1</v>
      </c>
      <c r="J17" s="27"/>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6.8" outlineLevel="1" x14ac:dyDescent="0.25">
      <c r="B18" s="5"/>
      <c r="C18" s="13"/>
      <c r="D18" s="14"/>
      <c r="E18" s="12"/>
      <c r="F18" s="12"/>
      <c r="G18" s="48"/>
      <c r="H18" s="49"/>
      <c r="I18" s="53"/>
      <c r="J18" s="27"/>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6.8" outlineLevel="1" x14ac:dyDescent="0.25">
      <c r="B19" s="5"/>
      <c r="C19" s="36" t="s">
        <v>13</v>
      </c>
      <c r="D19" s="30"/>
      <c r="E19" s="33">
        <f>IF(MIN(E20:E21)&gt;0,MIN(E20:E21),"")</f>
        <v>43809</v>
      </c>
      <c r="F19" s="33">
        <f>IF(MAX(F20:F21)&gt;0,MAX(F20:F21),"")</f>
        <v>43810</v>
      </c>
      <c r="G19" s="47" t="str">
        <f>IF(OR(E19="",F19=""),"",NETWORKDAYS(E19,F19)&amp; " day(s)")</f>
        <v>2 day(s)</v>
      </c>
      <c r="H19" s="47"/>
      <c r="I19" s="52"/>
      <c r="J19" s="27"/>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52.8" customHeight="1" x14ac:dyDescent="0.25">
      <c r="B20" s="5"/>
      <c r="C20" s="13" t="s">
        <v>25</v>
      </c>
      <c r="D20" s="14" t="s">
        <v>17</v>
      </c>
      <c r="E20" s="12">
        <v>43809</v>
      </c>
      <c r="F20" s="12">
        <v>43810</v>
      </c>
      <c r="G20" s="48" t="str">
        <f>IF(OR(E20=0,F20=0),"",NETWORKDAYS(E20,F20)&amp; " dienos(-ų)")</f>
        <v>2 dienos(-ų)</v>
      </c>
      <c r="H20" s="49" t="s">
        <v>0</v>
      </c>
      <c r="I20" s="53">
        <v>1</v>
      </c>
      <c r="J20" s="2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5"/>
    </row>
    <row r="21" spans="2:77" ht="26.4" outlineLevel="1" x14ac:dyDescent="0.25">
      <c r="B21" s="5"/>
      <c r="C21" s="13" t="s">
        <v>26</v>
      </c>
      <c r="D21" s="14" t="s">
        <v>17</v>
      </c>
      <c r="E21" s="12">
        <v>43809</v>
      </c>
      <c r="F21" s="12">
        <v>43810</v>
      </c>
      <c r="G21" s="48" t="str">
        <f t="shared" ref="G21" si="17">IF(OR(E21=0,F21=0),"",NETWORKDAYS(E21,F21)&amp; " dienos(-ų)")</f>
        <v>2 dienos(-ų)</v>
      </c>
      <c r="H21" s="49" t="s">
        <v>0</v>
      </c>
      <c r="I21" s="53">
        <v>1</v>
      </c>
      <c r="J21" s="27"/>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s="61" customFormat="1" ht="13.8" x14ac:dyDescent="0.25">
      <c r="B22" s="63"/>
      <c r="C22" s="70"/>
      <c r="D22" s="70"/>
      <c r="E22" s="70"/>
      <c r="F22" s="70"/>
      <c r="G22" s="70"/>
      <c r="H22" s="70"/>
      <c r="I22" s="70"/>
      <c r="J22" s="65"/>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BY22" s="62"/>
    </row>
    <row r="23" spans="2:77" s="68" customFormat="1" ht="30" customHeight="1" x14ac:dyDescent="0.25">
      <c r="B23" s="70"/>
      <c r="C23" s="70"/>
      <c r="D23" s="70"/>
      <c r="E23" s="70"/>
      <c r="F23" s="70"/>
      <c r="G23" s="70"/>
      <c r="H23" s="70"/>
      <c r="I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X23" s="69"/>
      <c r="AY23" s="69"/>
      <c r="AZ23" s="69"/>
      <c r="BA23" s="69"/>
      <c r="BB23" s="69"/>
      <c r="BC23" s="69"/>
      <c r="BD23" s="69"/>
      <c r="BE23" s="69"/>
    </row>
    <row r="24" spans="2:77" s="61" customFormat="1" ht="32.4" customHeight="1" x14ac:dyDescent="0.25">
      <c r="B24" s="70"/>
      <c r="C24" s="64"/>
      <c r="D24" s="64"/>
      <c r="E24" s="65"/>
      <c r="F24" s="65"/>
      <c r="G24" s="65"/>
      <c r="H24" s="65"/>
      <c r="I24" s="65"/>
      <c r="J24" s="66"/>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66"/>
      <c r="AQ24" s="66"/>
      <c r="AR24" s="66"/>
      <c r="AS24" s="66"/>
      <c r="AT24" s="66"/>
      <c r="AU24" s="66"/>
      <c r="AV24" s="66"/>
      <c r="AW24" s="66"/>
      <c r="AX24" s="66"/>
      <c r="AY24" s="66"/>
      <c r="AZ24" s="66"/>
      <c r="BY24" s="62"/>
    </row>
    <row r="25" spans="2:77" s="61" customFormat="1" ht="16.2" x14ac:dyDescent="0.25">
      <c r="B25" s="63"/>
      <c r="C25" s="64"/>
      <c r="D25" s="64"/>
      <c r="E25" s="65"/>
      <c r="F25" s="65"/>
      <c r="G25" s="65"/>
      <c r="H25" s="65"/>
      <c r="I25" s="65"/>
      <c r="J25" s="65"/>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BY25" s="62"/>
    </row>
    <row r="26" spans="2:77" s="61" customFormat="1" ht="16.2" x14ac:dyDescent="0.25">
      <c r="B26" s="63"/>
      <c r="C26" s="64"/>
      <c r="D26" s="64"/>
      <c r="E26" s="65"/>
      <c r="F26" s="65"/>
      <c r="G26" s="65"/>
      <c r="H26" s="65"/>
      <c r="I26" s="65"/>
      <c r="J26" s="65"/>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BY26" s="62"/>
    </row>
    <row r="27" spans="2:77" s="61" customFormat="1" ht="16.2" x14ac:dyDescent="0.25">
      <c r="B27" s="63"/>
      <c r="C27" s="64"/>
      <c r="D27" s="64"/>
      <c r="E27" s="65"/>
      <c r="F27" s="65"/>
      <c r="G27" s="65"/>
      <c r="H27" s="65"/>
      <c r="I27" s="65"/>
      <c r="J27" s="65"/>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BY27" s="62"/>
    </row>
    <row r="28" spans="2:77" s="61" customFormat="1" ht="16.2" x14ac:dyDescent="0.25">
      <c r="B28" s="63"/>
      <c r="C28" s="64"/>
      <c r="D28" s="64"/>
      <c r="E28" s="65"/>
      <c r="F28" s="65"/>
      <c r="G28" s="65"/>
      <c r="H28" s="65"/>
      <c r="I28" s="65"/>
      <c r="J28" s="65"/>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BY28" s="62"/>
    </row>
    <row r="29" spans="2:77" s="61" customFormat="1" ht="16.2" x14ac:dyDescent="0.25">
      <c r="B29" s="63"/>
      <c r="C29" s="64"/>
      <c r="D29" s="64"/>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BY29" s="62"/>
    </row>
    <row r="30" spans="2:77" s="61" customFormat="1" ht="16.2" x14ac:dyDescent="0.25">
      <c r="B30" s="63"/>
      <c r="C30" s="64"/>
      <c r="D30" s="64"/>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BY30" s="62"/>
    </row>
    <row r="31" spans="2:77" s="61" customFormat="1" ht="16.2" x14ac:dyDescent="0.25">
      <c r="B31" s="63"/>
      <c r="C31" s="64"/>
      <c r="D31" s="64"/>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BY31" s="62"/>
    </row>
    <row r="32" spans="2:77" s="61" customFormat="1" ht="16.2" x14ac:dyDescent="0.25">
      <c r="B32" s="63"/>
      <c r="C32" s="64"/>
      <c r="D32" s="64"/>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BY32" s="62"/>
    </row>
    <row r="33" spans="2:77" s="61" customFormat="1" ht="16.2" x14ac:dyDescent="0.25">
      <c r="B33" s="63"/>
      <c r="C33" s="64"/>
      <c r="D33" s="64"/>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BY33" s="62"/>
    </row>
    <row r="34" spans="2:77" s="61" customFormat="1" ht="16.2" x14ac:dyDescent="0.25">
      <c r="B34" s="63"/>
      <c r="C34" s="64"/>
      <c r="D34" s="64"/>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BY34" s="62"/>
    </row>
    <row r="35" spans="2:77" s="61" customFormat="1" ht="16.2" x14ac:dyDescent="0.25">
      <c r="B35" s="63"/>
      <c r="C35" s="64"/>
      <c r="D35" s="64"/>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BY35" s="62"/>
    </row>
    <row r="36" spans="2:77" s="61" customFormat="1" ht="16.2" x14ac:dyDescent="0.25">
      <c r="B36" s="63"/>
      <c r="C36" s="64"/>
      <c r="D36" s="64"/>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BY36" s="62"/>
    </row>
    <row r="37" spans="2:77" s="61" customFormat="1" ht="16.2" x14ac:dyDescent="0.25">
      <c r="B37" s="63"/>
      <c r="C37" s="64"/>
      <c r="D37" s="64"/>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BY37" s="62"/>
    </row>
    <row r="38" spans="2:77" s="61" customFormat="1" ht="16.2" x14ac:dyDescent="0.25">
      <c r="B38" s="63"/>
      <c r="C38" s="64"/>
      <c r="D38" s="64"/>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BY38" s="62"/>
    </row>
    <row r="39" spans="2:77" s="61" customFormat="1" ht="16.2" x14ac:dyDescent="0.25">
      <c r="B39" s="63"/>
      <c r="C39" s="64"/>
      <c r="D39" s="64"/>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BY39" s="62"/>
    </row>
    <row r="40" spans="2:77" s="61" customFormat="1" ht="16.2" x14ac:dyDescent="0.25">
      <c r="B40" s="63"/>
      <c r="C40" s="64"/>
      <c r="D40" s="64"/>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BY40" s="62"/>
    </row>
    <row r="41" spans="2:77" s="61" customFormat="1" ht="16.2" x14ac:dyDescent="0.25">
      <c r="B41" s="63"/>
      <c r="C41" s="64"/>
      <c r="D41" s="64"/>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BY41" s="62"/>
    </row>
    <row r="42" spans="2:77" s="61" customFormat="1" ht="16.2" x14ac:dyDescent="0.25">
      <c r="B42" s="63"/>
      <c r="C42" s="64"/>
      <c r="D42" s="64"/>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BY42" s="62"/>
    </row>
    <row r="43" spans="2:77" s="61" customFormat="1" ht="16.2" x14ac:dyDescent="0.25">
      <c r="B43" s="63"/>
      <c r="C43" s="64"/>
      <c r="D43" s="64"/>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BY43" s="62"/>
    </row>
    <row r="44" spans="2:77" s="61" customFormat="1" ht="50.4" customHeight="1" x14ac:dyDescent="0.25">
      <c r="B44" s="63"/>
      <c r="C44" s="2"/>
      <c r="D44" s="3"/>
      <c r="E44" s="4"/>
      <c r="F44" s="3"/>
      <c r="G44" s="3"/>
      <c r="H44" s="3"/>
      <c r="I44" s="3"/>
      <c r="J44" s="65"/>
      <c r="K44" s="65"/>
      <c r="L44" s="65"/>
      <c r="M44" s="65"/>
      <c r="N44" s="65"/>
      <c r="O44" s="65"/>
      <c r="P44" s="65"/>
      <c r="Q44" s="65"/>
      <c r="R44" s="65"/>
      <c r="S44" s="65"/>
      <c r="T44" s="65"/>
      <c r="U44" s="65"/>
      <c r="V44" s="65"/>
      <c r="W44" s="65"/>
      <c r="X44" s="65"/>
      <c r="Y44" s="65"/>
      <c r="Z44" s="65"/>
      <c r="AA44" s="65"/>
      <c r="AB44" s="65"/>
      <c r="AC44" s="65"/>
      <c r="BY44" s="62"/>
    </row>
  </sheetData>
  <sheetProtection formatCells="0" formatColumns="0" formatRows="0" insertRows="0" deleteRows="0"/>
  <mergeCells count="12">
    <mergeCell ref="K24:AO28"/>
    <mergeCell ref="K23:AO23"/>
    <mergeCell ref="C3:I4"/>
    <mergeCell ref="D6:E6"/>
    <mergeCell ref="K5:O7"/>
    <mergeCell ref="F6:G6"/>
    <mergeCell ref="C9:I9"/>
    <mergeCell ref="AJ5:AN7"/>
    <mergeCell ref="P5:T7"/>
    <mergeCell ref="U5:Y7"/>
    <mergeCell ref="Z5:AD7"/>
    <mergeCell ref="AE5:AI7"/>
  </mergeCells>
  <phoneticPr fontId="2" type="noConversion"/>
  <conditionalFormatting sqref="K8:AN8">
    <cfRule type="expression" dxfId="9" priority="132">
      <formula>$K$8=TODAY()</formula>
    </cfRule>
  </conditionalFormatting>
  <conditionalFormatting sqref="I10:I21">
    <cfRule type="dataBar" priority="13">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H21">
    <cfRule type="cellIs" dxfId="8" priority="9" stopIfTrue="1" operator="equal">
      <formula>"Yellow"</formula>
    </cfRule>
    <cfRule type="cellIs" dxfId="7" priority="10" stopIfTrue="1" operator="equal">
      <formula>"Green"</formula>
    </cfRule>
    <cfRule type="cellIs" dxfId="6" priority="11" stopIfTrue="1" operator="equal">
      <formula>"Red"</formula>
    </cfRule>
  </conditionalFormatting>
  <conditionalFormatting sqref="K11:AN13">
    <cfRule type="expression" dxfId="5" priority="133">
      <formula>AND($I11&gt;5%, $E11&lt;=K$8,ROUNDDOWN(NETWORKDAYS($E11,$F11)*$I11,0)+$E11+1&gt;=K$8)</formula>
    </cfRule>
    <cfRule type="expression" dxfId="4" priority="134">
      <formula>AND(NOT(ISBLANK($E11)),$E11&lt;=K$8,$F11&gt;=K$8)</formula>
    </cfRule>
  </conditionalFormatting>
  <conditionalFormatting sqref="K15:AN21">
    <cfRule type="expression" dxfId="3" priority="145">
      <formula>AND($I14&gt;5%, $E14&lt;=K$8,ROUNDDOWN(NETWORKDAYS($E14,$F14)*$I14,0)+$E14+1&gt;=K$8)</formula>
    </cfRule>
    <cfRule type="expression" dxfId="2" priority="146">
      <formula>AND(NOT(ISBLANK($E14)),$E14&lt;=K$8,$F14&gt;=K$8)</formula>
    </cfRule>
  </conditionalFormatting>
  <conditionalFormatting sqref="K14:AN14">
    <cfRule type="expression" dxfId="1" priority="157">
      <formula>AND(#REF!&gt;5%, #REF!&lt;=K$8,ROUNDDOWN(NETWORKDAYS(#REF!,#REF!)*#REF!,0)+#REF!+1&gt;=K$8)</formula>
    </cfRule>
    <cfRule type="expression" dxfId="0" priority="158">
      <formula>AND(NOT(ISBLANK(#REF!)),#REF!&lt;=K$8,#REF!&gt;=K$8)</formula>
    </cfRule>
  </conditionalFormatting>
  <dataValidations count="2">
    <dataValidation type="list" allowBlank="1" showInputMessage="1" showErrorMessage="1" sqref="H12:H13 H15:H17 H20:H21" xr:uid="{00000000-0002-0000-0000-000000000000}">
      <formula1>"Red, Yellow,Green"</formula1>
    </dataValidation>
    <dataValidation type="list" allowBlank="1" showInputMessage="1" showErrorMessage="1" sqref="D12:D13 D15:D17 D20:D21" xr:uid="{00000000-0002-0000-0000-000001000000}">
      <formula1>"Žemas, Vidutinis,Aukštas"</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P39" sqref="P39"/>
    </sheetView>
  </sheetViews>
  <sheetFormatPr defaultColWidth="9.109375" defaultRowHeight="13.2" x14ac:dyDescent="0.25"/>
  <cols>
    <col min="1" max="16384" width="9.109375" style="6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2018-07-12T14:52:49Z</dcterms:created>
  <dcterms:modified xsi:type="dcterms:W3CDTF">2019-12-11T19:47:22Z</dcterms:modified>
</cp:coreProperties>
</file>