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Mon3\"/>
    </mc:Choice>
  </mc:AlternateContent>
  <xr:revisionPtr revIDLastSave="0" documentId="13_ncr:1_{A4C70493-FFA4-4341-BB63-D409D5B2CA2A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ver" sheetId="5" r:id="rId1"/>
    <sheet name="Test Report" sheetId="2" r:id="rId2"/>
    <sheet name="Test scenarios " sheetId="3" r:id="rId3"/>
    <sheet name="Test scenarios (matrix)" sheetId="4" r:id="rId4"/>
  </sheets>
  <definedNames>
    <definedName name="_xlnm._FilterDatabase" localSheetId="2" hidden="1">'Test scenarios '!$H$15:$P$54</definedName>
  </definedNames>
  <calcPr calcId="191029"/>
</workbook>
</file>

<file path=xl/calcChain.xml><?xml version="1.0" encoding="utf-8"?>
<calcChain xmlns="http://schemas.openxmlformats.org/spreadsheetml/2006/main">
  <c r="L12" i="3" l="1"/>
  <c r="H60" i="3"/>
  <c r="H61" i="3"/>
  <c r="H62" i="3"/>
  <c r="H17" i="3"/>
  <c r="O57" i="3" l="1"/>
  <c r="O58" i="3"/>
  <c r="O59" i="3"/>
  <c r="O60" i="3"/>
  <c r="O61" i="3"/>
  <c r="O62" i="3"/>
  <c r="O63" i="3"/>
  <c r="O53" i="3"/>
  <c r="O43" i="3"/>
  <c r="O44" i="3"/>
  <c r="O45" i="3"/>
  <c r="O46" i="3"/>
  <c r="O47" i="3"/>
  <c r="O48" i="3"/>
  <c r="O31" i="3"/>
  <c r="O32" i="3"/>
  <c r="O33" i="3"/>
  <c r="O34" i="3"/>
  <c r="O23" i="3"/>
  <c r="O24" i="3"/>
  <c r="O25" i="3"/>
  <c r="O26" i="3"/>
  <c r="O27" i="3"/>
  <c r="O28" i="3"/>
  <c r="O29" i="3"/>
  <c r="O17" i="3"/>
  <c r="O18" i="3"/>
  <c r="O19" i="3"/>
  <c r="O20" i="3"/>
  <c r="O21" i="3"/>
  <c r="O65" i="3"/>
  <c r="O66" i="3"/>
  <c r="O67" i="3"/>
  <c r="O68" i="3"/>
  <c r="O69" i="3"/>
  <c r="H58" i="3"/>
  <c r="H65" i="3"/>
  <c r="H66" i="3"/>
  <c r="H67" i="3"/>
  <c r="H68" i="3"/>
  <c r="H69" i="3"/>
  <c r="H53" i="3"/>
  <c r="H43" i="3"/>
  <c r="H44" i="3"/>
  <c r="H45" i="3"/>
  <c r="H46" i="3"/>
  <c r="H47" i="3"/>
  <c r="H48" i="3"/>
  <c r="O41" i="3"/>
  <c r="H31" i="3"/>
  <c r="H32" i="3"/>
  <c r="H33" i="3"/>
  <c r="H34" i="3"/>
  <c r="H23" i="3"/>
  <c r="H24" i="3"/>
  <c r="H25" i="3"/>
  <c r="H26" i="3"/>
  <c r="H27" i="3"/>
  <c r="H28" i="3"/>
  <c r="H29" i="3"/>
  <c r="H18" i="3"/>
  <c r="H19" i="3"/>
  <c r="H20" i="3"/>
  <c r="H21" i="3"/>
  <c r="O22" i="3"/>
  <c r="H22" i="3"/>
  <c r="O39" i="3"/>
  <c r="O42" i="3"/>
  <c r="O49" i="3"/>
  <c r="O50" i="3"/>
  <c r="O51" i="3"/>
  <c r="O52" i="3"/>
  <c r="O54" i="3"/>
  <c r="O55" i="3"/>
  <c r="O56" i="3"/>
  <c r="O64" i="3"/>
  <c r="O70" i="3"/>
  <c r="O71" i="3"/>
  <c r="O30" i="3"/>
  <c r="O35" i="3"/>
  <c r="O40" i="3"/>
  <c r="O36" i="3"/>
  <c r="O37" i="3"/>
  <c r="O38" i="3"/>
  <c r="H30" i="3"/>
  <c r="L6" i="2"/>
  <c r="H71" i="3"/>
  <c r="H55" i="3"/>
  <c r="H56" i="3"/>
  <c r="H64" i="3"/>
  <c r="H70" i="3"/>
  <c r="H51" i="3"/>
  <c r="H52" i="3"/>
  <c r="H36" i="3"/>
  <c r="H37" i="3"/>
  <c r="H38" i="3"/>
  <c r="H40" i="3"/>
  <c r="H35" i="3"/>
  <c r="H49" i="3"/>
  <c r="H50" i="3"/>
  <c r="H54" i="3"/>
  <c r="H42" i="3"/>
  <c r="P15" i="4" l="1"/>
  <c r="P16" i="4"/>
  <c r="P17" i="4"/>
  <c r="P18" i="4"/>
  <c r="P20" i="4"/>
  <c r="P21" i="4"/>
  <c r="P22" i="4"/>
  <c r="P23" i="4"/>
  <c r="P24" i="4"/>
  <c r="P14" i="4"/>
  <c r="I9" i="4"/>
  <c r="I10" i="4" s="1"/>
  <c r="J9" i="4"/>
  <c r="J10" i="4" s="1"/>
  <c r="H9" i="4"/>
  <c r="H10" i="4" s="1"/>
  <c r="G9" i="4"/>
  <c r="G10" i="4" s="1"/>
  <c r="K12" i="3"/>
  <c r="J12" i="3"/>
  <c r="I12" i="3"/>
  <c r="H12" i="3"/>
  <c r="M12" i="2"/>
  <c r="M19" i="2" s="1"/>
  <c r="H12" i="2"/>
  <c r="G12" i="2" s="1"/>
  <c r="G13" i="2"/>
  <c r="G14" i="2"/>
  <c r="G15" i="2"/>
  <c r="G16" i="2"/>
  <c r="G17" i="2"/>
  <c r="G18" i="2"/>
  <c r="J12" i="2" l="1"/>
  <c r="J19" i="2" s="1"/>
  <c r="I13" i="3"/>
  <c r="K12" i="2"/>
  <c r="K19" i="2" s="1"/>
  <c r="J13" i="3"/>
  <c r="L12" i="2"/>
  <c r="L19" i="2" s="1"/>
  <c r="K13" i="3"/>
  <c r="I12" i="2"/>
  <c r="I19" i="2" s="1"/>
  <c r="H13" i="3"/>
  <c r="J21" i="2" l="1"/>
  <c r="J22" i="2"/>
</calcChain>
</file>

<file path=xl/sharedStrings.xml><?xml version="1.0" encoding="utf-8"?>
<sst xmlns="http://schemas.openxmlformats.org/spreadsheetml/2006/main" count="340" uniqueCount="201">
  <si>
    <t>TEST CASE</t>
  </si>
  <si>
    <t>Creator</t>
  </si>
  <si>
    <t>Project Name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</si>
  <si>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</si>
  <si>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</si>
  <si>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</si>
  <si>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</si>
  <si>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</si>
  <si>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</si>
  <si>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</si>
  <si>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</si>
  <si>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</si>
  <si>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</si>
  <si>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</si>
  <si>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No</t>
  </si>
  <si>
    <t>Test Items</t>
  </si>
  <si>
    <t>Pass</t>
  </si>
  <si>
    <t>Fail</t>
  </si>
  <si>
    <t>NT</t>
  </si>
  <si>
    <t>N/A</t>
  </si>
  <si>
    <t>Number of Test Cases</t>
  </si>
  <si>
    <t>Sub total</t>
  </si>
  <si>
    <t>Test coverage</t>
  </si>
  <si>
    <t>Test successful coverage</t>
  </si>
  <si>
    <t>Notes</t>
  </si>
  <si>
    <t>Item Test</t>
  </si>
  <si>
    <t>Test Requirement</t>
  </si>
  <si>
    <t>Tester</t>
  </si>
  <si>
    <t>Number of TestCases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</si>
  <si>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</si>
  <si>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</si>
  <si>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</si>
  <si>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</si>
  <si>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</si>
  <si>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</si>
  <si>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</si>
  <si>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Module</t>
  </si>
  <si>
    <t>Test</t>
  </si>
  <si>
    <t>Function List</t>
  </si>
  <si>
    <t>Manager</t>
  </si>
  <si>
    <t>Employee</t>
  </si>
  <si>
    <t>Director</t>
  </si>
  <si>
    <t>Internship</t>
  </si>
  <si>
    <t>Admin</t>
  </si>
  <si>
    <t>Test date</t>
  </si>
  <si>
    <t>Common Role</t>
  </si>
  <si>
    <t>Other</t>
  </si>
  <si>
    <t>TEST REPORT</t>
  </si>
  <si>
    <t>Ensure that all features listed below work properly without any errors when using the below browser</t>
  </si>
  <si>
    <t>Organisations</t>
  </si>
  <si>
    <t>1.1.List Organisations</t>
  </si>
  <si>
    <t>Nhấp vào check-box "Include In-active"</t>
  </si>
  <si>
    <t>Hiển thị cả active và in-active Organisations trong cùng danh sách</t>
  </si>
  <si>
    <t>Nhấp vào button Create</t>
  </si>
  <si>
    <t>Nhấp vào in-active Organisations</t>
  </si>
  <si>
    <t>Hiển thị thông báo “Do you want to make this Organization active?” với 2 button OK và Cancel</t>
  </si>
  <si>
    <t>Nhấp vào in-active Organisations chọn OK</t>
  </si>
  <si>
    <t>Màn hình ‘Organisation Details’ được mở ra và trạng thái của Organisations chuyển sang active</t>
  </si>
  <si>
    <t>Nhấp vào in-active Organisations chọn Cancel</t>
  </si>
  <si>
    <t>Quay về màn hình Organisation List và giữ nguyên trạng thái của Organisations</t>
  </si>
  <si>
    <t>1.2.Add Organisations</t>
  </si>
  <si>
    <t>Kiểm tra trạng thái của các trường và checkbox</t>
  </si>
  <si>
    <t>Các trường đều trống , các checkbox được bỏ chọn</t>
  </si>
  <si>
    <t>Nhấp chọn Lookup ở trường Lead Contact</t>
  </si>
  <si>
    <t>Một cửa sổ pop-up mở ra hiển thị tất cả các liên hệ</t>
  </si>
  <si>
    <t>Nhấp chọn Lookup ở trường Postcode</t>
  </si>
  <si>
    <t>Một cửa sổ pop-up mở ra hiển thị các địa chỉ được trích xuất từ database</t>
  </si>
  <si>
    <t>Nhấp chọn Lookup ở trường Type of Business</t>
  </si>
  <si>
    <t>Một cửa sổ pop-up mở ra hiển thị tất cả dữ liệu SIC Code data được liệt kê trong dữ liệu tham chiếu</t>
  </si>
  <si>
    <t>SIC Code sẽ được điền vào hộp văn bản trong Type of Business</t>
  </si>
  <si>
    <t>Nhấp vào thanh cuộn ở trường Nation/Country</t>
  </si>
  <si>
    <t>Thả xuống tên các quốc gia từ dữ liệu tham khảo</t>
  </si>
  <si>
    <t>Nhập thủ công giá trị Postcode không tồn tại trong hệ thống</t>
  </si>
  <si>
    <t>Postcode sẽ được tập trung lại và giá trị trước đó sẽ được xóa</t>
  </si>
  <si>
    <t>Nhấp button Back</t>
  </si>
  <si>
    <t>ASM3</t>
  </si>
  <si>
    <t>Thuận</t>
  </si>
  <si>
    <t>Đăng nhập thành công vào hệ thống</t>
  </si>
  <si>
    <t>Tạo Organisation</t>
  </si>
  <si>
    <t>Active Organisation</t>
  </si>
  <si>
    <t>Lead Contact</t>
  </si>
  <si>
    <t>Type of Business</t>
  </si>
  <si>
    <t>PostCode</t>
  </si>
  <si>
    <t>Nhập thủ công PostCode</t>
  </si>
  <si>
    <t>Nation/Country</t>
  </si>
  <si>
    <t>Nhập đủ các trường</t>
  </si>
  <si>
    <t>Button Back</t>
  </si>
  <si>
    <t>Hiển thị ‘Organisation List’</t>
  </si>
  <si>
    <t>Nhấp vào ‘Organisations’ trên thanh menu</t>
  </si>
  <si>
    <t>Màn hình ‘Organisation List’ được hiển thị</t>
  </si>
  <si>
    <t>Chức năng lọc theo bảng chữ cái</t>
  </si>
  <si>
    <t>Kiểm tra các chức năng lọc theo bảng chữ cái</t>
  </si>
  <si>
    <t xml:space="preserve">Có chức năng lọc theo bảng chữ cái </t>
  </si>
  <si>
    <t>Button 'Create'</t>
  </si>
  <si>
    <t>Kiểm tra button 'Create'</t>
  </si>
  <si>
    <t>Có button Create</t>
  </si>
  <si>
    <t>Checkbox 'Include in-active'</t>
  </si>
  <si>
    <t>Kiểm tra checkbox 'Include in-active'</t>
  </si>
  <si>
    <t>Có checkbox 'Include in-active'</t>
  </si>
  <si>
    <t>Bảng ‘Organisation List’</t>
  </si>
  <si>
    <t>Kiểm tra Bảng ‘Organisation List’</t>
  </si>
  <si>
    <t>Các active Organisation được trình bày theo mặc định với 15 bản ghi trong 1 trang</t>
  </si>
  <si>
    <t>Lọc danh sách theo ký tự (All)</t>
  </si>
  <si>
    <t>Lọc danh sách theo ký tự (0-9)</t>
  </si>
  <si>
    <t>Lọc danh sách theo ký tự (A B C D E)</t>
  </si>
  <si>
    <t>Lọc danh sách theo ký tự (F G H I K)</t>
  </si>
  <si>
    <t>Lọc danh sách theo ký tự (K L M N)</t>
  </si>
  <si>
    <t>Lọc danh sách theo ký tự (O P Q R)</t>
  </si>
  <si>
    <t>Lọc danh sách theo ký tự (S T U V)</t>
  </si>
  <si>
    <t>Lọc danh sách theo ký tự (W X Y Z)</t>
  </si>
  <si>
    <t>Nhấp vào 'All'</t>
  </si>
  <si>
    <t>Nhấp vào '0-9'</t>
  </si>
  <si>
    <t>Nhấp vào 'A B C D E'</t>
  </si>
  <si>
    <t>Nhấp vào 'F G H I K'</t>
  </si>
  <si>
    <t>Nhấp vào 'K L M N'</t>
  </si>
  <si>
    <t>Nhấp vào 'O P Q R'</t>
  </si>
  <si>
    <t>Nhấp vào 'S T U V'</t>
  </si>
  <si>
    <t>Nhấp vào 'W X Y Z'</t>
  </si>
  <si>
    <t>Hiển thị tất cả Organisations</t>
  </si>
  <si>
    <t>Hiển thị các Organisations bắt đầu bằng ký tự '0-9'</t>
  </si>
  <si>
    <t>Hiển thị các Organisations bắt đầu bằng ký tự 'A B C D E'</t>
  </si>
  <si>
    <t>Hiển thị các Organisations bắt đầu bằng ký tự 'F G H I K'</t>
  </si>
  <si>
    <t>Hiển thị các Organisations bắt đầu bằng ký tự 'K L M N'</t>
  </si>
  <si>
    <t>Hiển thị các Organisations bắt đầu bằng ký tự 'O P Q R'</t>
  </si>
  <si>
    <t>Hiển thị các Organisations bắt đầu bằng ký tự 'S T U V'</t>
  </si>
  <si>
    <t>Hiển thị các Organisations bắt đầu bằng ký tự 'W X Y Z'</t>
  </si>
  <si>
    <t>Lọc danh sách theo cột (Organisation Name)</t>
  </si>
  <si>
    <t>Lọc danh sách theo cột (Head Office Address Line 1)</t>
  </si>
  <si>
    <t>Lọc danh sách theo cột (Postcode)</t>
  </si>
  <si>
    <t>Lọc danh sách theo cột (Contact)</t>
  </si>
  <si>
    <t>Lọc danh sách theo cột (Is active ?)</t>
  </si>
  <si>
    <t>Nhấp cột Organisation Name</t>
  </si>
  <si>
    <t>Nhấp cột Postcode</t>
  </si>
  <si>
    <t>Nhấp cột Contact</t>
  </si>
  <si>
    <t>Các Organisations sẽ được sắp xếp theo thứ tự</t>
  </si>
  <si>
    <t>Nhấp cột Head Office Address Line 1</t>
  </si>
  <si>
    <t>Nhấp cột Is Active ?</t>
  </si>
  <si>
    <t>Hiển thị in-active Organisations</t>
  </si>
  <si>
    <t>1.2.1.Add Organisations (Detail 1)</t>
  </si>
  <si>
    <t>Kiểm tra trường Organisation Name</t>
  </si>
  <si>
    <t>Hiển thị màn hình ‘Organisation
Details’ với 2 tab 'Details 1' và 'Details 2'</t>
  </si>
  <si>
    <t>Màn hình Organisation Details 1</t>
  </si>
  <si>
    <t>Kiểm tra trường Organisation Short Description</t>
  </si>
  <si>
    <t>Kiểm tra trường Type of Business</t>
  </si>
  <si>
    <t>Kiểm tra trường Address Line 1</t>
  </si>
  <si>
    <t>Kiểm tra trường Postcode</t>
  </si>
  <si>
    <t>Kiểm tra trường Phone Number</t>
  </si>
  <si>
    <t>Có hiển thị trường Phone Number</t>
  </si>
  <si>
    <t>Có hiển thị trường Organisation Name</t>
  </si>
  <si>
    <t>Có hiển thị trường Organisation Short Description</t>
  </si>
  <si>
    <t>Có hiển thị trường Type of Business</t>
  </si>
  <si>
    <t>Có hiển thị trường Address Line 1</t>
  </si>
  <si>
    <t>Có hiển thị trường Postcode</t>
  </si>
  <si>
    <t>Màn hình Organisation Details 2</t>
  </si>
  <si>
    <t>Màn hình Organisation Details 3</t>
  </si>
  <si>
    <t>Hiển thị thông báo 'Không thể xác nhận chi tiết địa chỉ - Bạn có muốn nhập dữ liệu địa chỉ chưa được xác nhận hay không' cùng với 2 button Yes/No</t>
  </si>
  <si>
    <t>Nhập thủ công PostCode (chọn No)</t>
  </si>
  <si>
    <t>Nhập thủ công PostCode (chọn Yes)</t>
  </si>
  <si>
    <t>-Nhập thủ công giá trị Postcode không tồn tại trong hệ thống
-Chọn No</t>
  </si>
  <si>
    <t>-Nhập thủ công giá trị Postcode không tồn tại trong hệ thống
-Chọn Yes</t>
  </si>
  <si>
    <t>Nhập dữ liệu địa chỉ chưa được xác nhận</t>
  </si>
  <si>
    <t>SIC code được tự động điền</t>
  </si>
  <si>
    <t>-Nhấp chọn Lookup ở trường Type of Business 
-Chọn 1 Type of Business từ cửa sổ pop-up</t>
  </si>
  <si>
    <t>-Không nhập trường Organisation Name
-Nhấp Save</t>
  </si>
  <si>
    <t>Hiện thông báo 'Plesea input the Organisation Name'</t>
  </si>
  <si>
    <t>Không nhập trường bắt buộc (Organisation Name)</t>
  </si>
  <si>
    <t>Không nhập trường bắt buộc (Organisation Short Description)</t>
  </si>
  <si>
    <t>-Không nhập trường Organisation Short Description
-Nhấp Save</t>
  </si>
  <si>
    <t>Hiện thông báo 'Plesea input the Organisation Short Description'</t>
  </si>
  <si>
    <t>Không nhập trường bắt buộc (Type of Business)</t>
  </si>
  <si>
    <t>-Không nhập trường Type of Business
-Nhấp Save</t>
  </si>
  <si>
    <t>Hiện thông báo 'Plesea input the Type of Business'</t>
  </si>
  <si>
    <t>Không nhập trường bắt buộc (Address Line 1)</t>
  </si>
  <si>
    <t>-Không nhập trường Address Line 1
-Nhấp Save</t>
  </si>
  <si>
    <t>Hiện thông báo 'Plesea input the Address Line 1'</t>
  </si>
  <si>
    <t>Không nhập trường bắt buộc (Postcode)</t>
  </si>
  <si>
    <t>-Không nhập trường Postcode
-Nhấp Save</t>
  </si>
  <si>
    <t>Hiện thông báo 'Plesea input the Postcode'</t>
  </si>
  <si>
    <t>Không nhập trường bắt buộc (Phone Number)</t>
  </si>
  <si>
    <t>-Không nhập trường Phone Number
-Nhấp Save</t>
  </si>
  <si>
    <t>Hiện thông báo 'Plesea input the Phone Number'</t>
  </si>
  <si>
    <t>-Nhập tất cả trường bắt buộc
-Nhấp Save</t>
  </si>
  <si>
    <t>- Tại màn hình 'Organisation Details'
-Nhấp vào tab Details 2</t>
  </si>
  <si>
    <t>Tất cả các checkbox đều được bỏ chọn</t>
  </si>
  <si>
    <t>Kiểm tra các checkbox</t>
  </si>
  <si>
    <t>Mở tab Detail 3</t>
  </si>
  <si>
    <t>-Tại Màn hình Organisation Details 1
-Nhấp vào checkbox ‘Expression of Interest’</t>
  </si>
  <si>
    <t>Tab Details 3 được hiển thị với các active Programmes và Services được liệt kê trong hệ thống để liên kết</t>
  </si>
  <si>
    <t>Kiểm tra các Active Progammes được liệt kê</t>
  </si>
  <si>
    <t>Kiểm tra các Active Programmes được liệt kê</t>
  </si>
  <si>
    <t>Có xuất hiện trường Active Programmes cùng các programmes được liệt kê</t>
  </si>
  <si>
    <t>Kiểm tra các Services được liệt kê</t>
  </si>
  <si>
    <t>Có xuất hiện trường Services cùng các service được liệt kê</t>
  </si>
  <si>
    <t>1.2.3.Add Organisations (Detail 3)</t>
  </si>
  <si>
    <t>1.2.2.Add Organisations (Detail 2)</t>
  </si>
  <si>
    <t>1.2.4.Add Organisations (Save Organisations )</t>
  </si>
  <si>
    <t>Bản ghi Organization sẽ được lưu và màn hình Organisation Details sẽ tiếp tục cho phép người dùng thêm Directorates cho Organization</t>
  </si>
  <si>
    <t>Quay lại màn hình Organisation List</t>
  </si>
  <si>
    <t>Không hiển thị thông báo</t>
  </si>
  <si>
    <t>Không có chức năng sắp xếp ở cột này</t>
  </si>
  <si>
    <t>Hiển thị 2 tab nhưng không đúng tên so với tài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</si>
</sst>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F881B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9" fillId="0" borderId="1" xfId="2" applyBorder="1" applyAlignment="1">
      <alignment horizontal="center" vertical="center"/>
    </xf>
    <xf numFmtId="1" fontId="0" fillId="4" borderId="0" xfId="0" applyNumberFormat="1" applyFill="1" applyBorder="1" applyAlignment="1">
      <alignment vertical="center" wrapText="1"/>
    </xf>
    <xf numFmtId="1" fontId="0" fillId="4" borderId="5" xfId="0" applyNumberFormat="1" applyFill="1" applyBorder="1" applyAlignment="1">
      <alignment vertical="center" wrapText="1"/>
    </xf>
    <xf numFmtId="1" fontId="0" fillId="4" borderId="4" xfId="0" applyNumberFormat="1" applyFill="1" applyBorder="1" applyAlignment="1">
      <alignment vertical="center" wrapText="1"/>
    </xf>
    <xf numFmtId="1" fontId="0" fillId="4" borderId="6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1" fontId="0" fillId="0" borderId="1" xfId="0" quotePrefix="1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3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AF88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thống kế kết quả kiểm thử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15782407407407409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FC-42B6-9243-5436F1F50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'Test Report'!$I$11:$L$11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'Test Report'!$I$12:$L$12</c:f>
              <c:numCache>
                <c:formatCode>General</c:formatCode>
                <c:ptCount val="4"/>
                <c:pt idx="0">
                  <c:v>42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C-42B6-9243-5436F1F5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3</xdr:row>
      <xdr:rowOff>152400</xdr:rowOff>
    </xdr:from>
    <xdr:to>
      <xdr:col>5</xdr:col>
      <xdr:colOff>1493157</xdr:colOff>
      <xdr:row>3</xdr:row>
      <xdr:rowOff>590550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352425"/>
          <a:ext cx="1397907" cy="438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5</xdr:row>
      <xdr:rowOff>14287</xdr:rowOff>
    </xdr:from>
    <xdr:to>
      <xdr:col>21</xdr:col>
      <xdr:colOff>114300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C2348-6D3A-4A0A-BBBC-BACA1A04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F2:K20"/>
  <sheetViews>
    <sheetView workbookViewId="0">
      <selection activeCell="K6" sqref="K6"/>
    </sheetView>
  </sheetViews>
  <sheetFormatPr defaultRowHeight="15" x14ac:dyDescent="0.25"/>
  <cols>
    <col min="4" max="4" width="4.140625" customWidth="1"/>
    <col min="5" max="5" width="2.28515625" customWidth="1"/>
    <col min="6" max="6" width="23.42578125" customWidth="1"/>
    <col min="7" max="7" width="22.85546875" customWidth="1"/>
    <col min="8" max="8" width="31.5703125" customWidth="1"/>
    <col min="9" max="9" width="32.7109375" customWidth="1"/>
    <col min="10" max="10" width="48.5703125" customWidth="1"/>
    <col min="11" max="11" width="29.7109375" customWidth="1"/>
  </cols>
  <sheetData>
    <row r="2" spans="6:11" ht="0.75" customHeight="1" thickBot="1" x14ac:dyDescent="0.3"/>
    <row r="3" spans="6:11" ht="15.75" hidden="1" thickBot="1" x14ac:dyDescent="0.3"/>
    <row r="4" spans="6:11" ht="55.5" customHeight="1" thickBot="1" x14ac:dyDescent="0.3">
      <c r="F4" s="1"/>
      <c r="G4" s="49" t="s">
        <v>0</v>
      </c>
      <c r="H4" s="50"/>
      <c r="I4" s="50"/>
      <c r="J4" s="50"/>
      <c r="K4" s="50"/>
    </row>
    <row r="5" spans="6:11" ht="15.75" thickBot="1" x14ac:dyDescent="0.3">
      <c r="F5" s="2"/>
      <c r="G5" s="2"/>
      <c r="H5" s="2"/>
      <c r="I5" s="2"/>
      <c r="J5" s="2"/>
      <c r="K5" s="2"/>
    </row>
    <row r="6" spans="6:11" ht="15.75" thickBot="1" x14ac:dyDescent="0.3">
      <c r="F6" s="5" t="s">
        <v>2</v>
      </c>
      <c r="G6" s="51" t="s">
        <v>75</v>
      </c>
      <c r="H6" s="51"/>
      <c r="I6" s="51"/>
      <c r="J6" s="5" t="s">
        <v>1</v>
      </c>
      <c r="K6" s="1" t="s">
        <v>76</v>
      </c>
    </row>
    <row r="7" spans="6:11" ht="15.75" thickBot="1" x14ac:dyDescent="0.3">
      <c r="F7" s="5" t="s">
        <v>3</v>
      </c>
      <c r="G7" s="51"/>
      <c r="H7" s="51"/>
      <c r="I7" s="51"/>
      <c r="J7" s="5" t="s">
        <v>4</v>
      </c>
      <c r="K7" s="1"/>
    </row>
    <row r="8" spans="6:11" ht="15.75" thickBot="1" x14ac:dyDescent="0.3">
      <c r="F8" s="52" t="s">
        <v>5</v>
      </c>
      <c r="G8" s="51"/>
      <c r="H8" s="51"/>
      <c r="I8" s="51"/>
      <c r="J8" s="5" t="s">
        <v>6</v>
      </c>
      <c r="K8" s="1"/>
    </row>
    <row r="9" spans="6:11" ht="15.75" thickBot="1" x14ac:dyDescent="0.3">
      <c r="F9" s="52"/>
      <c r="G9" s="51"/>
      <c r="H9" s="51"/>
      <c r="I9" s="51"/>
      <c r="J9" s="5" t="s">
        <v>7</v>
      </c>
      <c r="K9" s="1"/>
    </row>
    <row r="10" spans="6:11" x14ac:dyDescent="0.25">
      <c r="F10" s="2"/>
      <c r="G10" s="2"/>
      <c r="H10" s="2"/>
      <c r="I10" s="2"/>
      <c r="J10" s="2"/>
      <c r="K10" s="2"/>
    </row>
    <row r="11" spans="6:11" x14ac:dyDescent="0.25">
      <c r="F11" s="2"/>
      <c r="G11" s="2"/>
      <c r="H11" s="2"/>
      <c r="I11" s="2"/>
      <c r="J11" s="2"/>
      <c r="K11" s="2"/>
    </row>
    <row r="12" spans="6:11" ht="15.75" thickBot="1" x14ac:dyDescent="0.3">
      <c r="F12" s="4" t="s">
        <v>8</v>
      </c>
      <c r="G12" s="2"/>
      <c r="H12" s="2"/>
      <c r="I12" s="2"/>
      <c r="J12" s="2"/>
      <c r="K12" s="2"/>
    </row>
    <row r="13" spans="6:11" ht="15.75" thickBot="1" x14ac:dyDescent="0.3">
      <c r="F13" s="6" t="s">
        <v>9</v>
      </c>
      <c r="G13" s="7" t="s">
        <v>10</v>
      </c>
      <c r="H13" s="7" t="s">
        <v>11</v>
      </c>
      <c r="I13" s="7" t="s">
        <v>12</v>
      </c>
      <c r="J13" s="7" t="s">
        <v>13</v>
      </c>
      <c r="K13" s="2"/>
    </row>
    <row r="14" spans="6:11" ht="15.75" thickBot="1" x14ac:dyDescent="0.3">
      <c r="F14" s="3"/>
      <c r="G14" s="1"/>
      <c r="H14" s="1"/>
      <c r="I14" s="1"/>
      <c r="J14" s="1"/>
      <c r="K14" s="2"/>
    </row>
    <row r="15" spans="6:11" ht="15.75" thickBot="1" x14ac:dyDescent="0.3">
      <c r="F15" s="3"/>
      <c r="G15" s="1"/>
      <c r="H15" s="1"/>
      <c r="I15" s="1"/>
      <c r="J15" s="1"/>
      <c r="K15" s="2"/>
    </row>
    <row r="16" spans="6:11" ht="15.75" thickBot="1" x14ac:dyDescent="0.3">
      <c r="F16" s="3"/>
      <c r="G16" s="1"/>
      <c r="H16" s="1"/>
      <c r="I16" s="1"/>
      <c r="J16" s="1"/>
      <c r="K16" s="2"/>
    </row>
    <row r="17" spans="6:11" ht="15.75" thickBot="1" x14ac:dyDescent="0.3">
      <c r="F17" s="3"/>
      <c r="G17" s="1"/>
      <c r="H17" s="1"/>
      <c r="I17" s="1"/>
      <c r="J17" s="1"/>
      <c r="K17" s="2"/>
    </row>
    <row r="18" spans="6:11" ht="15.75" thickBot="1" x14ac:dyDescent="0.3">
      <c r="F18" s="3"/>
      <c r="G18" s="1"/>
      <c r="H18" s="1"/>
      <c r="I18" s="1"/>
      <c r="J18" s="1"/>
      <c r="K18" s="2"/>
    </row>
    <row r="19" spans="6:11" ht="15.75" thickBot="1" x14ac:dyDescent="0.3">
      <c r="F19" s="3"/>
      <c r="G19" s="1"/>
      <c r="H19" s="1"/>
      <c r="I19" s="1"/>
      <c r="J19" s="1"/>
      <c r="K19" s="2"/>
    </row>
    <row r="20" spans="6:11" ht="15.75" thickBot="1" x14ac:dyDescent="0.3">
      <c r="F20" s="3"/>
      <c r="G20" s="1"/>
      <c r="H20" s="1"/>
      <c r="I20" s="1"/>
      <c r="J20" s="1"/>
      <c r="K20" s="2"/>
    </row>
  </sheetData>
  <mergeCells count="5">
    <mergeCell ref="G4:K4"/>
    <mergeCell ref="G6:I6"/>
    <mergeCell ref="G7:I7"/>
    <mergeCell ref="F8:F9"/>
    <mergeCell ref="G8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M22"/>
  <sheetViews>
    <sheetView tabSelected="1" workbookViewId="0">
      <selection activeCell="P24" sqref="P24"/>
    </sheetView>
  </sheetViews>
  <sheetFormatPr defaultRowHeight="15" x14ac:dyDescent="0.25"/>
  <cols>
    <col min="1" max="6" width="9.140625" style="9"/>
    <col min="7" max="7" width="15.28515625" style="9" bestFit="1" customWidth="1"/>
    <col min="8" max="8" width="28.42578125" style="9" customWidth="1"/>
    <col min="9" max="9" width="14" style="9" customWidth="1"/>
    <col min="10" max="10" width="14.85546875" style="9" customWidth="1"/>
    <col min="11" max="11" width="14.140625" style="9" customWidth="1"/>
    <col min="12" max="12" width="13" style="9" customWidth="1"/>
    <col min="13" max="13" width="20.42578125" style="9" bestFit="1" customWidth="1"/>
    <col min="14" max="16384" width="9.140625" style="9"/>
  </cols>
  <sheetData>
    <row r="3" spans="4:13" ht="15" customHeight="1" x14ac:dyDescent="0.25">
      <c r="G3" s="53" t="s">
        <v>47</v>
      </c>
      <c r="H3" s="53"/>
      <c r="I3" s="53"/>
      <c r="J3" s="53"/>
      <c r="K3" s="53"/>
      <c r="L3" s="53"/>
      <c r="M3" s="53"/>
    </row>
    <row r="4" spans="4:13" x14ac:dyDescent="0.25">
      <c r="G4" s="53"/>
      <c r="H4" s="53"/>
      <c r="I4" s="53"/>
      <c r="J4" s="53"/>
      <c r="K4" s="53"/>
      <c r="L4" s="53"/>
      <c r="M4" s="53"/>
    </row>
    <row r="5" spans="4:13" ht="15.75" thickBot="1" x14ac:dyDescent="0.3"/>
    <row r="6" spans="4:13" ht="15.75" thickBot="1" x14ac:dyDescent="0.3">
      <c r="G6" s="14" t="s">
        <v>2</v>
      </c>
      <c r="H6" s="51" t="s">
        <v>75</v>
      </c>
      <c r="I6" s="51"/>
      <c r="J6" s="54" t="s">
        <v>1</v>
      </c>
      <c r="K6" s="54"/>
      <c r="L6" s="55" t="str">
        <f>IF(Cover!K6="","",Cover!K6)</f>
        <v>Thuận</v>
      </c>
      <c r="M6" s="55"/>
    </row>
    <row r="7" spans="4:13" ht="15.75" thickBot="1" x14ac:dyDescent="0.3">
      <c r="G7" s="14" t="s">
        <v>3</v>
      </c>
      <c r="H7" s="51"/>
      <c r="I7" s="51"/>
      <c r="J7" s="54" t="s">
        <v>4</v>
      </c>
      <c r="K7" s="54"/>
      <c r="L7" s="51"/>
      <c r="M7" s="51"/>
    </row>
    <row r="8" spans="4:13" ht="15.75" thickBot="1" x14ac:dyDescent="0.3">
      <c r="G8" s="14" t="s">
        <v>5</v>
      </c>
      <c r="H8" s="51"/>
      <c r="I8" s="51"/>
      <c r="J8" s="54" t="s">
        <v>6</v>
      </c>
      <c r="K8" s="54"/>
      <c r="L8" s="51"/>
      <c r="M8" s="51"/>
    </row>
    <row r="9" spans="4:13" ht="15.75" thickBot="1" x14ac:dyDescent="0.3">
      <c r="G9" s="14" t="s">
        <v>24</v>
      </c>
      <c r="H9" s="51"/>
      <c r="I9" s="51"/>
      <c r="J9" s="51"/>
      <c r="K9" s="51"/>
      <c r="L9" s="51"/>
      <c r="M9" s="51"/>
    </row>
    <row r="10" spans="4:13" ht="15.75" thickBot="1" x14ac:dyDescent="0.3">
      <c r="D10" s="12"/>
      <c r="E10" s="12"/>
    </row>
    <row r="11" spans="4:13" ht="15.75" thickBot="1" x14ac:dyDescent="0.3">
      <c r="G11" s="15" t="s">
        <v>14</v>
      </c>
      <c r="H11" s="15" t="s">
        <v>15</v>
      </c>
      <c r="I11" s="15" t="s">
        <v>16</v>
      </c>
      <c r="J11" s="15" t="s">
        <v>17</v>
      </c>
      <c r="K11" s="15" t="s">
        <v>18</v>
      </c>
      <c r="L11" s="15" t="s">
        <v>19</v>
      </c>
      <c r="M11" s="15" t="s">
        <v>20</v>
      </c>
    </row>
    <row r="12" spans="4:13" ht="15.75" thickBot="1" x14ac:dyDescent="0.3">
      <c r="G12" s="16">
        <f>IF(H12="","",SUBTOTAL(3,$H$12:H12))</f>
        <v>1</v>
      </c>
      <c r="H12" s="29" t="str">
        <f>'Test scenarios '!I8</f>
        <v>Organisations</v>
      </c>
      <c r="I12" s="13">
        <f>'Test scenarios '!H12</f>
        <v>42</v>
      </c>
      <c r="J12" s="13">
        <f>'Test scenarios '!I12</f>
        <v>8</v>
      </c>
      <c r="K12" s="13">
        <f>'Test scenarios '!J12</f>
        <v>0</v>
      </c>
      <c r="L12" s="13">
        <f>'Test scenarios '!K12</f>
        <v>0</v>
      </c>
      <c r="M12" s="13">
        <f>'Test scenarios '!L12</f>
        <v>50</v>
      </c>
    </row>
    <row r="13" spans="4:13" ht="15.75" thickBot="1" x14ac:dyDescent="0.3">
      <c r="G13" s="16" t="str">
        <f>IF(H13="","",SUBTOTAL(3,$H$12:H13))</f>
        <v/>
      </c>
      <c r="H13" s="13"/>
      <c r="I13" s="13"/>
      <c r="J13" s="13"/>
      <c r="K13" s="13"/>
      <c r="L13" s="13"/>
      <c r="M13" s="13"/>
    </row>
    <row r="14" spans="4:13" ht="15.75" thickBot="1" x14ac:dyDescent="0.3">
      <c r="G14" s="16" t="str">
        <f>IF(H14="","",SUBTOTAL(3,$H$12:H14))</f>
        <v/>
      </c>
      <c r="H14" s="13"/>
      <c r="I14" s="13"/>
      <c r="J14" s="13"/>
      <c r="K14" s="13"/>
      <c r="L14" s="13"/>
      <c r="M14" s="13"/>
    </row>
    <row r="15" spans="4:13" ht="15.75" thickBot="1" x14ac:dyDescent="0.3">
      <c r="G15" s="16" t="str">
        <f>IF(H15="","",SUBTOTAL(3,$H$12:H15))</f>
        <v/>
      </c>
      <c r="H15" s="13"/>
      <c r="I15" s="13"/>
      <c r="J15" s="13"/>
      <c r="K15" s="13"/>
      <c r="L15" s="13"/>
      <c r="M15" s="13"/>
    </row>
    <row r="16" spans="4:13" ht="15.75" thickBot="1" x14ac:dyDescent="0.3">
      <c r="G16" s="16" t="str">
        <f>IF(H16="","",SUBTOTAL(3,$H$12:H16))</f>
        <v/>
      </c>
      <c r="H16" s="13"/>
      <c r="I16" s="13"/>
      <c r="J16" s="13"/>
      <c r="K16" s="13"/>
      <c r="L16" s="13"/>
      <c r="M16" s="13"/>
    </row>
    <row r="17" spans="7:13" ht="15.75" thickBot="1" x14ac:dyDescent="0.3">
      <c r="G17" s="16" t="str">
        <f>IF(H17="","",SUBTOTAL(3,$H$12:H17))</f>
        <v/>
      </c>
      <c r="H17" s="13"/>
      <c r="I17" s="13"/>
      <c r="J17" s="13"/>
      <c r="K17" s="13"/>
      <c r="L17" s="13"/>
      <c r="M17" s="13"/>
    </row>
    <row r="18" spans="7:13" ht="15.75" thickBot="1" x14ac:dyDescent="0.3">
      <c r="G18" s="16" t="str">
        <f>IF(H18="","",SUBTOTAL(3,$H$12:H18))</f>
        <v/>
      </c>
      <c r="H18" s="13"/>
      <c r="I18" s="13"/>
      <c r="J18" s="13"/>
      <c r="K18" s="13"/>
      <c r="L18" s="13"/>
      <c r="M18" s="13"/>
    </row>
    <row r="19" spans="7:13" ht="15.75" thickBot="1" x14ac:dyDescent="0.3">
      <c r="G19" s="17"/>
      <c r="H19" s="15" t="s">
        <v>21</v>
      </c>
      <c r="I19" s="15">
        <f>SUM(I12:I18)</f>
        <v>42</v>
      </c>
      <c r="J19" s="15">
        <f t="shared" ref="J19:M19" si="0">SUM(J12:J18)</f>
        <v>8</v>
      </c>
      <c r="K19" s="15">
        <f t="shared" si="0"/>
        <v>0</v>
      </c>
      <c r="L19" s="15">
        <f t="shared" si="0"/>
        <v>0</v>
      </c>
      <c r="M19" s="15">
        <f t="shared" si="0"/>
        <v>50</v>
      </c>
    </row>
    <row r="21" spans="7:13" x14ac:dyDescent="0.25">
      <c r="H21" s="10" t="s">
        <v>22</v>
      </c>
      <c r="J21" s="11">
        <f>((I19+J19))/(M19-K19-L19)</f>
        <v>1</v>
      </c>
    </row>
    <row r="22" spans="7:13" x14ac:dyDescent="0.25">
      <c r="H22" s="10" t="s">
        <v>23</v>
      </c>
      <c r="J22" s="11">
        <f>(I19)/(M19-L19)</f>
        <v>0.84</v>
      </c>
    </row>
  </sheetData>
  <mergeCells count="11">
    <mergeCell ref="G3:M4"/>
    <mergeCell ref="H6:I6"/>
    <mergeCell ref="H9:M9"/>
    <mergeCell ref="J6:K6"/>
    <mergeCell ref="J7:K7"/>
    <mergeCell ref="J8:K8"/>
    <mergeCell ref="L6:M6"/>
    <mergeCell ref="L7:M7"/>
    <mergeCell ref="L8:M8"/>
    <mergeCell ref="H7:I7"/>
    <mergeCell ref="H8:I8"/>
  </mergeCells>
  <hyperlinks>
    <hyperlink ref="H12" location="'Test scenarios '!A1" display="'Test scenarios '!A1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7:P71"/>
  <sheetViews>
    <sheetView topLeftCell="C1" workbookViewId="0">
      <selection activeCell="E59" sqref="E59"/>
    </sheetView>
  </sheetViews>
  <sheetFormatPr defaultRowHeight="15" x14ac:dyDescent="0.25"/>
  <cols>
    <col min="1" max="7" width="9.140625" style="34"/>
    <col min="8" max="8" width="17" style="34" bestFit="1" customWidth="1"/>
    <col min="9" max="9" width="43.28515625" style="34" customWidth="1"/>
    <col min="10" max="10" width="32.28515625" style="34" customWidth="1"/>
    <col min="11" max="11" width="27.85546875" style="34" customWidth="1"/>
    <col min="12" max="12" width="34" style="34" customWidth="1"/>
    <col min="13" max="13" width="14.42578125" style="34" customWidth="1"/>
    <col min="14" max="14" width="13.85546875" style="34" bestFit="1" customWidth="1"/>
    <col min="15" max="15" width="13.28515625" style="34" customWidth="1"/>
    <col min="16" max="16" width="19.42578125" style="34" customWidth="1"/>
    <col min="17" max="16384" width="9.140625" style="34"/>
  </cols>
  <sheetData>
    <row r="7" spans="8:16" ht="15.75" thickBot="1" x14ac:dyDescent="0.3"/>
    <row r="8" spans="8:16" ht="15.75" thickBot="1" x14ac:dyDescent="0.3">
      <c r="H8" s="35" t="s">
        <v>25</v>
      </c>
      <c r="I8" s="56" t="s">
        <v>49</v>
      </c>
      <c r="J8" s="56"/>
      <c r="K8" s="56"/>
      <c r="L8" s="56"/>
      <c r="M8" s="36"/>
      <c r="N8" s="36"/>
      <c r="O8" s="36"/>
      <c r="P8" s="36"/>
    </row>
    <row r="9" spans="8:16" ht="15.75" thickBot="1" x14ac:dyDescent="0.3">
      <c r="H9" s="35" t="s">
        <v>26</v>
      </c>
      <c r="I9" s="56" t="s">
        <v>48</v>
      </c>
      <c r="J9" s="56"/>
      <c r="K9" s="56"/>
      <c r="L9" s="56"/>
      <c r="M9" s="36"/>
      <c r="N9" s="36"/>
      <c r="O9" s="36"/>
      <c r="P9" s="36"/>
    </row>
    <row r="10" spans="8:16" ht="15.75" thickBot="1" x14ac:dyDescent="0.3">
      <c r="H10" s="35" t="s">
        <v>27</v>
      </c>
      <c r="I10" s="56" t="s">
        <v>76</v>
      </c>
      <c r="J10" s="56"/>
      <c r="K10" s="56"/>
      <c r="L10" s="56"/>
      <c r="M10" s="36"/>
      <c r="N10" s="36"/>
      <c r="O10" s="36"/>
      <c r="P10" s="36"/>
    </row>
    <row r="11" spans="8:16" ht="15.75" thickBot="1" x14ac:dyDescent="0.3">
      <c r="H11" s="35" t="s">
        <v>16</v>
      </c>
      <c r="I11" s="35" t="s">
        <v>17</v>
      </c>
      <c r="J11" s="35" t="s">
        <v>18</v>
      </c>
      <c r="K11" s="35" t="s">
        <v>19</v>
      </c>
      <c r="L11" s="35" t="s">
        <v>28</v>
      </c>
      <c r="M11" s="36"/>
      <c r="N11" s="36"/>
      <c r="O11" s="36"/>
      <c r="P11" s="36"/>
    </row>
    <row r="12" spans="8:16" ht="15.75" thickBot="1" x14ac:dyDescent="0.3">
      <c r="H12" s="37">
        <f>COUNTIF($M:$M,"Pass")</f>
        <v>42</v>
      </c>
      <c r="I12" s="37">
        <f>COUNTIF($M:$M,"Fail")</f>
        <v>8</v>
      </c>
      <c r="J12" s="37">
        <f>COUNTIF($M:$M,"NT")</f>
        <v>0</v>
      </c>
      <c r="K12" s="37">
        <f>COUNTIF($M:$M,"N/A")</f>
        <v>0</v>
      </c>
      <c r="L12" s="37">
        <f>COUNTA(H17:H71)</f>
        <v>50</v>
      </c>
      <c r="M12" s="36"/>
      <c r="N12" s="36"/>
      <c r="O12" s="36"/>
      <c r="P12" s="36"/>
    </row>
    <row r="13" spans="8:16" ht="15.75" thickBot="1" x14ac:dyDescent="0.3">
      <c r="H13" s="38">
        <f t="shared" ref="H13:J13" si="0">(H12/$L$12)</f>
        <v>0.84</v>
      </c>
      <c r="I13" s="38">
        <f t="shared" si="0"/>
        <v>0.16</v>
      </c>
      <c r="J13" s="38">
        <f t="shared" si="0"/>
        <v>0</v>
      </c>
      <c r="K13" s="38">
        <f>(K12/$L$12)</f>
        <v>0</v>
      </c>
      <c r="L13" s="37"/>
      <c r="M13" s="36"/>
      <c r="N13" s="36"/>
      <c r="O13" s="36"/>
      <c r="P13" s="36"/>
    </row>
    <row r="14" spans="8:16" ht="15.75" thickBot="1" x14ac:dyDescent="0.3"/>
    <row r="15" spans="8:16" x14ac:dyDescent="0.25">
      <c r="H15" s="39" t="s">
        <v>29</v>
      </c>
      <c r="I15" s="39" t="s">
        <v>30</v>
      </c>
      <c r="J15" s="39" t="s">
        <v>31</v>
      </c>
      <c r="K15" s="39" t="s">
        <v>32</v>
      </c>
      <c r="L15" s="39" t="s">
        <v>33</v>
      </c>
      <c r="M15" s="39" t="s">
        <v>34</v>
      </c>
      <c r="N15" s="39" t="s">
        <v>35</v>
      </c>
      <c r="O15" s="39" t="s">
        <v>27</v>
      </c>
      <c r="P15" s="39" t="s">
        <v>13</v>
      </c>
    </row>
    <row r="16" spans="8:16" ht="15.75" thickBot="1" x14ac:dyDescent="0.3">
      <c r="H16" s="40"/>
      <c r="I16" s="30" t="s">
        <v>50</v>
      </c>
      <c r="J16" s="30"/>
      <c r="K16" s="30"/>
      <c r="L16" s="30"/>
      <c r="M16" s="30"/>
      <c r="N16" s="30"/>
      <c r="O16" s="30"/>
      <c r="P16" s="31"/>
    </row>
    <row r="17" spans="8:16" ht="30.75" thickBot="1" x14ac:dyDescent="0.3">
      <c r="H17" s="41" t="str">
        <f>IF(L17="","",$I$8&amp;" "&amp;SUBTOTAL(3,$L$16:L17))</f>
        <v>Organisations 1</v>
      </c>
      <c r="I17" s="37" t="s">
        <v>87</v>
      </c>
      <c r="J17" s="37" t="s">
        <v>77</v>
      </c>
      <c r="K17" s="37" t="s">
        <v>88</v>
      </c>
      <c r="L17" s="45" t="s">
        <v>89</v>
      </c>
      <c r="M17" s="37" t="s">
        <v>16</v>
      </c>
      <c r="N17" s="42"/>
      <c r="O17" s="41" t="str">
        <f t="shared" ref="O17:O29" si="1">IF(L17="","",$I$10)</f>
        <v>Thuận</v>
      </c>
      <c r="P17" s="37"/>
    </row>
    <row r="18" spans="8:16" ht="30.75" thickBot="1" x14ac:dyDescent="0.3">
      <c r="H18" s="41" t="str">
        <f>IF(L18="","",$I$8&amp;" "&amp;SUBTOTAL(3,$L$16:L18))</f>
        <v>Organisations 2</v>
      </c>
      <c r="I18" s="45" t="s">
        <v>90</v>
      </c>
      <c r="J18" s="45" t="s">
        <v>89</v>
      </c>
      <c r="K18" s="45" t="s">
        <v>91</v>
      </c>
      <c r="L18" s="45" t="s">
        <v>92</v>
      </c>
      <c r="M18" s="45" t="s">
        <v>16</v>
      </c>
      <c r="N18" s="42"/>
      <c r="O18" s="41" t="str">
        <f t="shared" si="1"/>
        <v>Thuận</v>
      </c>
      <c r="P18" s="45"/>
    </row>
    <row r="19" spans="8:16" ht="30.75" thickBot="1" x14ac:dyDescent="0.3">
      <c r="H19" s="41" t="str">
        <f>IF(L19="","",$I$8&amp;" "&amp;SUBTOTAL(3,$L$16:L19))</f>
        <v>Organisations 3</v>
      </c>
      <c r="I19" s="45" t="s">
        <v>93</v>
      </c>
      <c r="J19" s="45" t="s">
        <v>89</v>
      </c>
      <c r="K19" s="45" t="s">
        <v>94</v>
      </c>
      <c r="L19" s="45" t="s">
        <v>95</v>
      </c>
      <c r="M19" s="45" t="s">
        <v>16</v>
      </c>
      <c r="N19" s="42"/>
      <c r="O19" s="41" t="str">
        <f t="shared" si="1"/>
        <v>Thuận</v>
      </c>
      <c r="P19" s="45"/>
    </row>
    <row r="20" spans="8:16" ht="30.75" thickBot="1" x14ac:dyDescent="0.3">
      <c r="H20" s="41" t="str">
        <f>IF(L20="","",$I$8&amp;" "&amp;SUBTOTAL(3,$L$16:L20))</f>
        <v>Organisations 4</v>
      </c>
      <c r="I20" s="45" t="s">
        <v>96</v>
      </c>
      <c r="J20" s="45" t="s">
        <v>89</v>
      </c>
      <c r="K20" s="45" t="s">
        <v>97</v>
      </c>
      <c r="L20" s="45" t="s">
        <v>98</v>
      </c>
      <c r="M20" s="45" t="s">
        <v>16</v>
      </c>
      <c r="N20" s="42"/>
      <c r="O20" s="41" t="str">
        <f t="shared" si="1"/>
        <v>Thuận</v>
      </c>
      <c r="P20" s="45"/>
    </row>
    <row r="21" spans="8:16" ht="45.75" thickBot="1" x14ac:dyDescent="0.3">
      <c r="H21" s="41" t="str">
        <f>IF(L21="","",$I$8&amp;" "&amp;SUBTOTAL(3,$L$16:L21))</f>
        <v>Organisations 5</v>
      </c>
      <c r="I21" s="45" t="s">
        <v>99</v>
      </c>
      <c r="J21" s="45" t="s">
        <v>89</v>
      </c>
      <c r="K21" s="45" t="s">
        <v>100</v>
      </c>
      <c r="L21" s="45" t="s">
        <v>101</v>
      </c>
      <c r="M21" s="45" t="s">
        <v>16</v>
      </c>
      <c r="N21" s="42"/>
      <c r="O21" s="41" t="str">
        <f t="shared" si="1"/>
        <v>Thuận</v>
      </c>
      <c r="P21" s="45"/>
    </row>
    <row r="22" spans="8:16" ht="30.75" thickBot="1" x14ac:dyDescent="0.3">
      <c r="H22" s="41" t="str">
        <f>IF(L22="","",$I$8&amp;" "&amp;SUBTOTAL(3,$L$16:L22))</f>
        <v>Organisations 6</v>
      </c>
      <c r="I22" s="45" t="s">
        <v>102</v>
      </c>
      <c r="J22" s="45" t="s">
        <v>89</v>
      </c>
      <c r="K22" s="45" t="s">
        <v>110</v>
      </c>
      <c r="L22" s="45" t="s">
        <v>118</v>
      </c>
      <c r="M22" s="45" t="s">
        <v>16</v>
      </c>
      <c r="N22" s="42"/>
      <c r="O22" s="41" t="str">
        <f>IF(L22="","",$I$10)</f>
        <v>Thuận</v>
      </c>
      <c r="P22" s="45"/>
    </row>
    <row r="23" spans="8:16" ht="30.75" thickBot="1" x14ac:dyDescent="0.3">
      <c r="H23" s="41" t="str">
        <f>IF(L23="","",$I$8&amp;" "&amp;SUBTOTAL(3,$L$16:L23))</f>
        <v>Organisations 7</v>
      </c>
      <c r="I23" s="45" t="s">
        <v>103</v>
      </c>
      <c r="J23" s="45" t="s">
        <v>89</v>
      </c>
      <c r="K23" s="45" t="s">
        <v>111</v>
      </c>
      <c r="L23" s="45" t="s">
        <v>119</v>
      </c>
      <c r="M23" s="45" t="s">
        <v>16</v>
      </c>
      <c r="N23" s="42"/>
      <c r="O23" s="41" t="str">
        <f t="shared" si="1"/>
        <v>Thuận</v>
      </c>
      <c r="P23" s="45"/>
    </row>
    <row r="24" spans="8:16" ht="30.75" thickBot="1" x14ac:dyDescent="0.3">
      <c r="H24" s="41" t="str">
        <f>IF(L24="","",$I$8&amp;" "&amp;SUBTOTAL(3,$L$16:L24))</f>
        <v>Organisations 8</v>
      </c>
      <c r="I24" s="45" t="s">
        <v>104</v>
      </c>
      <c r="J24" s="45" t="s">
        <v>89</v>
      </c>
      <c r="K24" s="45" t="s">
        <v>112</v>
      </c>
      <c r="L24" s="45" t="s">
        <v>120</v>
      </c>
      <c r="M24" s="45" t="s">
        <v>16</v>
      </c>
      <c r="N24" s="42"/>
      <c r="O24" s="41" t="str">
        <f t="shared" si="1"/>
        <v>Thuận</v>
      </c>
      <c r="P24" s="45"/>
    </row>
    <row r="25" spans="8:16" ht="30.75" thickBot="1" x14ac:dyDescent="0.3">
      <c r="H25" s="41" t="str">
        <f>IF(L25="","",$I$8&amp;" "&amp;SUBTOTAL(3,$L$16:L25))</f>
        <v>Organisations 9</v>
      </c>
      <c r="I25" s="45" t="s">
        <v>105</v>
      </c>
      <c r="J25" s="45" t="s">
        <v>89</v>
      </c>
      <c r="K25" s="45" t="s">
        <v>113</v>
      </c>
      <c r="L25" s="45" t="s">
        <v>121</v>
      </c>
      <c r="M25" s="45" t="s">
        <v>16</v>
      </c>
      <c r="N25" s="42"/>
      <c r="O25" s="41" t="str">
        <f t="shared" si="1"/>
        <v>Thuận</v>
      </c>
      <c r="P25" s="45"/>
    </row>
    <row r="26" spans="8:16" ht="30.75" thickBot="1" x14ac:dyDescent="0.3">
      <c r="H26" s="41" t="str">
        <f>IF(L26="","",$I$8&amp;" "&amp;SUBTOTAL(3,$L$16:L26))</f>
        <v>Organisations 10</v>
      </c>
      <c r="I26" s="45" t="s">
        <v>106</v>
      </c>
      <c r="J26" s="45" t="s">
        <v>89</v>
      </c>
      <c r="K26" s="45" t="s">
        <v>114</v>
      </c>
      <c r="L26" s="45" t="s">
        <v>122</v>
      </c>
      <c r="M26" s="45" t="s">
        <v>16</v>
      </c>
      <c r="N26" s="42"/>
      <c r="O26" s="41" t="str">
        <f t="shared" si="1"/>
        <v>Thuận</v>
      </c>
      <c r="P26" s="45"/>
    </row>
    <row r="27" spans="8:16" ht="30.75" thickBot="1" x14ac:dyDescent="0.3">
      <c r="H27" s="41" t="str">
        <f>IF(L27="","",$I$8&amp;" "&amp;SUBTOTAL(3,$L$16:L27))</f>
        <v>Organisations 11</v>
      </c>
      <c r="I27" s="45" t="s">
        <v>107</v>
      </c>
      <c r="J27" s="45" t="s">
        <v>89</v>
      </c>
      <c r="K27" s="45" t="s">
        <v>115</v>
      </c>
      <c r="L27" s="45" t="s">
        <v>123</v>
      </c>
      <c r="M27" s="45" t="s">
        <v>16</v>
      </c>
      <c r="N27" s="42"/>
      <c r="O27" s="41" t="str">
        <f t="shared" si="1"/>
        <v>Thuận</v>
      </c>
      <c r="P27" s="45"/>
    </row>
    <row r="28" spans="8:16" ht="30.75" thickBot="1" x14ac:dyDescent="0.3">
      <c r="H28" s="41" t="str">
        <f>IF(L28="","",$I$8&amp;" "&amp;SUBTOTAL(3,$L$16:L28))</f>
        <v>Organisations 12</v>
      </c>
      <c r="I28" s="45" t="s">
        <v>108</v>
      </c>
      <c r="J28" s="45" t="s">
        <v>89</v>
      </c>
      <c r="K28" s="45" t="s">
        <v>116</v>
      </c>
      <c r="L28" s="45" t="s">
        <v>124</v>
      </c>
      <c r="M28" s="45" t="s">
        <v>16</v>
      </c>
      <c r="N28" s="42"/>
      <c r="O28" s="41" t="str">
        <f t="shared" si="1"/>
        <v>Thuận</v>
      </c>
      <c r="P28" s="45"/>
    </row>
    <row r="29" spans="8:16" ht="30.75" thickBot="1" x14ac:dyDescent="0.3">
      <c r="H29" s="41" t="str">
        <f>IF(L29="","",$I$8&amp;" "&amp;SUBTOTAL(3,$L$16:L29))</f>
        <v>Organisations 13</v>
      </c>
      <c r="I29" s="45" t="s">
        <v>109</v>
      </c>
      <c r="J29" s="45" t="s">
        <v>89</v>
      </c>
      <c r="K29" s="45" t="s">
        <v>117</v>
      </c>
      <c r="L29" s="45" t="s">
        <v>125</v>
      </c>
      <c r="M29" s="45" t="s">
        <v>16</v>
      </c>
      <c r="N29" s="42"/>
      <c r="O29" s="41" t="str">
        <f t="shared" si="1"/>
        <v>Thuận</v>
      </c>
      <c r="P29" s="45"/>
    </row>
    <row r="30" spans="8:16" ht="30.75" thickBot="1" x14ac:dyDescent="0.3">
      <c r="H30" s="41" t="str">
        <f>IF(L30="","",$I$8&amp;" "&amp;SUBTOTAL(3,$L$16:L30))</f>
        <v>Organisations 14</v>
      </c>
      <c r="I30" s="37" t="s">
        <v>126</v>
      </c>
      <c r="J30" s="45" t="s">
        <v>89</v>
      </c>
      <c r="K30" s="37" t="s">
        <v>131</v>
      </c>
      <c r="L30" s="37" t="s">
        <v>134</v>
      </c>
      <c r="M30" s="37" t="s">
        <v>16</v>
      </c>
      <c r="N30" s="42"/>
      <c r="O30" s="41" t="str">
        <f t="shared" ref="O30:O71" si="2">IF(L30="","",$I$10)</f>
        <v>Thuận</v>
      </c>
      <c r="P30" s="37"/>
    </row>
    <row r="31" spans="8:16" ht="30.75" thickBot="1" x14ac:dyDescent="0.3">
      <c r="H31" s="41" t="str">
        <f>IF(L31="","",$I$8&amp;" "&amp;SUBTOTAL(3,$L$16:L31))</f>
        <v>Organisations 15</v>
      </c>
      <c r="I31" s="45" t="s">
        <v>127</v>
      </c>
      <c r="J31" s="45" t="s">
        <v>89</v>
      </c>
      <c r="K31" s="45" t="s">
        <v>135</v>
      </c>
      <c r="L31" s="45" t="s">
        <v>134</v>
      </c>
      <c r="M31" s="45" t="s">
        <v>17</v>
      </c>
      <c r="N31" s="42"/>
      <c r="O31" s="41" t="str">
        <f t="shared" si="2"/>
        <v>Thuận</v>
      </c>
      <c r="P31" s="45" t="s">
        <v>199</v>
      </c>
    </row>
    <row r="32" spans="8:16" ht="30.75" thickBot="1" x14ac:dyDescent="0.3">
      <c r="H32" s="41" t="str">
        <f>IF(L32="","",$I$8&amp;" "&amp;SUBTOTAL(3,$L$16:L32))</f>
        <v>Organisations 16</v>
      </c>
      <c r="I32" s="45" t="s">
        <v>128</v>
      </c>
      <c r="J32" s="45" t="s">
        <v>89</v>
      </c>
      <c r="K32" s="45" t="s">
        <v>132</v>
      </c>
      <c r="L32" s="45" t="s">
        <v>134</v>
      </c>
      <c r="M32" s="45" t="s">
        <v>17</v>
      </c>
      <c r="N32" s="42"/>
      <c r="O32" s="41" t="str">
        <f t="shared" si="2"/>
        <v>Thuận</v>
      </c>
      <c r="P32" s="46" t="s">
        <v>199</v>
      </c>
    </row>
    <row r="33" spans="8:16" ht="30.75" thickBot="1" x14ac:dyDescent="0.3">
      <c r="H33" s="41" t="str">
        <f>IF(L33="","",$I$8&amp;" "&amp;SUBTOTAL(3,$L$16:L33))</f>
        <v>Organisations 17</v>
      </c>
      <c r="I33" s="45" t="s">
        <v>129</v>
      </c>
      <c r="J33" s="45" t="s">
        <v>89</v>
      </c>
      <c r="K33" s="45" t="s">
        <v>133</v>
      </c>
      <c r="L33" s="45" t="s">
        <v>134</v>
      </c>
      <c r="M33" s="45" t="s">
        <v>17</v>
      </c>
      <c r="N33" s="42"/>
      <c r="O33" s="41" t="str">
        <f t="shared" si="2"/>
        <v>Thuận</v>
      </c>
      <c r="P33" s="46" t="s">
        <v>199</v>
      </c>
    </row>
    <row r="34" spans="8:16" ht="30.75" thickBot="1" x14ac:dyDescent="0.3">
      <c r="H34" s="41" t="str">
        <f>IF(L34="","",$I$8&amp;" "&amp;SUBTOTAL(3,$L$16:L34))</f>
        <v>Organisations 18</v>
      </c>
      <c r="I34" s="45" t="s">
        <v>130</v>
      </c>
      <c r="J34" s="45" t="s">
        <v>89</v>
      </c>
      <c r="K34" s="45" t="s">
        <v>136</v>
      </c>
      <c r="L34" s="45" t="s">
        <v>134</v>
      </c>
      <c r="M34" s="45" t="s">
        <v>17</v>
      </c>
      <c r="N34" s="42"/>
      <c r="O34" s="41" t="str">
        <f t="shared" si="2"/>
        <v>Thuận</v>
      </c>
      <c r="P34" s="46" t="s">
        <v>199</v>
      </c>
    </row>
    <row r="35" spans="8:16" ht="30.75" thickBot="1" x14ac:dyDescent="0.3">
      <c r="H35" s="41" t="str">
        <f>IF(L35="","",$I$8&amp;" "&amp;SUBTOTAL(3,$L$16:L35))</f>
        <v>Organisations 19</v>
      </c>
      <c r="I35" s="37" t="s">
        <v>137</v>
      </c>
      <c r="J35" s="45" t="s">
        <v>89</v>
      </c>
      <c r="K35" s="37" t="s">
        <v>51</v>
      </c>
      <c r="L35" s="37" t="s">
        <v>52</v>
      </c>
      <c r="M35" s="37" t="s">
        <v>16</v>
      </c>
      <c r="N35" s="42"/>
      <c r="O35" s="41" t="str">
        <f t="shared" si="2"/>
        <v>Thuận</v>
      </c>
      <c r="P35" s="37"/>
    </row>
    <row r="36" spans="8:16" ht="45.75" thickBot="1" x14ac:dyDescent="0.3">
      <c r="H36" s="41" t="str">
        <f>IF(L36="","",$I$8&amp;" "&amp;SUBTOTAL(3,$L$16:L36))</f>
        <v>Organisations 20</v>
      </c>
      <c r="I36" s="37" t="s">
        <v>79</v>
      </c>
      <c r="J36" s="45" t="s">
        <v>89</v>
      </c>
      <c r="K36" s="37" t="s">
        <v>54</v>
      </c>
      <c r="L36" s="37" t="s">
        <v>55</v>
      </c>
      <c r="M36" s="37" t="s">
        <v>16</v>
      </c>
      <c r="N36" s="42"/>
      <c r="O36" s="41" t="str">
        <f t="shared" si="2"/>
        <v>Thuận</v>
      </c>
      <c r="P36" s="37"/>
    </row>
    <row r="37" spans="8:16" ht="45.75" thickBot="1" x14ac:dyDescent="0.3">
      <c r="H37" s="41" t="str">
        <f>IF(L37="","",$I$8&amp;" "&amp;SUBTOTAL(3,$L$16:L37))</f>
        <v>Organisations 21</v>
      </c>
      <c r="I37" s="44" t="s">
        <v>79</v>
      </c>
      <c r="J37" s="45" t="s">
        <v>54</v>
      </c>
      <c r="K37" s="37" t="s">
        <v>56</v>
      </c>
      <c r="L37" s="37" t="s">
        <v>57</v>
      </c>
      <c r="M37" s="37" t="s">
        <v>16</v>
      </c>
      <c r="N37" s="42"/>
      <c r="O37" s="41" t="str">
        <f t="shared" si="2"/>
        <v>Thuận</v>
      </c>
      <c r="P37" s="37"/>
    </row>
    <row r="38" spans="8:16" ht="45.75" thickBot="1" x14ac:dyDescent="0.3">
      <c r="H38" s="41" t="str">
        <f>IF(L38="","",$I$8&amp;" "&amp;SUBTOTAL(3,$L$16:L38))</f>
        <v>Organisations 22</v>
      </c>
      <c r="I38" s="44" t="s">
        <v>79</v>
      </c>
      <c r="J38" s="45" t="s">
        <v>54</v>
      </c>
      <c r="K38" s="37" t="s">
        <v>58</v>
      </c>
      <c r="L38" s="37" t="s">
        <v>59</v>
      </c>
      <c r="M38" s="37" t="s">
        <v>16</v>
      </c>
      <c r="N38" s="42"/>
      <c r="O38" s="41" t="str">
        <f t="shared" si="2"/>
        <v>Thuận</v>
      </c>
      <c r="P38" s="37"/>
    </row>
    <row r="39" spans="8:16" ht="15.75" thickBot="1" x14ac:dyDescent="0.3">
      <c r="H39" s="32"/>
      <c r="I39" s="30" t="s">
        <v>60</v>
      </c>
      <c r="J39" s="30"/>
      <c r="K39" s="30"/>
      <c r="L39" s="30"/>
      <c r="M39" s="43"/>
      <c r="N39" s="30"/>
      <c r="O39" s="33" t="str">
        <f t="shared" si="2"/>
        <v/>
      </c>
      <c r="P39" s="33"/>
    </row>
    <row r="40" spans="8:16" ht="45.75" thickBot="1" x14ac:dyDescent="0.3">
      <c r="H40" s="41" t="str">
        <f>IF(L40="","",$I$8&amp;" "&amp;SUBTOTAL(3,$L$16:L40))</f>
        <v>Organisations 23</v>
      </c>
      <c r="I40" s="37" t="s">
        <v>78</v>
      </c>
      <c r="J40" s="45" t="s">
        <v>89</v>
      </c>
      <c r="K40" s="37" t="s">
        <v>53</v>
      </c>
      <c r="L40" s="37" t="s">
        <v>140</v>
      </c>
      <c r="M40" s="46" t="s">
        <v>17</v>
      </c>
      <c r="N40" s="37"/>
      <c r="O40" s="41" t="str">
        <f>IF(L40="","",$I$10)</f>
        <v>Thuận</v>
      </c>
      <c r="P40" s="37" t="s">
        <v>200</v>
      </c>
    </row>
    <row r="41" spans="8:16" ht="15.75" thickBot="1" x14ac:dyDescent="0.3">
      <c r="H41" s="32"/>
      <c r="I41" s="30" t="s">
        <v>138</v>
      </c>
      <c r="J41" s="30"/>
      <c r="K41" s="30"/>
      <c r="L41" s="30"/>
      <c r="M41" s="43"/>
      <c r="N41" s="30"/>
      <c r="O41" s="33" t="str">
        <f t="shared" ref="O41" si="3">IF(L41="","",$I$10)</f>
        <v/>
      </c>
      <c r="P41" s="33"/>
    </row>
    <row r="42" spans="8:16" ht="30.75" thickBot="1" x14ac:dyDescent="0.3">
      <c r="H42" s="41" t="str">
        <f>IF(L42="","",$I$8&amp;" "&amp;SUBTOTAL(3,$L$16:L42))</f>
        <v>Organisations 24</v>
      </c>
      <c r="I42" s="44" t="s">
        <v>61</v>
      </c>
      <c r="J42" s="44" t="s">
        <v>141</v>
      </c>
      <c r="K42" s="37" t="s">
        <v>61</v>
      </c>
      <c r="L42" s="37" t="s">
        <v>62</v>
      </c>
      <c r="M42" s="37" t="s">
        <v>16</v>
      </c>
      <c r="N42" s="42"/>
      <c r="O42" s="41" t="str">
        <f t="shared" si="2"/>
        <v>Thuận</v>
      </c>
      <c r="P42" s="37"/>
    </row>
    <row r="43" spans="8:16" ht="30.75" thickBot="1" x14ac:dyDescent="0.3">
      <c r="H43" s="41" t="str">
        <f>IF(L43="","",$I$8&amp;" "&amp;SUBTOTAL(3,$L$16:L43))</f>
        <v>Organisations 25</v>
      </c>
      <c r="I43" s="45" t="s">
        <v>139</v>
      </c>
      <c r="J43" s="45" t="s">
        <v>141</v>
      </c>
      <c r="K43" s="45" t="s">
        <v>139</v>
      </c>
      <c r="L43" s="45" t="s">
        <v>148</v>
      </c>
      <c r="M43" s="45" t="s">
        <v>16</v>
      </c>
      <c r="N43" s="42"/>
      <c r="O43" s="41" t="str">
        <f t="shared" si="2"/>
        <v>Thuận</v>
      </c>
      <c r="P43" s="45"/>
    </row>
    <row r="44" spans="8:16" ht="30.75" thickBot="1" x14ac:dyDescent="0.3">
      <c r="H44" s="41" t="str">
        <f>IF(L44="","",$I$8&amp;" "&amp;SUBTOTAL(3,$L$16:L44))</f>
        <v>Organisations 26</v>
      </c>
      <c r="I44" s="45" t="s">
        <v>142</v>
      </c>
      <c r="J44" s="45" t="s">
        <v>141</v>
      </c>
      <c r="K44" s="45" t="s">
        <v>142</v>
      </c>
      <c r="L44" s="45" t="s">
        <v>149</v>
      </c>
      <c r="M44" s="45" t="s">
        <v>16</v>
      </c>
      <c r="N44" s="42"/>
      <c r="O44" s="41" t="str">
        <f t="shared" si="2"/>
        <v>Thuận</v>
      </c>
      <c r="P44" s="45"/>
    </row>
    <row r="45" spans="8:16" ht="30.75" thickBot="1" x14ac:dyDescent="0.3">
      <c r="H45" s="41" t="str">
        <f>IF(L45="","",$I$8&amp;" "&amp;SUBTOTAL(3,$L$16:L45))</f>
        <v>Organisations 27</v>
      </c>
      <c r="I45" s="45" t="s">
        <v>143</v>
      </c>
      <c r="J45" s="45" t="s">
        <v>141</v>
      </c>
      <c r="K45" s="45" t="s">
        <v>143</v>
      </c>
      <c r="L45" s="45" t="s">
        <v>150</v>
      </c>
      <c r="M45" s="45" t="s">
        <v>16</v>
      </c>
      <c r="N45" s="42"/>
      <c r="O45" s="41" t="str">
        <f t="shared" si="2"/>
        <v>Thuận</v>
      </c>
      <c r="P45" s="45"/>
    </row>
    <row r="46" spans="8:16" ht="30.75" thickBot="1" x14ac:dyDescent="0.3">
      <c r="H46" s="41" t="str">
        <f>IF(L46="","",$I$8&amp;" "&amp;SUBTOTAL(3,$L$16:L46))</f>
        <v>Organisations 28</v>
      </c>
      <c r="I46" s="45" t="s">
        <v>144</v>
      </c>
      <c r="J46" s="45" t="s">
        <v>141</v>
      </c>
      <c r="K46" s="45" t="s">
        <v>144</v>
      </c>
      <c r="L46" s="45" t="s">
        <v>151</v>
      </c>
      <c r="M46" s="45" t="s">
        <v>16</v>
      </c>
      <c r="N46" s="42"/>
      <c r="O46" s="41" t="str">
        <f t="shared" si="2"/>
        <v>Thuận</v>
      </c>
      <c r="P46" s="45"/>
    </row>
    <row r="47" spans="8:16" ht="15.75" thickBot="1" x14ac:dyDescent="0.3">
      <c r="H47" s="41" t="str">
        <f>IF(L47="","",$I$8&amp;" "&amp;SUBTOTAL(3,$L$16:L47))</f>
        <v>Organisations 29</v>
      </c>
      <c r="I47" s="45" t="s">
        <v>145</v>
      </c>
      <c r="J47" s="45" t="s">
        <v>141</v>
      </c>
      <c r="K47" s="45" t="s">
        <v>145</v>
      </c>
      <c r="L47" s="45" t="s">
        <v>152</v>
      </c>
      <c r="M47" s="45" t="s">
        <v>16</v>
      </c>
      <c r="N47" s="42"/>
      <c r="O47" s="41" t="str">
        <f t="shared" si="2"/>
        <v>Thuận</v>
      </c>
      <c r="P47" s="45"/>
    </row>
    <row r="48" spans="8:16" ht="30.75" thickBot="1" x14ac:dyDescent="0.3">
      <c r="H48" s="41" t="str">
        <f>IF(L48="","",$I$8&amp;" "&amp;SUBTOTAL(3,$L$16:L48))</f>
        <v>Organisations 30</v>
      </c>
      <c r="I48" s="45" t="s">
        <v>146</v>
      </c>
      <c r="J48" s="45" t="s">
        <v>141</v>
      </c>
      <c r="K48" s="45" t="s">
        <v>146</v>
      </c>
      <c r="L48" s="45" t="s">
        <v>147</v>
      </c>
      <c r="M48" s="45" t="s">
        <v>16</v>
      </c>
      <c r="N48" s="42"/>
      <c r="O48" s="41" t="str">
        <f t="shared" si="2"/>
        <v>Thuận</v>
      </c>
      <c r="P48" s="45"/>
    </row>
    <row r="49" spans="8:16" ht="30.75" thickBot="1" x14ac:dyDescent="0.3">
      <c r="H49" s="41" t="str">
        <f>IF(L49="","",$I$8&amp;" "&amp;SUBTOTAL(3,$L$16:L49))</f>
        <v>Organisations 31</v>
      </c>
      <c r="I49" s="37" t="s">
        <v>80</v>
      </c>
      <c r="J49" s="45" t="s">
        <v>141</v>
      </c>
      <c r="K49" s="37" t="s">
        <v>63</v>
      </c>
      <c r="L49" s="37" t="s">
        <v>64</v>
      </c>
      <c r="M49" s="37" t="s">
        <v>16</v>
      </c>
      <c r="N49" s="42"/>
      <c r="O49" s="41" t="str">
        <f t="shared" si="2"/>
        <v>Thuận</v>
      </c>
      <c r="P49" s="37"/>
    </row>
    <row r="50" spans="8:16" ht="45.75" thickBot="1" x14ac:dyDescent="0.3">
      <c r="H50" s="41" t="str">
        <f>IF(L50="","",$I$8&amp;" "&amp;SUBTOTAL(3,$L$16:L50))</f>
        <v>Organisations 32</v>
      </c>
      <c r="I50" s="37" t="s">
        <v>82</v>
      </c>
      <c r="J50" s="45" t="s">
        <v>141</v>
      </c>
      <c r="K50" s="37" t="s">
        <v>65</v>
      </c>
      <c r="L50" s="37" t="s">
        <v>66</v>
      </c>
      <c r="M50" s="37" t="s">
        <v>16</v>
      </c>
      <c r="N50" s="42"/>
      <c r="O50" s="41" t="str">
        <f t="shared" si="2"/>
        <v>Thuận</v>
      </c>
      <c r="P50" s="37"/>
    </row>
    <row r="51" spans="8:16" ht="75.75" thickBot="1" x14ac:dyDescent="0.3">
      <c r="H51" s="41" t="str">
        <f>IF(L51="","",$I$8&amp;" "&amp;SUBTOTAL(3,$L$16:L51))</f>
        <v>Organisations 33</v>
      </c>
      <c r="I51" s="37" t="s">
        <v>83</v>
      </c>
      <c r="J51" s="45" t="s">
        <v>141</v>
      </c>
      <c r="K51" s="37" t="s">
        <v>72</v>
      </c>
      <c r="L51" s="37" t="s">
        <v>155</v>
      </c>
      <c r="M51" s="37" t="s">
        <v>17</v>
      </c>
      <c r="N51" s="42"/>
      <c r="O51" s="41" t="str">
        <f t="shared" si="2"/>
        <v>Thuận</v>
      </c>
      <c r="P51" s="37" t="s">
        <v>198</v>
      </c>
    </row>
    <row r="52" spans="8:16" ht="60.75" thickBot="1" x14ac:dyDescent="0.3">
      <c r="H52" s="41" t="str">
        <f>IF(L52="","",$I$8&amp;" "&amp;SUBTOTAL(3,$L$16:L52))</f>
        <v>Organisations 34</v>
      </c>
      <c r="I52" s="44" t="s">
        <v>156</v>
      </c>
      <c r="J52" s="45" t="s">
        <v>141</v>
      </c>
      <c r="K52" s="47" t="s">
        <v>158</v>
      </c>
      <c r="L52" s="37" t="s">
        <v>73</v>
      </c>
      <c r="M52" s="37" t="s">
        <v>17</v>
      </c>
      <c r="N52" s="42"/>
      <c r="O52" s="41" t="str">
        <f t="shared" si="2"/>
        <v>Thuận</v>
      </c>
      <c r="P52" s="46" t="s">
        <v>198</v>
      </c>
    </row>
    <row r="53" spans="8:16" ht="60.75" thickBot="1" x14ac:dyDescent="0.3">
      <c r="H53" s="41" t="str">
        <f>IF(L53="","",$I$8&amp;" "&amp;SUBTOTAL(3,$L$16:L53))</f>
        <v>Organisations 35</v>
      </c>
      <c r="I53" s="45" t="s">
        <v>157</v>
      </c>
      <c r="J53" s="45" t="s">
        <v>153</v>
      </c>
      <c r="K53" s="47" t="s">
        <v>159</v>
      </c>
      <c r="L53" s="45" t="s">
        <v>160</v>
      </c>
      <c r="M53" s="45" t="s">
        <v>17</v>
      </c>
      <c r="N53" s="42"/>
      <c r="O53" s="41" t="str">
        <f t="shared" si="2"/>
        <v>Thuận</v>
      </c>
      <c r="P53" s="46" t="s">
        <v>198</v>
      </c>
    </row>
    <row r="54" spans="8:16" ht="45.75" thickBot="1" x14ac:dyDescent="0.3">
      <c r="H54" s="41" t="str">
        <f>IF(L54="","",$I$8&amp;" "&amp;SUBTOTAL(3,$L$16:L54))</f>
        <v>Organisations 36</v>
      </c>
      <c r="I54" s="37" t="s">
        <v>81</v>
      </c>
      <c r="J54" s="45" t="s">
        <v>141</v>
      </c>
      <c r="K54" s="37" t="s">
        <v>67</v>
      </c>
      <c r="L54" s="37" t="s">
        <v>68</v>
      </c>
      <c r="M54" s="37" t="s">
        <v>16</v>
      </c>
      <c r="N54" s="42"/>
      <c r="O54" s="41" t="str">
        <f t="shared" si="2"/>
        <v>Thuận</v>
      </c>
      <c r="P54" s="37"/>
    </row>
    <row r="55" spans="8:16" ht="60.75" thickBot="1" x14ac:dyDescent="0.3">
      <c r="H55" s="41" t="str">
        <f>IF(L55="","",$I$8&amp;" "&amp;SUBTOTAL(3,$L$16:L55))</f>
        <v>Organisations 37</v>
      </c>
      <c r="I55" s="44" t="s">
        <v>161</v>
      </c>
      <c r="J55" s="45" t="s">
        <v>141</v>
      </c>
      <c r="K55" s="47" t="s">
        <v>162</v>
      </c>
      <c r="L55" s="37" t="s">
        <v>69</v>
      </c>
      <c r="M55" s="46" t="s">
        <v>16</v>
      </c>
      <c r="N55" s="37"/>
      <c r="O55" s="41" t="str">
        <f t="shared" si="2"/>
        <v>Thuận</v>
      </c>
      <c r="P55" s="37"/>
    </row>
    <row r="56" spans="8:16" ht="30.75" thickBot="1" x14ac:dyDescent="0.3">
      <c r="H56" s="41" t="str">
        <f>IF(L56="","",$I$8&amp;" "&amp;SUBTOTAL(3,$L$16:L56))</f>
        <v>Organisations 38</v>
      </c>
      <c r="I56" s="37" t="s">
        <v>84</v>
      </c>
      <c r="J56" s="45" t="s">
        <v>141</v>
      </c>
      <c r="K56" s="37" t="s">
        <v>70</v>
      </c>
      <c r="L56" s="37" t="s">
        <v>71</v>
      </c>
      <c r="M56" s="46" t="s">
        <v>16</v>
      </c>
      <c r="N56" s="37"/>
      <c r="O56" s="41" t="str">
        <f t="shared" si="2"/>
        <v>Thuận</v>
      </c>
      <c r="P56" s="37"/>
    </row>
    <row r="57" spans="8:16" ht="15.75" thickBot="1" x14ac:dyDescent="0.3">
      <c r="H57" s="32"/>
      <c r="I57" s="30" t="s">
        <v>194</v>
      </c>
      <c r="J57" s="30"/>
      <c r="K57" s="30"/>
      <c r="L57" s="30"/>
      <c r="M57" s="43"/>
      <c r="N57" s="30"/>
      <c r="O57" s="33" t="str">
        <f t="shared" si="2"/>
        <v/>
      </c>
      <c r="P57" s="33"/>
    </row>
    <row r="58" spans="8:16" ht="45.75" thickBot="1" x14ac:dyDescent="0.3">
      <c r="H58" s="41" t="str">
        <f>IF(L58="","",$I$8&amp;" "&amp;SUBTOTAL(3,$L$16:L58))</f>
        <v>Organisations 39</v>
      </c>
      <c r="I58" s="41" t="s">
        <v>184</v>
      </c>
      <c r="J58" s="45" t="s">
        <v>153</v>
      </c>
      <c r="K58" s="48" t="s">
        <v>182</v>
      </c>
      <c r="L58" s="41" t="s">
        <v>183</v>
      </c>
      <c r="M58" s="46" t="s">
        <v>16</v>
      </c>
      <c r="N58" s="41"/>
      <c r="O58" s="41" t="str">
        <f t="shared" si="2"/>
        <v>Thuận</v>
      </c>
      <c r="P58" s="41"/>
    </row>
    <row r="59" spans="8:16" ht="15.75" thickBot="1" x14ac:dyDescent="0.3">
      <c r="H59" s="32"/>
      <c r="I59" s="30" t="s">
        <v>193</v>
      </c>
      <c r="J59" s="30"/>
      <c r="K59" s="30"/>
      <c r="L59" s="30"/>
      <c r="M59" s="43"/>
      <c r="N59" s="30"/>
      <c r="O59" s="33" t="str">
        <f t="shared" si="2"/>
        <v/>
      </c>
      <c r="P59" s="33"/>
    </row>
    <row r="60" spans="8:16" ht="60.75" thickBot="1" x14ac:dyDescent="0.3">
      <c r="H60" s="41" t="str">
        <f>IF(L60="","",$I$8&amp;" "&amp;SUBTOTAL(3,$L$16:L60))</f>
        <v>Organisations 40</v>
      </c>
      <c r="I60" s="41" t="s">
        <v>185</v>
      </c>
      <c r="J60" s="45" t="s">
        <v>141</v>
      </c>
      <c r="K60" s="48" t="s">
        <v>186</v>
      </c>
      <c r="L60" s="41" t="s">
        <v>187</v>
      </c>
      <c r="M60" s="46" t="s">
        <v>16</v>
      </c>
      <c r="N60" s="41"/>
      <c r="O60" s="41" t="str">
        <f t="shared" si="2"/>
        <v>Thuận</v>
      </c>
      <c r="P60" s="41"/>
    </row>
    <row r="61" spans="8:16" ht="45.75" thickBot="1" x14ac:dyDescent="0.3">
      <c r="H61" s="41" t="str">
        <f>IF(L61="","",$I$8&amp;" "&amp;SUBTOTAL(3,$L$16:L61))</f>
        <v>Organisations 41</v>
      </c>
      <c r="I61" s="41" t="s">
        <v>189</v>
      </c>
      <c r="J61" s="45" t="s">
        <v>154</v>
      </c>
      <c r="K61" s="41" t="s">
        <v>188</v>
      </c>
      <c r="L61" s="41" t="s">
        <v>190</v>
      </c>
      <c r="M61" s="46" t="s">
        <v>16</v>
      </c>
      <c r="N61" s="41"/>
      <c r="O61" s="41" t="str">
        <f t="shared" si="2"/>
        <v>Thuận</v>
      </c>
      <c r="P61" s="41"/>
    </row>
    <row r="62" spans="8:16" ht="30.75" thickBot="1" x14ac:dyDescent="0.3">
      <c r="H62" s="41" t="str">
        <f>IF(L62="","",$I$8&amp;" "&amp;SUBTOTAL(3,$L$16:L62))</f>
        <v>Organisations 42</v>
      </c>
      <c r="I62" s="41" t="s">
        <v>191</v>
      </c>
      <c r="J62" s="45" t="s">
        <v>154</v>
      </c>
      <c r="K62" s="41" t="s">
        <v>191</v>
      </c>
      <c r="L62" s="41" t="s">
        <v>192</v>
      </c>
      <c r="M62" s="46" t="s">
        <v>16</v>
      </c>
      <c r="N62" s="41"/>
      <c r="O62" s="41" t="str">
        <f t="shared" si="2"/>
        <v>Thuận</v>
      </c>
      <c r="P62" s="41"/>
    </row>
    <row r="63" spans="8:16" ht="15.75" thickBot="1" x14ac:dyDescent="0.3">
      <c r="H63" s="32"/>
      <c r="I63" s="30" t="s">
        <v>195</v>
      </c>
      <c r="J63" s="30"/>
      <c r="K63" s="30"/>
      <c r="L63" s="30"/>
      <c r="M63" s="43"/>
      <c r="N63" s="30"/>
      <c r="O63" s="33" t="str">
        <f t="shared" si="2"/>
        <v/>
      </c>
      <c r="P63" s="33"/>
    </row>
    <row r="64" spans="8:16" ht="45.75" thickBot="1" x14ac:dyDescent="0.3">
      <c r="H64" s="41" t="str">
        <f>IF(L64="","",$I$8&amp;" "&amp;SUBTOTAL(3,$L$16:L64))</f>
        <v>Organisations 43</v>
      </c>
      <c r="I64" s="37" t="s">
        <v>165</v>
      </c>
      <c r="J64" s="45" t="s">
        <v>141</v>
      </c>
      <c r="K64" s="47" t="s">
        <v>163</v>
      </c>
      <c r="L64" s="37" t="s">
        <v>164</v>
      </c>
      <c r="M64" s="46" t="s">
        <v>16</v>
      </c>
      <c r="N64" s="37"/>
      <c r="O64" s="41" t="str">
        <f>IF(L64="","",$I$10)</f>
        <v>Thuận</v>
      </c>
      <c r="P64" s="37"/>
    </row>
    <row r="65" spans="8:16" ht="60.75" thickBot="1" x14ac:dyDescent="0.3">
      <c r="H65" s="41" t="str">
        <f>IF(L65="","",$I$8&amp;" "&amp;SUBTOTAL(3,$L$16:L65))</f>
        <v>Organisations 44</v>
      </c>
      <c r="I65" s="45" t="s">
        <v>166</v>
      </c>
      <c r="J65" s="45" t="s">
        <v>141</v>
      </c>
      <c r="K65" s="47" t="s">
        <v>167</v>
      </c>
      <c r="L65" s="45" t="s">
        <v>168</v>
      </c>
      <c r="M65" s="46" t="s">
        <v>16</v>
      </c>
      <c r="N65" s="45"/>
      <c r="O65" s="41" t="str">
        <f t="shared" si="2"/>
        <v>Thuận</v>
      </c>
      <c r="P65" s="45"/>
    </row>
    <row r="66" spans="8:16" ht="45.75" thickBot="1" x14ac:dyDescent="0.3">
      <c r="H66" s="41" t="str">
        <f>IF(L66="","",$I$8&amp;" "&amp;SUBTOTAL(3,$L$16:L66))</f>
        <v>Organisations 45</v>
      </c>
      <c r="I66" s="45" t="s">
        <v>169</v>
      </c>
      <c r="J66" s="45" t="s">
        <v>141</v>
      </c>
      <c r="K66" s="47" t="s">
        <v>170</v>
      </c>
      <c r="L66" s="45" t="s">
        <v>171</v>
      </c>
      <c r="M66" s="46" t="s">
        <v>16</v>
      </c>
      <c r="N66" s="45"/>
      <c r="O66" s="41" t="str">
        <f t="shared" si="2"/>
        <v>Thuận</v>
      </c>
      <c r="P66" s="45"/>
    </row>
    <row r="67" spans="8:16" ht="45.75" thickBot="1" x14ac:dyDescent="0.3">
      <c r="H67" s="41" t="str">
        <f>IF(L67="","",$I$8&amp;" "&amp;SUBTOTAL(3,$L$16:L67))</f>
        <v>Organisations 46</v>
      </c>
      <c r="I67" s="45" t="s">
        <v>172</v>
      </c>
      <c r="J67" s="45" t="s">
        <v>141</v>
      </c>
      <c r="K67" s="47" t="s">
        <v>173</v>
      </c>
      <c r="L67" s="45" t="s">
        <v>174</v>
      </c>
      <c r="M67" s="46" t="s">
        <v>16</v>
      </c>
      <c r="N67" s="45"/>
      <c r="O67" s="41" t="str">
        <f t="shared" si="2"/>
        <v>Thuận</v>
      </c>
      <c r="P67" s="45"/>
    </row>
    <row r="68" spans="8:16" ht="30.75" thickBot="1" x14ac:dyDescent="0.3">
      <c r="H68" s="41" t="str">
        <f>IF(L68="","",$I$8&amp;" "&amp;SUBTOTAL(3,$L$16:L68))</f>
        <v>Organisations 47</v>
      </c>
      <c r="I68" s="45" t="s">
        <v>175</v>
      </c>
      <c r="J68" s="45" t="s">
        <v>141</v>
      </c>
      <c r="K68" s="47" t="s">
        <v>176</v>
      </c>
      <c r="L68" s="45" t="s">
        <v>177</v>
      </c>
      <c r="M68" s="46" t="s">
        <v>16</v>
      </c>
      <c r="N68" s="45"/>
      <c r="O68" s="41" t="str">
        <f t="shared" si="2"/>
        <v>Thuận</v>
      </c>
      <c r="P68" s="45"/>
    </row>
    <row r="69" spans="8:16" ht="45.75" thickBot="1" x14ac:dyDescent="0.3">
      <c r="H69" s="41" t="str">
        <f>IF(L69="","",$I$8&amp;" "&amp;SUBTOTAL(3,$L$16:L69))</f>
        <v>Organisations 48</v>
      </c>
      <c r="I69" s="45" t="s">
        <v>178</v>
      </c>
      <c r="J69" s="45" t="s">
        <v>141</v>
      </c>
      <c r="K69" s="47" t="s">
        <v>179</v>
      </c>
      <c r="L69" s="45" t="s">
        <v>180</v>
      </c>
      <c r="M69" s="46" t="s">
        <v>16</v>
      </c>
      <c r="N69" s="45"/>
      <c r="O69" s="41" t="str">
        <f t="shared" si="2"/>
        <v>Thuận</v>
      </c>
      <c r="P69" s="45"/>
    </row>
    <row r="70" spans="8:16" ht="60.75" thickBot="1" x14ac:dyDescent="0.3">
      <c r="H70" s="41" t="str">
        <f>IF(L70="","",$I$8&amp;" "&amp;SUBTOTAL(3,$L$16:L70))</f>
        <v>Organisations 49</v>
      </c>
      <c r="I70" s="37" t="s">
        <v>85</v>
      </c>
      <c r="J70" s="45" t="s">
        <v>141</v>
      </c>
      <c r="K70" s="47" t="s">
        <v>181</v>
      </c>
      <c r="L70" s="45" t="s">
        <v>196</v>
      </c>
      <c r="M70" s="46" t="s">
        <v>16</v>
      </c>
      <c r="N70" s="37"/>
      <c r="O70" s="41" t="str">
        <f t="shared" si="2"/>
        <v>Thuận</v>
      </c>
      <c r="P70" s="37"/>
    </row>
    <row r="71" spans="8:16" ht="15.75" thickBot="1" x14ac:dyDescent="0.3">
      <c r="H71" s="41" t="str">
        <f>IF(L71="","",$I$8&amp;" "&amp;SUBTOTAL(3,$L$16:L71))</f>
        <v>Organisations 50</v>
      </c>
      <c r="I71" s="37" t="s">
        <v>86</v>
      </c>
      <c r="J71" s="45" t="s">
        <v>141</v>
      </c>
      <c r="K71" s="37" t="s">
        <v>74</v>
      </c>
      <c r="L71" s="45" t="s">
        <v>197</v>
      </c>
      <c r="M71" s="46" t="s">
        <v>16</v>
      </c>
      <c r="N71" s="37"/>
      <c r="O71" s="41" t="str">
        <f t="shared" si="2"/>
        <v>Thuận</v>
      </c>
      <c r="P71" s="37"/>
    </row>
  </sheetData>
  <autoFilter ref="H15:P54" xr:uid="{00000000-0009-0000-0000-000002000000}"/>
  <mergeCells count="3">
    <mergeCell ref="I8:L8"/>
    <mergeCell ref="I9:L9"/>
    <mergeCell ref="I10:L10"/>
  </mergeCells>
  <phoneticPr fontId="10" type="noConversion"/>
  <conditionalFormatting sqref="M17:M21 M30:M39 M42:M56">
    <cfRule type="expression" dxfId="32" priority="28">
      <formula>OR(M17="NT",M17="N/A")</formula>
    </cfRule>
    <cfRule type="expression" dxfId="31" priority="29">
      <formula>M17="Fail"</formula>
    </cfRule>
    <cfRule type="expression" dxfId="30" priority="30">
      <formula>M17="Pass"</formula>
    </cfRule>
  </conditionalFormatting>
  <conditionalFormatting sqref="M22:M29">
    <cfRule type="expression" dxfId="29" priority="25">
      <formula>OR(M22="NT",M22="N/A")</formula>
    </cfRule>
    <cfRule type="expression" dxfId="28" priority="26">
      <formula>M22="Fail"</formula>
    </cfRule>
    <cfRule type="expression" dxfId="27" priority="27">
      <formula>M22="Pass"</formula>
    </cfRule>
  </conditionalFormatting>
  <conditionalFormatting sqref="M41">
    <cfRule type="expression" dxfId="26" priority="22">
      <formula>OR(M41="NT",M41="N/A")</formula>
    </cfRule>
    <cfRule type="expression" dxfId="25" priority="23">
      <formula>M41="Fail"</formula>
    </cfRule>
    <cfRule type="expression" dxfId="24" priority="24">
      <formula>M41="Pass"</formula>
    </cfRule>
  </conditionalFormatting>
  <conditionalFormatting sqref="M57">
    <cfRule type="expression" dxfId="23" priority="19">
      <formula>OR(M57="NT",M57="N/A")</formula>
    </cfRule>
    <cfRule type="expression" dxfId="22" priority="20">
      <formula>M57="Fail"</formula>
    </cfRule>
    <cfRule type="expression" dxfId="21" priority="21">
      <formula>M57="Pass"</formula>
    </cfRule>
  </conditionalFormatting>
  <conditionalFormatting sqref="M59">
    <cfRule type="expression" dxfId="20" priority="16">
      <formula>OR(M59="NT",M59="N/A")</formula>
    </cfRule>
    <cfRule type="expression" dxfId="19" priority="17">
      <formula>M59="Fail"</formula>
    </cfRule>
    <cfRule type="expression" dxfId="18" priority="18">
      <formula>M59="Pass"</formula>
    </cfRule>
  </conditionalFormatting>
  <conditionalFormatting sqref="M63">
    <cfRule type="expression" dxfId="17" priority="13">
      <formula>OR(M63="NT",M63="N/A")</formula>
    </cfRule>
    <cfRule type="expression" dxfId="16" priority="14">
      <formula>M63="Fail"</formula>
    </cfRule>
    <cfRule type="expression" dxfId="15" priority="15">
      <formula>M63="Pass"</formula>
    </cfRule>
  </conditionalFormatting>
  <conditionalFormatting sqref="M40">
    <cfRule type="expression" dxfId="14" priority="10">
      <formula>OR(M40="NT",M40="N/A")</formula>
    </cfRule>
    <cfRule type="expression" dxfId="13" priority="11">
      <formula>M40="Fail"</formula>
    </cfRule>
    <cfRule type="expression" dxfId="12" priority="12">
      <formula>M40="Pass"</formula>
    </cfRule>
  </conditionalFormatting>
  <conditionalFormatting sqref="M58">
    <cfRule type="expression" dxfId="11" priority="7">
      <formula>OR(M58="NT",M58="N/A")</formula>
    </cfRule>
    <cfRule type="expression" dxfId="10" priority="8">
      <formula>M58="Fail"</formula>
    </cfRule>
    <cfRule type="expression" dxfId="9" priority="9">
      <formula>M58="Pass"</formula>
    </cfRule>
  </conditionalFormatting>
  <conditionalFormatting sqref="M60:M62">
    <cfRule type="expression" dxfId="8" priority="4">
      <formula>OR(M60="NT",M60="N/A")</formula>
    </cfRule>
    <cfRule type="expression" dxfId="7" priority="5">
      <formula>M60="Fail"</formula>
    </cfRule>
    <cfRule type="expression" dxfId="6" priority="6">
      <formula>M60="Pass"</formula>
    </cfRule>
  </conditionalFormatting>
  <conditionalFormatting sqref="M64:M71">
    <cfRule type="expression" dxfId="5" priority="1">
      <formula>OR(M64="NT",M64="N/A")</formula>
    </cfRule>
    <cfRule type="expression" dxfId="4" priority="2">
      <formula>M64="Fail"</formula>
    </cfRule>
    <cfRule type="expression" dxfId="3" priority="3">
      <formula>M64="Pass"</formula>
    </cfRule>
  </conditionalFormatting>
  <dataValidations count="1">
    <dataValidation type="list" allowBlank="1" showInputMessage="1" showErrorMessage="1" sqref="M1:M1048576" xr:uid="{00000000-0002-0000-0200-000000000000}">
      <formula1>$H$11:$K$11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4:Q24"/>
  <sheetViews>
    <sheetView workbookViewId="0">
      <selection activeCell="H15" sqref="H15"/>
    </sheetView>
  </sheetViews>
  <sheetFormatPr defaultRowHeight="15" x14ac:dyDescent="0.25"/>
  <cols>
    <col min="1" max="6" width="9.140625" style="8"/>
    <col min="7" max="7" width="14.28515625" style="8" bestFit="1" customWidth="1"/>
    <col min="8" max="8" width="30.5703125" style="8" customWidth="1"/>
    <col min="9" max="9" width="12.7109375" style="8" customWidth="1"/>
    <col min="10" max="10" width="13.140625" style="8" customWidth="1"/>
    <col min="11" max="11" width="16.140625" style="8" customWidth="1"/>
    <col min="12" max="12" width="13.140625" style="8" customWidth="1"/>
    <col min="13" max="13" width="14.5703125" style="8" customWidth="1"/>
    <col min="14" max="14" width="9.140625" style="8"/>
    <col min="15" max="15" width="13.28515625" style="8" customWidth="1"/>
    <col min="16" max="16384" width="9.140625" style="8"/>
  </cols>
  <sheetData>
    <row r="4" spans="7:17" ht="15.75" thickBot="1" x14ac:dyDescent="0.3"/>
    <row r="5" spans="7:17" ht="15.75" thickBot="1" x14ac:dyDescent="0.3">
      <c r="G5" s="19" t="s">
        <v>36</v>
      </c>
      <c r="H5" s="57"/>
      <c r="I5" s="57"/>
      <c r="J5" s="57"/>
      <c r="K5" s="57"/>
    </row>
    <row r="6" spans="7:17" ht="15.75" thickBot="1" x14ac:dyDescent="0.3">
      <c r="G6" s="19" t="s">
        <v>37</v>
      </c>
      <c r="H6" s="57"/>
      <c r="I6" s="57"/>
      <c r="J6" s="57"/>
      <c r="K6" s="57"/>
    </row>
    <row r="7" spans="7:17" ht="15.75" thickBot="1" x14ac:dyDescent="0.3">
      <c r="G7" s="19" t="s">
        <v>27</v>
      </c>
      <c r="H7" s="57"/>
      <c r="I7" s="57"/>
      <c r="J7" s="57"/>
      <c r="K7" s="57"/>
    </row>
    <row r="8" spans="7:17" ht="30.75" thickBot="1" x14ac:dyDescent="0.3">
      <c r="G8" s="18" t="s">
        <v>16</v>
      </c>
      <c r="H8" s="18" t="s">
        <v>17</v>
      </c>
      <c r="I8" s="18" t="s">
        <v>18</v>
      </c>
      <c r="J8" s="18" t="s">
        <v>19</v>
      </c>
      <c r="K8" s="20" t="s">
        <v>20</v>
      </c>
    </row>
    <row r="9" spans="7:17" ht="15.75" thickBot="1" x14ac:dyDescent="0.3">
      <c r="G9" s="21">
        <f>COUNTIF($N:$N,"Pass")</f>
        <v>0</v>
      </c>
      <c r="H9" s="21">
        <f>COUNTIF($N:$N,"Fail")</f>
        <v>0</v>
      </c>
      <c r="I9" s="21">
        <f>COUNTIF($N:$N,"NT")</f>
        <v>0</v>
      </c>
      <c r="J9" s="21">
        <f>COUNTIF($N:$N,"N/A")</f>
        <v>0</v>
      </c>
      <c r="K9" s="21">
        <v>10</v>
      </c>
    </row>
    <row r="10" spans="7:17" ht="15.75" thickBot="1" x14ac:dyDescent="0.3">
      <c r="G10" s="22">
        <f>(G9/$K$9)</f>
        <v>0</v>
      </c>
      <c r="H10" s="22">
        <f t="shared" ref="H10:J10" si="0">(H9/$K$9)</f>
        <v>0</v>
      </c>
      <c r="I10" s="22">
        <f t="shared" si="0"/>
        <v>0</v>
      </c>
      <c r="J10" s="22">
        <f t="shared" si="0"/>
        <v>0</v>
      </c>
      <c r="K10" s="22"/>
    </row>
    <row r="11" spans="7:17" ht="15.75" thickBot="1" x14ac:dyDescent="0.3"/>
    <row r="12" spans="7:17" ht="31.5" customHeight="1" thickBot="1" x14ac:dyDescent="0.3">
      <c r="G12" s="23" t="s">
        <v>14</v>
      </c>
      <c r="H12" s="23" t="s">
        <v>38</v>
      </c>
      <c r="I12" s="24" t="s">
        <v>39</v>
      </c>
      <c r="J12" s="24" t="s">
        <v>40</v>
      </c>
      <c r="K12" s="24" t="s">
        <v>41</v>
      </c>
      <c r="L12" s="24" t="s">
        <v>42</v>
      </c>
      <c r="M12" s="24" t="s">
        <v>43</v>
      </c>
      <c r="N12" s="23" t="s">
        <v>34</v>
      </c>
      <c r="O12" s="23" t="s">
        <v>44</v>
      </c>
      <c r="P12" s="23" t="s">
        <v>27</v>
      </c>
      <c r="Q12" s="23" t="s">
        <v>13</v>
      </c>
    </row>
    <row r="13" spans="7:17" ht="15.75" thickBot="1" x14ac:dyDescent="0.3">
      <c r="G13" s="25" t="s">
        <v>45</v>
      </c>
      <c r="H13" s="25"/>
      <c r="I13" s="25"/>
      <c r="J13" s="25"/>
      <c r="K13" s="25"/>
      <c r="L13" s="25"/>
      <c r="M13" s="25"/>
      <c r="N13" s="25"/>
      <c r="O13" s="26"/>
      <c r="P13" s="25"/>
      <c r="Q13" s="25"/>
    </row>
    <row r="14" spans="7:17" ht="15.75" thickBot="1" x14ac:dyDescent="0.3">
      <c r="G14" s="27"/>
      <c r="H14" s="27"/>
      <c r="I14" s="27"/>
      <c r="J14" s="27"/>
      <c r="K14" s="27"/>
      <c r="L14" s="27"/>
      <c r="M14" s="27"/>
      <c r="N14" s="27"/>
      <c r="O14" s="28"/>
      <c r="P14" s="27">
        <f>$H$7</f>
        <v>0</v>
      </c>
      <c r="Q14" s="27"/>
    </row>
    <row r="15" spans="7:17" ht="15.75" thickBot="1" x14ac:dyDescent="0.3">
      <c r="G15" s="27"/>
      <c r="H15" s="27"/>
      <c r="I15" s="27"/>
      <c r="J15" s="27"/>
      <c r="K15" s="27"/>
      <c r="L15" s="27"/>
      <c r="M15" s="27"/>
      <c r="N15" s="27"/>
      <c r="O15" s="28"/>
      <c r="P15" s="27">
        <f t="shared" ref="P15:P24" si="1">$H$7</f>
        <v>0</v>
      </c>
      <c r="Q15" s="27"/>
    </row>
    <row r="16" spans="7:17" ht="15.75" thickBot="1" x14ac:dyDescent="0.3">
      <c r="G16" s="27"/>
      <c r="H16" s="27"/>
      <c r="I16" s="27"/>
      <c r="J16" s="27"/>
      <c r="K16" s="27"/>
      <c r="L16" s="27"/>
      <c r="M16" s="27"/>
      <c r="N16" s="27"/>
      <c r="O16" s="28"/>
      <c r="P16" s="27">
        <f t="shared" si="1"/>
        <v>0</v>
      </c>
      <c r="Q16" s="27"/>
    </row>
    <row r="17" spans="7:17" ht="15.75" thickBot="1" x14ac:dyDescent="0.3">
      <c r="G17" s="27"/>
      <c r="H17" s="27"/>
      <c r="I17" s="27"/>
      <c r="J17" s="27"/>
      <c r="K17" s="27"/>
      <c r="L17" s="27"/>
      <c r="M17" s="27"/>
      <c r="N17" s="27"/>
      <c r="O17" s="28"/>
      <c r="P17" s="27">
        <f t="shared" si="1"/>
        <v>0</v>
      </c>
      <c r="Q17" s="27"/>
    </row>
    <row r="18" spans="7:17" ht="15.75" thickBot="1" x14ac:dyDescent="0.3">
      <c r="G18" s="27"/>
      <c r="H18" s="27"/>
      <c r="I18" s="27"/>
      <c r="J18" s="27"/>
      <c r="K18" s="27"/>
      <c r="L18" s="27"/>
      <c r="M18" s="27"/>
      <c r="N18" s="27"/>
      <c r="O18" s="28"/>
      <c r="P18" s="27">
        <f t="shared" si="1"/>
        <v>0</v>
      </c>
      <c r="Q18" s="27"/>
    </row>
    <row r="19" spans="7:17" ht="15.75" thickBot="1" x14ac:dyDescent="0.3">
      <c r="G19" s="25" t="s">
        <v>46</v>
      </c>
      <c r="H19" s="25"/>
      <c r="I19" s="25"/>
      <c r="J19" s="25"/>
      <c r="K19" s="25"/>
      <c r="L19" s="25"/>
      <c r="M19" s="25"/>
      <c r="N19" s="25"/>
      <c r="O19" s="26"/>
      <c r="P19" s="25"/>
      <c r="Q19" s="25"/>
    </row>
    <row r="20" spans="7:17" ht="15.75" thickBot="1" x14ac:dyDescent="0.3">
      <c r="G20" s="27"/>
      <c r="H20" s="27"/>
      <c r="I20" s="27"/>
      <c r="J20" s="27"/>
      <c r="K20" s="27"/>
      <c r="L20" s="27"/>
      <c r="M20" s="27"/>
      <c r="N20" s="27"/>
      <c r="O20" s="28"/>
      <c r="P20" s="27">
        <f t="shared" si="1"/>
        <v>0</v>
      </c>
      <c r="Q20" s="27"/>
    </row>
    <row r="21" spans="7:17" ht="15.75" thickBot="1" x14ac:dyDescent="0.3">
      <c r="G21" s="27"/>
      <c r="H21" s="27"/>
      <c r="I21" s="27"/>
      <c r="J21" s="27"/>
      <c r="K21" s="27"/>
      <c r="L21" s="27"/>
      <c r="M21" s="27"/>
      <c r="N21" s="27"/>
      <c r="O21" s="28"/>
      <c r="P21" s="27">
        <f t="shared" si="1"/>
        <v>0</v>
      </c>
      <c r="Q21" s="27"/>
    </row>
    <row r="22" spans="7:17" ht="15.75" thickBot="1" x14ac:dyDescent="0.3">
      <c r="G22" s="27"/>
      <c r="H22" s="27"/>
      <c r="I22" s="27"/>
      <c r="J22" s="27"/>
      <c r="K22" s="27"/>
      <c r="L22" s="27"/>
      <c r="M22" s="27"/>
      <c r="N22" s="27"/>
      <c r="O22" s="28"/>
      <c r="P22" s="27">
        <f t="shared" si="1"/>
        <v>0</v>
      </c>
      <c r="Q22" s="27"/>
    </row>
    <row r="23" spans="7:17" ht="15.75" thickBot="1" x14ac:dyDescent="0.3">
      <c r="G23" s="27"/>
      <c r="H23" s="27"/>
      <c r="I23" s="27"/>
      <c r="J23" s="27"/>
      <c r="K23" s="27"/>
      <c r="L23" s="27"/>
      <c r="M23" s="27"/>
      <c r="N23" s="27"/>
      <c r="O23" s="28"/>
      <c r="P23" s="27">
        <f t="shared" si="1"/>
        <v>0</v>
      </c>
      <c r="Q23" s="27"/>
    </row>
    <row r="24" spans="7:17" ht="15.75" thickBot="1" x14ac:dyDescent="0.3">
      <c r="G24" s="27"/>
      <c r="H24" s="27"/>
      <c r="I24" s="27"/>
      <c r="J24" s="27"/>
      <c r="K24" s="27"/>
      <c r="L24" s="27"/>
      <c r="M24" s="27"/>
      <c r="N24" s="27"/>
      <c r="O24" s="28"/>
      <c r="P24" s="27">
        <f t="shared" si="1"/>
        <v>0</v>
      </c>
      <c r="Q24" s="27"/>
    </row>
  </sheetData>
  <mergeCells count="3">
    <mergeCell ref="H5:K5"/>
    <mergeCell ref="H6:K6"/>
    <mergeCell ref="H7:K7"/>
  </mergeCells>
  <conditionalFormatting sqref="N14:N18 N20:N24">
    <cfRule type="expression" dxfId="2" priority="1">
      <formula>OR(N14="NT",N14="N/A")</formula>
    </cfRule>
    <cfRule type="expression" dxfId="1" priority="2">
      <formula>N14="Fail"</formula>
    </cfRule>
    <cfRule type="expression" dxfId="0" priority="3">
      <formula>N14="Pass"</formula>
    </cfRule>
  </conditionalFormatting>
  <dataValidations count="1">
    <dataValidation type="list" allowBlank="1" showInputMessage="1" showErrorMessage="1" sqref="N20:N24 N14:N18" xr:uid="{00000000-0002-0000-0300-000000000000}">
      <formula1>$G$8:$J$8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 Report</vt:lpstr>
      <vt:lpstr>Test scenarios </vt:lpstr>
      <vt:lpstr>Test scenarios (matrix)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</dc:creator>
  <cp:lastModifiedBy>thuận võ</cp:lastModifiedBy>
  <dcterms:created xsi:type="dcterms:W3CDTF">2022-03-08T05:23:55Z</dcterms:created>
  <dcterms:modified xsi:type="dcterms:W3CDTF">2022-06-19T04:24:55Z</dcterms:modified>
</cp:coreProperties>
</file>