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7"/>
  <workbookPr defaultThemeVersion="124226"/>
  <mc:AlternateContent xmlns:mc="http://schemas.openxmlformats.org/markup-compatibility/2006">
    <mc:Choice Requires="x15">
      <x15ac:absPath xmlns:x15ac="http://schemas.microsoft.com/office/spreadsheetml/2010/11/ac" url="D:\Lab\Mon3\"/>
    </mc:Choice>
  </mc:AlternateContent>
  <xr:revisionPtr revIDLastSave="0" documentId="13_ncr:1_{AAF93348-F1FB-4E92-AEBF-C3A8028A3485}" xr6:coauthVersionLast="36" xr6:coauthVersionMax="36" xr10:uidLastSave="{00000000-0000-0000-0000-000000000000}"/>
  <bookViews>
    <workbookView xWindow="-120" yWindow="-120" windowWidth="29040" windowHeight="15840" activeTab="2" xr2:uid="{00000000-000D-0000-FFFF-FFFF00000000}"/>
  </bookViews>
  <sheets>
    <sheet name="Cover" sheetId="5" r:id="rId1"/>
    <sheet name="Test Report" sheetId="2" r:id="rId2"/>
    <sheet name="Test scenarios " sheetId="3" r:id="rId3"/>
    <sheet name="Test scenarios (matrix)" sheetId="4" r:id="rId4"/>
  </sheets>
  <definedNames>
    <definedName name="_xlnm._FilterDatabase" localSheetId="2" hidden="1">'Test scenarios '!$H$15:$P$57</definedName>
  </definedNames>
  <calcPr calcId="191029"/>
</workbook>
</file>

<file path=xl/calcChain.xml><?xml version="1.0" encoding="utf-8"?>
<calcChain xmlns="http://schemas.openxmlformats.org/spreadsheetml/2006/main">
  <c r="L12" i="3" l="1"/>
  <c r="O21" i="3"/>
  <c r="O67" i="3" l="1"/>
  <c r="H64" i="3"/>
  <c r="H65" i="3"/>
  <c r="H66" i="3"/>
  <c r="H68" i="3"/>
  <c r="H69" i="3"/>
  <c r="H70" i="3"/>
  <c r="H71" i="3"/>
  <c r="H72" i="3"/>
  <c r="H73" i="3"/>
  <c r="H74" i="3"/>
  <c r="H63" i="3"/>
  <c r="O62" i="3"/>
  <c r="H60" i="3"/>
  <c r="O59" i="3"/>
  <c r="O55" i="3"/>
  <c r="O46" i="3"/>
  <c r="H46" i="3"/>
  <c r="O47" i="3"/>
  <c r="H43" i="3"/>
  <c r="H41" i="3"/>
  <c r="O40" i="3"/>
  <c r="O38" i="3"/>
  <c r="O31" i="3"/>
  <c r="H31" i="3"/>
  <c r="O29" i="3" l="1"/>
  <c r="H21" i="3"/>
  <c r="O20" i="3"/>
  <c r="H20" i="3"/>
  <c r="H17" i="3"/>
  <c r="O17" i="3"/>
  <c r="O18" i="3"/>
  <c r="H19" i="3"/>
  <c r="O19" i="3"/>
  <c r="H22" i="3"/>
  <c r="O22" i="3"/>
  <c r="H23" i="3"/>
  <c r="O23" i="3"/>
  <c r="H24" i="3"/>
  <c r="O24" i="3"/>
  <c r="H25" i="3"/>
  <c r="O25" i="3"/>
  <c r="H26" i="3"/>
  <c r="O26" i="3"/>
  <c r="H27" i="3"/>
  <c r="O27" i="3"/>
  <c r="H28" i="3"/>
  <c r="O28" i="3"/>
  <c r="H30" i="3"/>
  <c r="O30" i="3"/>
  <c r="H32" i="3"/>
  <c r="O32" i="3"/>
  <c r="H33" i="3"/>
  <c r="O33" i="3"/>
  <c r="H34" i="3"/>
  <c r="O34" i="3"/>
  <c r="H35" i="3"/>
  <c r="O35" i="3"/>
  <c r="H36" i="3"/>
  <c r="O36" i="3"/>
  <c r="H37" i="3"/>
  <c r="O37" i="3"/>
  <c r="H39" i="3"/>
  <c r="O39" i="3"/>
  <c r="O41" i="3"/>
  <c r="H42" i="3"/>
  <c r="O42" i="3"/>
  <c r="O43" i="3"/>
  <c r="H44" i="3"/>
  <c r="O44" i="3"/>
  <c r="H45" i="3"/>
  <c r="O45" i="3"/>
  <c r="H48" i="3"/>
  <c r="O48" i="3"/>
  <c r="H49" i="3"/>
  <c r="O49" i="3"/>
  <c r="H50" i="3"/>
  <c r="O50" i="3"/>
  <c r="H51" i="3"/>
  <c r="O51" i="3"/>
  <c r="H52" i="3"/>
  <c r="O52" i="3"/>
  <c r="H53" i="3"/>
  <c r="O53" i="3"/>
  <c r="H54" i="3"/>
  <c r="O54" i="3"/>
  <c r="H56" i="3"/>
  <c r="O56" i="3"/>
  <c r="H57" i="3"/>
  <c r="O57" i="3"/>
  <c r="H58" i="3"/>
  <c r="O58" i="3"/>
  <c r="O60" i="3"/>
  <c r="H61" i="3"/>
  <c r="O61" i="3"/>
  <c r="O63" i="3"/>
  <c r="O64" i="3"/>
  <c r="O65" i="3"/>
  <c r="O66" i="3"/>
  <c r="O68" i="3"/>
  <c r="O69" i="3"/>
  <c r="O70" i="3"/>
  <c r="O71" i="3"/>
  <c r="O72" i="3"/>
  <c r="O73" i="3"/>
  <c r="O74" i="3"/>
  <c r="L6" i="2" l="1"/>
  <c r="P15" i="4" l="1"/>
  <c r="P16" i="4"/>
  <c r="P17" i="4"/>
  <c r="P18" i="4"/>
  <c r="P20" i="4"/>
  <c r="P21" i="4"/>
  <c r="P22" i="4"/>
  <c r="P23" i="4"/>
  <c r="P24" i="4"/>
  <c r="P14" i="4"/>
  <c r="I9" i="4"/>
  <c r="I10" i="4" s="1"/>
  <c r="J9" i="4"/>
  <c r="J10" i="4" s="1"/>
  <c r="H9" i="4"/>
  <c r="H10" i="4" s="1"/>
  <c r="G9" i="4"/>
  <c r="G10" i="4" s="1"/>
  <c r="K12" i="3"/>
  <c r="J12" i="3"/>
  <c r="I12" i="3"/>
  <c r="H12" i="3"/>
  <c r="M12" i="2"/>
  <c r="M19" i="2" s="1"/>
  <c r="H12" i="2"/>
  <c r="G12" i="2" s="1"/>
  <c r="G13" i="2"/>
  <c r="G14" i="2"/>
  <c r="G15" i="2"/>
  <c r="G16" i="2"/>
  <c r="G17" i="2"/>
  <c r="G18" i="2"/>
  <c r="J12" i="2" l="1"/>
  <c r="J19" i="2" s="1"/>
  <c r="I13" i="3"/>
  <c r="K12" i="2"/>
  <c r="K19" i="2" s="1"/>
  <c r="J13" i="3"/>
  <c r="L12" i="2"/>
  <c r="L19" i="2" s="1"/>
  <c r="K13" i="3"/>
  <c r="I12" i="2"/>
  <c r="I19" i="2" s="1"/>
  <c r="H13" i="3"/>
  <c r="J21" i="2" l="1"/>
  <c r="J22" i="2"/>
</calcChain>
</file>

<file path=xl/sharedStrings.xml><?xml version="1.0" encoding="utf-8"?>
<sst xmlns="http://schemas.openxmlformats.org/spreadsheetml/2006/main" count="351" uniqueCount="209">
  <si>
    <t>TEST CASE</t>
  </si>
  <si>
    <t>Creator</t>
  </si>
  <si>
    <t>Project Name</t>
  </si>
  <si>
    <t>Project Code</t>
  </si>
  <si>
    <t>Reviewer/Approver</t>
  </si>
  <si>
    <t>Document Code</t>
  </si>
  <si>
    <t>Issue Date</t>
  </si>
  <si>
    <t>Version</t>
  </si>
  <si>
    <t>Record of change</t>
  </si>
  <si>
    <t>Change Date</t>
  </si>
  <si>
    <t>Change Item</t>
  </si>
  <si>
    <t>Change Description</t>
  </si>
  <si>
    <t>ID Name</t>
  </si>
  <si>
    <t>Note</t>
  </si>
  <si>
    <t>No</t>
  </si>
  <si>
    <t>Test Items</t>
  </si>
  <si>
    <t>Pass</t>
  </si>
  <si>
    <t>Fail</t>
  </si>
  <si>
    <t>NT</t>
  </si>
  <si>
    <t>N/A</t>
  </si>
  <si>
    <t>Number of Test Cases</t>
  </si>
  <si>
    <t>Sub total</t>
  </si>
  <si>
    <t>Test coverage</t>
  </si>
  <si>
    <t>Test successful coverage</t>
  </si>
  <si>
    <t>Notes</t>
  </si>
  <si>
    <t>Item Test</t>
  </si>
  <si>
    <t>Test Requirement</t>
  </si>
  <si>
    <t>Tester</t>
  </si>
  <si>
    <t>Number of TestCases</t>
  </si>
  <si>
    <t>ID</t>
  </si>
  <si>
    <t>Test Case Description</t>
  </si>
  <si>
    <t>Pre-Condition</t>
  </si>
  <si>
    <t>Test Case Procedure</t>
  </si>
  <si>
    <t>Expected Output</t>
  </si>
  <si>
    <t>Result</t>
  </si>
  <si>
    <t>Test Date</t>
  </si>
  <si>
    <t>Module</t>
  </si>
  <si>
    <t>Test</t>
  </si>
  <si>
    <t>Function List</t>
  </si>
  <si>
    <t>Manager</t>
  </si>
  <si>
    <t>Employee</t>
  </si>
  <si>
    <t>Director</t>
  </si>
  <si>
    <t>Internship</t>
  </si>
  <si>
    <t>Admin</t>
  </si>
  <si>
    <t>Test date</t>
  </si>
  <si>
    <t>Common Role</t>
  </si>
  <si>
    <t>Other</t>
  </si>
  <si>
    <t>TEST REPORT</t>
  </si>
  <si>
    <t>Ensure that all features listed below work properly without any errors when using the below browser</t>
  </si>
  <si>
    <t>ASM3</t>
  </si>
  <si>
    <t>Thuận</t>
  </si>
  <si>
    <t>Order Drink</t>
  </si>
  <si>
    <t>Kiểm tra :
-Trường nhập username , password
-Button 'Đồng ý' , 'Hủy'</t>
  </si>
  <si>
    <t>Có xuất hiện trường để nhập username, password và các button 'Đồng ý','Hủy'</t>
  </si>
  <si>
    <t>1.Giao diện đăng nhập</t>
  </si>
  <si>
    <t>KH muốn đặt nước và cài đặt app</t>
  </si>
  <si>
    <t>Khởi động app</t>
  </si>
  <si>
    <t>Có xuất hiện :
-Trường username , password
-Chức năng 'Quên mật khẩu ?'
-Button 'Đăng nhập' , 'Đăng ký'</t>
  </si>
  <si>
    <t>2.Đăng ký</t>
  </si>
  <si>
    <t>Mở giao diện đăng ký</t>
  </si>
  <si>
    <t>Đã khởi động app</t>
  </si>
  <si>
    <t>Nhấp vào button 'Đăng ký' ở màn hình đăng nhập</t>
  </si>
  <si>
    <t>Giao diện đăng ký được mở ra</t>
  </si>
  <si>
    <t>Đăng ký với username bỏ trống</t>
  </si>
  <si>
    <t>Giao diện đăng ký đã mở ra</t>
  </si>
  <si>
    <t>Hiện thông báo :"Tài khoản hoặc mật khẩu không hợp lệ"</t>
  </si>
  <si>
    <t>Đăng ký với password bỏ trống</t>
  </si>
  <si>
    <t>Mật khẩu phải được bảo mật</t>
  </si>
  <si>
    <t>Nhập vào password</t>
  </si>
  <si>
    <t>Các ký tự được nhập vào sẽ chuyển thành *</t>
  </si>
  <si>
    <t>Hiện thông báo :"Mật khẩu không hợp lệ, mật khẩu phải tối thiểu 8 kí tự, bao gồm chữ hoa, thường, số và kí tự đặc biệt"</t>
  </si>
  <si>
    <t>Đăng ký với username bị trùng</t>
  </si>
  <si>
    <t>-Bỏ trống username
-Nhập vào  password
-Nhấp đồng ý</t>
  </si>
  <si>
    <t>-Nhập vào username
-Bỏ trống  password
-Nhấp đồng ý</t>
  </si>
  <si>
    <t>-Nhập vào username
-Nhập vào password với 7 ký tự bất kỳ
-Nhấp đồng ý</t>
  </si>
  <si>
    <t>-Nhập vào username
-Nhập vào password chuỗi &gt;8 ký tự bất kì
-Nhấp đồng ý</t>
  </si>
  <si>
    <t>-Nhập vào username
-Nhập vào  password thỏa yêu cầu
-Nhấp đồng ý 2 lần</t>
  </si>
  <si>
    <t>Hiện thông báo :"Tài khoản đã tồn tại"</t>
  </si>
  <si>
    <t xml:space="preserve">-Nhập vào username
-Nhập vào  password thỏa yêu cầu
-Nhấp đồng ý </t>
  </si>
  <si>
    <t>Hiện thông báo :"Đăng ký tài khoản thành công"</t>
  </si>
  <si>
    <t>Đăng ký tài khoản thành công</t>
  </si>
  <si>
    <t>Button 'Hủy'</t>
  </si>
  <si>
    <t>Nhấp vào button 'Hủy'</t>
  </si>
  <si>
    <t>Quay lại màn hình đăng nhập</t>
  </si>
  <si>
    <t>Đăng nhập với username không tồn tại</t>
  </si>
  <si>
    <t>Mở ra giao diện đăng nhập</t>
  </si>
  <si>
    <t>-Nhập vào username chưa đăng ký
-Nhập password
-Nhấp đăng nhập</t>
  </si>
  <si>
    <t>Hiện thông báo : "Tài khoản không tồn tại"</t>
  </si>
  <si>
    <t>Đăng nhập với username bỏ trống</t>
  </si>
  <si>
    <t>Hiện thông báo : "Tài khoản hoặc mật khẩu không hợp lệ"</t>
  </si>
  <si>
    <t>Đăng nhập với password bỏ trống</t>
  </si>
  <si>
    <t>-Nhập username hợp lệ
-Bỏ trống password
-Nhấp đăng nhập</t>
  </si>
  <si>
    <t>-Bỏ trống username
-Nhập password hợp lệ
-Nhấp đăng nhập</t>
  </si>
  <si>
    <t>Hiện thông báo : "Mật khẩu không hợp lệ, mật khẩu phải tối thiểu 8 kí tự, bao gồm chữ hoa, thường, số và kí tự đặc biệt"</t>
  </si>
  <si>
    <t>Đăng nhập với password không thỏa yêu cầu (&lt; 8 ký tự)</t>
  </si>
  <si>
    <t>Đăng nhập với password không thỏa yêu cầu (không có chữ hoa, thường, số và kí tự đặc biệt)</t>
  </si>
  <si>
    <t>-Nhập username hợp lệ
-Nhập vào password có 12 ký tự bất kỳ
-Nhấp đăng nhập</t>
  </si>
  <si>
    <t>-Nhập username hợp lệ
-Nhập vào password có 7 ký tự bất kỳ
-Nhấp đăng nhập</t>
  </si>
  <si>
    <t>Đăng ký với password không thỏa yêu cầu ( &lt; 8 ký tự )</t>
  </si>
  <si>
    <t>Đăng ký với password không thỏa yêu cầu ( không bao gồm chữ hoa, thường, số và kí tự đặc biệt )</t>
  </si>
  <si>
    <t>Đăng nhập với mật khẩu sai</t>
  </si>
  <si>
    <t>-Nhập username hợp lệ
-Nhập vào password thỏa yêu cầu với các ký tự ngẫu nhiên
-Nhấp đăng nhập</t>
  </si>
  <si>
    <t>Hiện thông báo : "Sai mật khẩu"</t>
  </si>
  <si>
    <t>Đăng nhập thành công</t>
  </si>
  <si>
    <t>-Nhập username hợp lệ
-Nhập vào password thỏa yêu cầu 
-Nhấp đăng nhập</t>
  </si>
  <si>
    <t>Hiện thông báo : "Đăng nhập tài khoản thành công" và list đồ uống được hiển thị</t>
  </si>
  <si>
    <t>Đăng xuất khỏi hệ thống</t>
  </si>
  <si>
    <t>-Nhấp vào Settings
-Chọn đăng xuất</t>
  </si>
  <si>
    <t>Giao diện lấy lại mật khẩu</t>
  </si>
  <si>
    <t>Nhấp vào 'Quên mật khẩu ?'</t>
  </si>
  <si>
    <t>Số điện thoại sai định dạng</t>
  </si>
  <si>
    <t>-Stick chọn Phone
-Nhập vào số bất kỳ
-Nhấp đồng ý</t>
  </si>
  <si>
    <t>Hiện thông báo : "Email hoặc số điện thoại không hợp lệ"</t>
  </si>
  <si>
    <t>Email sai định dạng</t>
  </si>
  <si>
    <t>-Stick chọn Email
-Nhập vào chuỗi ký tự bất kỳ
-Nhấp đồng ý</t>
  </si>
  <si>
    <t>Lấy lại mật khẩu thành công (Chọn email)</t>
  </si>
  <si>
    <t>Hiện thông báo : " Mật khẩu mới sẽ được gửi về địa chỉ email …"</t>
  </si>
  <si>
    <t>-Stick chọn Email
-Nhập vào email hợp lệ
-Nhấp đồng ý</t>
  </si>
  <si>
    <t>Lấy lại mật khẩu thành công (Chọn phone)</t>
  </si>
  <si>
    <t>-Stick chọn Phone
-Nhập vào số điện thoại hợp lệ
-Nhấp đồng ý</t>
  </si>
  <si>
    <t>Hiện thông báo : " Mật khẩu mới sẽ được gửi về số điện thoại …"</t>
  </si>
  <si>
    <t>Giao diện đổi mật khẩu</t>
  </si>
  <si>
    <t>-Nhấp vào Settings
-Chọn đổi mật khẩu</t>
  </si>
  <si>
    <t>-Nhấp vào button hủy</t>
  </si>
  <si>
    <t>Hệ thống hiện của sổ (popup) cho người dùng lựa chọn gửi mật khẩu mới về email hoặc tin nhắn điện thoại</t>
  </si>
  <si>
    <t>Hệ thống hiện popup cho người dùng.  Cửa sổ Popup sẽ bào gồm ô nhập : mật khẩu cũ , mật khẩu mới, nhập lại mật khẩu mới</t>
  </si>
  <si>
    <t>Nhập vào mật khẩu cũ không đúng</t>
  </si>
  <si>
    <t>Giao diện đổi mật khẩu mở ra</t>
  </si>
  <si>
    <t>Nhập vào mật khẩu cũ không đúng định dạng</t>
  </si>
  <si>
    <t>Hiện thông báo : "Mật khẩu không hợp lệ"</t>
  </si>
  <si>
    <t>Nhập vào mật khẩu mới không đúng định dạng</t>
  </si>
  <si>
    <t>Nhập vào ô xác nhận mật khẩu mới không khớp với ô mật khẩu mới</t>
  </si>
  <si>
    <t>Hiện thông báo : "Mật khẩu mới không khớp"</t>
  </si>
  <si>
    <t>Đổi mật khẩu thành công</t>
  </si>
  <si>
    <t>Hiện thông báo : "Đổi mật khẩu thành công"</t>
  </si>
  <si>
    <t>-Nhập vào mật khẩu cũ sai
-Nhập vào mật khẩu mới
-Nhập vào xác nhận mật khẩu mới
-Nhấp đồng ý</t>
  </si>
  <si>
    <t>-Nhập vào mật khẩu cũ sai định dạng
-Nhập vào mật khẩu mới
-Nhập vào xác nhận mật khẩu mới
-Nhấp đồng ý</t>
  </si>
  <si>
    <t>-Nhập vào mật khẩu cũ đúng
-Nhập vào mật khẩu mới sai định dạng
-Nhập vào xác nhận mật khẩu mới
-Nhấp đồng ý</t>
  </si>
  <si>
    <t>-Nhập vào mật khẩu cũ đúng
-Nhập vào mật khẩu mới đúng định dạng
-Nhập vào xác nhận mật khẩu mới sai so với ô mật khẩu mới
-Nhấp đồng ý</t>
  </si>
  <si>
    <t>-Nhập vào mật khẩu cũ đúng
-Nhập vào mật khẩu mới đúng định dạng
-Nhập vào xác nhận mật khẩu mới đúng so với ô mật khẩu mới
-Nhấp đồng ý</t>
  </si>
  <si>
    <t>3.Đăng nhập</t>
  </si>
  <si>
    <t>4.Đăng xuất</t>
  </si>
  <si>
    <t>5.Lấy lại mật khẩu</t>
  </si>
  <si>
    <t>Giao diện lựa chọn đồ uống</t>
  </si>
  <si>
    <t>Menu đồ uống xuất hiện</t>
  </si>
  <si>
    <t>Đăng nhập vào app</t>
  </si>
  <si>
    <t>Chi tiết đồ uống</t>
  </si>
  <si>
    <t>Danh sách đồ uống được hiển thị</t>
  </si>
  <si>
    <t>Nhấp vào đồ uống bất kỳ trên danh sách</t>
  </si>
  <si>
    <t>Màn hình chi tiết bao gồm các thông tin : Hình ảnh, mô tả đồ uống, đơn giá, size, trạng thái còn hàng, hết hàng, các tùy chọn bổ sung như: uống nóng, đá, thêm toppings
Màn hình có tùy chọn để khách hàng lựa chọn số lượng đồ uống cần đặt, tổng tiền sẽ được tính dựa trên số lượng đồ uống + phần toppings bổ sung
Khi mở màn hình chi tiết đồ uống, số lượng đồ uống sẽ đặt mặc định là 1</t>
  </si>
  <si>
    <t>Thêm đồ uống vào giỏ hàng</t>
  </si>
  <si>
    <t>Chi tiết đồ uống được hiển thị</t>
  </si>
  <si>
    <t>-Tùy chọn số lượng và bổ sung theo ý thích
-Nhấp đặt món</t>
  </si>
  <si>
    <t>Hiện thông báo : "Đồ uống đã được thêm vào giỏ"</t>
  </si>
  <si>
    <t>6.Đổi mật khẩu</t>
  </si>
  <si>
    <t>7.Lựa chọn , thêm đồ uống vào giỏ hàng</t>
  </si>
  <si>
    <t>8.Xem và chỉnh sửa giỏ hàng</t>
  </si>
  <si>
    <t>Đã thêm đồ uống vào giỏ hàng</t>
  </si>
  <si>
    <t>Giao diện giỏ hàng</t>
  </si>
  <si>
    <t>Nhấp vào biểu tượng giỏ hàng</t>
  </si>
  <si>
    <t>Màn hình giỏ hàng hiển thị danh sách các loại đồ uống đã đặt cùng thông tin về số lượng, tổng tiền,
Khách hàng có thể lựa chọn tăng/giảm số lượng  của từng đơn.
Màn hình có lựa chọn để khách hàng tiến hành bước tiếp theo là thanh toán hoặc trở lại bản hình trước đó</t>
  </si>
  <si>
    <t>Giảm số lượng về 0</t>
  </si>
  <si>
    <t>Nhấp vào biểu tượng - đến khi số lượng = 0</t>
  </si>
  <si>
    <t>Đơn hàng bị xóa bỏ</t>
  </si>
  <si>
    <t>Giao diện giỏ hàng mở ra</t>
  </si>
  <si>
    <t>9.Thanh toán</t>
  </si>
  <si>
    <t>Đang ở giao diện giỏ hàng</t>
  </si>
  <si>
    <t>Nhấp vào thanh toán</t>
  </si>
  <si>
    <t>Tiến hành thanh toán</t>
  </si>
  <si>
    <t>-Cửa sổ popup hiện lên để khách hàng nhập số bàn .Khách hàng lựa chọn “Tiếp tục” 
-Màn hình chi tiết hóa đơn hiện ra: Thông tin các loại đồ uống, số lượng và tổng tiền từng loại, bàn số: …, tổng tiền cả hóa đơn và 2 button 'Thanh Toán' và  'Hủy Bỏ'</t>
  </si>
  <si>
    <t xml:space="preserve">-Nhấp 'Tiếp tục'
-Nhấp 'Thanh Toán'
</t>
  </si>
  <si>
    <t xml:space="preserve">Cửa sổ Popup hiện lên cho phép người dùng lựa chọn hình thức thanh toán:
 - Thanh toán bằng tiền mặt
 - Thanh toán qua VinID.
</t>
  </si>
  <si>
    <t>Thanh toán bằng tiền mặt</t>
  </si>
  <si>
    <t>Thanh toán qua VinID</t>
  </si>
  <si>
    <t xml:space="preserve">-Nhấp 'Tiếp tục'
-Nhấp 'Thanh Toán'
-Chọn 'Thanh toán bằng tiền mặt'
-Xác nhận thông tin
-Nhấp đồng ý
</t>
  </si>
  <si>
    <t>Hiện thông báo : "Đồ uống được đặt thành công"</t>
  </si>
  <si>
    <t>-Nhấp 'Tiếp tục'
-Nhấp 'Thanh Toán'
-Chọn 'Thanh toán qua VinID'
-Xác nhận thông tin
-Nhấp đồng ý</t>
  </si>
  <si>
    <t>10.Thêm mới đồ uống</t>
  </si>
  <si>
    <t>Đăng nhập vào hệ thống với user admin</t>
  </si>
  <si>
    <t>Giao diện danh sách đồ uống khi đăng nhập với user admin</t>
  </si>
  <si>
    <t>Trên màn hình danh sách menu đồ uống sẽ có thêm biểu tượng thêm mới hoặc xóa bỏ đồ uống khỏi danh sách</t>
  </si>
  <si>
    <t>Chức năng thêm mới đồ uống</t>
  </si>
  <si>
    <t xml:space="preserve">Nhấp vào biểu tượng thêm
</t>
  </si>
  <si>
    <t>Một màn hình hiện ra cho phép admin thêm thông tin đồ uống bao gồm: Hình ảnh, mô tả, đơn giá, loại toppings và 2 button 'Thêm','Hủy bỏ'</t>
  </si>
  <si>
    <t>Chức năng thêm mới đồ uống (Button 'Thêm')</t>
  </si>
  <si>
    <t>-Nhấp vào biểu tượng thêm
-Chọn button 'Thêm'</t>
  </si>
  <si>
    <t>Hiện thông báo : "Đồ uống được thêm thành công"</t>
  </si>
  <si>
    <t>Chức năng thêm mới đồ uống (Button 'Hủy bỏ')</t>
  </si>
  <si>
    <t>-Nhấp vào biểu tượng thêm
-Chọn button 'Hủy bỏ'</t>
  </si>
  <si>
    <t>Quay lại danh sách menu đồ uống</t>
  </si>
  <si>
    <t>Chức năng xóa đồ uống</t>
  </si>
  <si>
    <t>Ấn giữ vào đồ uống muốn xóa</t>
  </si>
  <si>
    <t>Chức năng xóa đồ uống (Button 'Đồng ý')</t>
  </si>
  <si>
    <t>-Ấn giữ vào đồ uống muốn xóa
-Lựa chọn xóa
-Chọn button 'Đồng ý'</t>
  </si>
  <si>
    <t>Một menu hiện lên cho phép xóa đồ uống ra khỏi danh sách. Lựa chọn xóa, một popup hệ lên để xác nhận với nội dung “Bạn có chắc chắn muốn xóa”</t>
  </si>
  <si>
    <t>Hiện thông báo : "Đồ uống đã được xóa thành công"</t>
  </si>
  <si>
    <t>Chức năng xóa đồ uống (Button 'Hủy bỏ')</t>
  </si>
  <si>
    <t>-Ấn giữ vào đồ uống muốn xóa
-Lựa chọn xóa
-Chọn button 'Hủy bỏ'</t>
  </si>
  <si>
    <t>Giao diện thanh toán mở ra</t>
  </si>
  <si>
    <t>Mở ra giao diện danh sách đồ uống</t>
  </si>
  <si>
    <t>Kiểm tra giao diện đăng nhập</t>
  </si>
  <si>
    <t>Password không được bảo mật</t>
  </si>
  <si>
    <t xml:space="preserve">Không hiện thông báo </t>
  </si>
  <si>
    <t>Chức năng không thực hiện được</t>
  </si>
  <si>
    <t>Nhập đúng định dạng vẫn báo lỗi sai định dạng</t>
  </si>
  <si>
    <t>Số lượng mặc định không phải là 1 và tổng tiền buộc phải thay đổi số lượng mới được tính toán lại</t>
  </si>
  <si>
    <t>Không có giao diện giỏ hàng</t>
  </si>
  <si>
    <t>Không mở được giỏ hàng</t>
  </si>
  <si>
    <t>Không có tài khoản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</si>
</sst>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12" x14ac:knownFonts="1">
    <font>
      <sz val="11"/>
      <color theme="1"/>
      <name val="Calibri"/>
      <family val="2"/>
      <scheme val="minor"/>
    </font>
    <font>
      <sz val="11"/>
      <color theme="0"/>
      <name val="Calibri"/>
      <family val="2"/>
      <scheme val="minor"/>
    </font>
    <font>
      <b/>
      <sz val="28"/>
      <color theme="1"/>
      <name val="Calibri"/>
      <family val="2"/>
      <scheme val="minor"/>
    </font>
    <font>
      <sz val="28"/>
      <color theme="1"/>
      <name val="Calibri"/>
      <family val="2"/>
      <scheme val="minor"/>
    </font>
    <font>
      <b/>
      <sz val="11"/>
      <color theme="9" tint="-0.249977111117893"/>
      <name val="Calibri"/>
      <family val="2"/>
      <scheme val="minor"/>
    </font>
    <font>
      <sz val="11"/>
      <color theme="1"/>
      <name val="Calibri"/>
      <family val="2"/>
      <scheme val="minor"/>
    </font>
    <font>
      <b/>
      <sz val="11"/>
      <color theme="1"/>
      <name val="Calibri"/>
      <family val="2"/>
      <scheme val="minor"/>
    </font>
    <font>
      <b/>
      <sz val="11"/>
      <color theme="9" tint="-0.499984740745262"/>
      <name val="Calibri"/>
      <family val="2"/>
      <scheme val="minor"/>
    </font>
    <font>
      <b/>
      <sz val="22"/>
      <color theme="1"/>
      <name val="Calibri"/>
      <family val="2"/>
      <scheme val="minor"/>
    </font>
    <font>
      <u/>
      <sz val="11"/>
      <color theme="10"/>
      <name val="Calibri"/>
      <family val="2"/>
      <scheme val="minor"/>
    </font>
    <font>
      <sz val="8"/>
      <name val="Calibri"/>
      <family val="2"/>
      <scheme val="minor"/>
    </font>
    <font>
      <sz val="11.5"/>
      <color rgb="FF333333"/>
      <name val="Calibri"/>
      <family val="2"/>
      <scheme val="minor"/>
    </font>
  </fonts>
  <fills count="7">
    <fill>
      <patternFill patternType="none"/>
    </fill>
    <fill>
      <patternFill patternType="gray125"/>
    </fill>
    <fill>
      <patternFill patternType="solid">
        <fgColor theme="9" tint="-0.499984740745262"/>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AF881B"/>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9" fontId="5" fillId="0" borderId="0" applyFont="0" applyFill="0" applyBorder="0" applyAlignment="0" applyProtection="0"/>
    <xf numFmtId="0" fontId="9" fillId="0" borderId="0" applyNumberFormat="0" applyFill="0" applyBorder="0" applyAlignment="0" applyProtection="0"/>
  </cellStyleXfs>
  <cellXfs count="55">
    <xf numFmtId="0" fontId="0" fillId="0" borderId="0" xfId="0"/>
    <xf numFmtId="0" fontId="0" fillId="0" borderId="1" xfId="0" applyBorder="1" applyAlignment="1">
      <alignment vertical="center"/>
    </xf>
    <xf numFmtId="0" fontId="0" fillId="0" borderId="0" xfId="0" applyAlignment="1">
      <alignment vertical="center"/>
    </xf>
    <xf numFmtId="164" fontId="0" fillId="0" borderId="1" xfId="0" applyNumberFormat="1" applyBorder="1" applyAlignment="1">
      <alignment vertical="center"/>
    </xf>
    <xf numFmtId="0" fontId="4" fillId="0" borderId="0" xfId="0" applyFont="1" applyAlignment="1">
      <alignment vertical="center"/>
    </xf>
    <xf numFmtId="0" fontId="4" fillId="0" borderId="1" xfId="0" applyFont="1" applyBorder="1" applyAlignment="1">
      <alignment vertical="center"/>
    </xf>
    <xf numFmtId="164" fontId="1" fillId="2" borderId="1" xfId="0" applyNumberFormat="1" applyFont="1" applyFill="1" applyBorder="1" applyAlignment="1">
      <alignment vertical="center"/>
    </xf>
    <xf numFmtId="0" fontId="1"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10" fontId="0" fillId="0" borderId="0" xfId="1" applyNumberFormat="1" applyFont="1" applyAlignment="1">
      <alignment horizontal="right" vertical="center"/>
    </xf>
    <xf numFmtId="0" fontId="0" fillId="0" borderId="0" xfId="0" applyBorder="1" applyAlignment="1">
      <alignment horizontal="center" vertical="center"/>
    </xf>
    <xf numFmtId="0" fontId="0" fillId="0" borderId="1" xfId="0" applyBorder="1" applyAlignment="1">
      <alignment horizontal="center" vertical="center"/>
    </xf>
    <xf numFmtId="0" fontId="7" fillId="0" borderId="1" xfId="0" applyFont="1" applyBorder="1" applyAlignment="1">
      <alignment horizontal="left" vertical="center"/>
    </xf>
    <xf numFmtId="0" fontId="1" fillId="3" borderId="1" xfId="0" applyFont="1" applyFill="1" applyBorder="1" applyAlignment="1">
      <alignment horizontal="center" vertical="center"/>
    </xf>
    <xf numFmtId="1" fontId="0" fillId="0" borderId="1" xfId="0" applyNumberFormat="1" applyBorder="1" applyAlignment="1">
      <alignment horizontal="center" vertical="center"/>
    </xf>
    <xf numFmtId="0" fontId="0" fillId="3" borderId="1" xfId="0" applyFill="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left"/>
    </xf>
    <xf numFmtId="0" fontId="6" fillId="0" borderId="1" xfId="0" applyFont="1" applyBorder="1" applyAlignment="1">
      <alignment horizontal="left" wrapText="1"/>
    </xf>
    <xf numFmtId="1" fontId="0" fillId="0" borderId="1" xfId="0" applyNumberFormat="1" applyBorder="1" applyAlignment="1">
      <alignment horizontal="center"/>
    </xf>
    <xf numFmtId="10" fontId="0" fillId="0" borderId="1" xfId="0" applyNumberFormat="1" applyBorder="1" applyAlignment="1">
      <alignment horizont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4" borderId="1" xfId="0" applyFill="1" applyBorder="1" applyAlignment="1">
      <alignment horizontal="left"/>
    </xf>
    <xf numFmtId="164" fontId="0" fillId="4" borderId="1" xfId="0" applyNumberFormat="1" applyFill="1" applyBorder="1" applyAlignment="1">
      <alignment horizontal="left"/>
    </xf>
    <xf numFmtId="0" fontId="0" fillId="0" borderId="1" xfId="0" applyBorder="1" applyAlignment="1">
      <alignment horizontal="left"/>
    </xf>
    <xf numFmtId="164" fontId="0" fillId="0" borderId="1" xfId="0" applyNumberFormat="1" applyBorder="1" applyAlignment="1">
      <alignment horizontal="left"/>
    </xf>
    <xf numFmtId="0" fontId="9" fillId="0" borderId="1" xfId="2" applyBorder="1" applyAlignment="1">
      <alignment horizontal="center" vertical="center"/>
    </xf>
    <xf numFmtId="1" fontId="0" fillId="4" borderId="0" xfId="0" applyNumberFormat="1" applyFill="1" applyBorder="1" applyAlignment="1">
      <alignment vertical="center" wrapText="1"/>
    </xf>
    <xf numFmtId="1" fontId="0" fillId="4" borderId="4" xfId="0" applyNumberFormat="1" applyFill="1" applyBorder="1" applyAlignment="1">
      <alignment vertical="center" wrapText="1"/>
    </xf>
    <xf numFmtId="0" fontId="0" fillId="0" borderId="0" xfId="0" applyAlignment="1">
      <alignment vertical="center" wrapText="1"/>
    </xf>
    <xf numFmtId="0" fontId="6" fillId="0" borderId="1" xfId="0"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10" fontId="0" fillId="0" borderId="1" xfId="0" applyNumberFormat="1" applyBorder="1" applyAlignment="1">
      <alignment vertical="center" wrapText="1"/>
    </xf>
    <xf numFmtId="0" fontId="1" fillId="3" borderId="2" xfId="0" applyFont="1" applyFill="1" applyBorder="1" applyAlignment="1">
      <alignment vertical="center" wrapText="1"/>
    </xf>
    <xf numFmtId="0" fontId="0" fillId="4" borderId="3" xfId="0" applyFill="1" applyBorder="1" applyAlignment="1">
      <alignment vertical="center" wrapText="1"/>
    </xf>
    <xf numFmtId="1" fontId="0" fillId="0" borderId="1" xfId="0" applyNumberFormat="1" applyBorder="1" applyAlignment="1">
      <alignment vertical="center" wrapText="1"/>
    </xf>
    <xf numFmtId="164" fontId="0" fillId="0" borderId="1" xfId="0" applyNumberFormat="1" applyBorder="1" applyAlignment="1">
      <alignment vertical="center" wrapText="1"/>
    </xf>
    <xf numFmtId="0" fontId="0" fillId="0" borderId="1" xfId="0" quotePrefix="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wrapText="1"/>
    </xf>
    <xf numFmtId="0" fontId="6" fillId="0" borderId="0" xfId="0" applyFont="1" applyAlignment="1">
      <alignment vertical="center" wrapText="1"/>
    </xf>
    <xf numFmtId="0" fontId="11" fillId="0" borderId="0" xfId="0" applyFont="1" applyAlignment="1">
      <alignment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left" vertical="center"/>
    </xf>
    <xf numFmtId="0" fontId="8" fillId="0" borderId="0" xfId="0" applyFont="1" applyAlignment="1">
      <alignment horizontal="center" vertical="center"/>
    </xf>
    <xf numFmtId="0" fontId="7" fillId="0" borderId="1" xfId="0" applyFont="1" applyBorder="1" applyAlignment="1">
      <alignment horizontal="left" vertical="center"/>
    </xf>
    <xf numFmtId="0" fontId="0" fillId="0" borderId="1" xfId="0" applyBorder="1"/>
    <xf numFmtId="0" fontId="0" fillId="0" borderId="1" xfId="0" applyBorder="1" applyAlignment="1">
      <alignment vertical="center" wrapText="1"/>
    </xf>
    <xf numFmtId="0" fontId="0" fillId="0" borderId="1" xfId="0" applyBorder="1" applyAlignment="1">
      <alignment horizontal="left"/>
    </xf>
  </cellXfs>
  <cellStyles count="3">
    <cellStyle name="Hyperlink" xfId="2" builtinId="8"/>
    <cellStyle name="Normal" xfId="0" builtinId="0"/>
    <cellStyle name="Percent" xfId="1" builtinId="5"/>
  </cellStyles>
  <dxfs count="15">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s>
  <tableStyles count="0" defaultTableStyle="TableStyleMedium2" defaultPivotStyle="PivotStyleLight16"/>
  <colors>
    <mruColors>
      <color rgb="FFAF88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3</xdr:row>
      <xdr:rowOff>152400</xdr:rowOff>
    </xdr:from>
    <xdr:to>
      <xdr:col>5</xdr:col>
      <xdr:colOff>1493157</xdr:colOff>
      <xdr:row>3</xdr:row>
      <xdr:rowOff>590550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52675" y="352425"/>
          <a:ext cx="1397907" cy="438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F2:K20"/>
  <sheetViews>
    <sheetView workbookViewId="0">
      <selection activeCell="K6" sqref="K6"/>
    </sheetView>
  </sheetViews>
  <sheetFormatPr defaultRowHeight="15" x14ac:dyDescent="0.25"/>
  <cols>
    <col min="4" max="4" width="4.140625" customWidth="1"/>
    <col min="5" max="5" width="2.28515625" customWidth="1"/>
    <col min="6" max="6" width="23.42578125" customWidth="1"/>
    <col min="7" max="7" width="22.85546875" customWidth="1"/>
    <col min="8" max="8" width="31.5703125" customWidth="1"/>
    <col min="9" max="9" width="32.7109375" customWidth="1"/>
    <col min="10" max="10" width="48.5703125" customWidth="1"/>
    <col min="11" max="11" width="29.7109375" customWidth="1"/>
  </cols>
  <sheetData>
    <row r="2" spans="6:11" ht="0.75" customHeight="1" thickBot="1" x14ac:dyDescent="0.3"/>
    <row r="3" spans="6:11" ht="15.75" hidden="1" thickBot="1" x14ac:dyDescent="0.3"/>
    <row r="4" spans="6:11" ht="55.5" customHeight="1" thickBot="1" x14ac:dyDescent="0.3">
      <c r="F4" s="1"/>
      <c r="G4" s="46" t="s">
        <v>0</v>
      </c>
      <c r="H4" s="47"/>
      <c r="I4" s="47"/>
      <c r="J4" s="47"/>
      <c r="K4" s="47"/>
    </row>
    <row r="5" spans="6:11" ht="15.75" thickBot="1" x14ac:dyDescent="0.3">
      <c r="F5" s="2"/>
      <c r="G5" s="2"/>
      <c r="H5" s="2"/>
      <c r="I5" s="2"/>
      <c r="J5" s="2"/>
      <c r="K5" s="2"/>
    </row>
    <row r="6" spans="6:11" ht="15.75" thickBot="1" x14ac:dyDescent="0.3">
      <c r="F6" s="5" t="s">
        <v>2</v>
      </c>
      <c r="G6" s="48" t="s">
        <v>49</v>
      </c>
      <c r="H6" s="48"/>
      <c r="I6" s="48"/>
      <c r="J6" s="5" t="s">
        <v>1</v>
      </c>
      <c r="K6" s="1" t="s">
        <v>50</v>
      </c>
    </row>
    <row r="7" spans="6:11" ht="15.75" thickBot="1" x14ac:dyDescent="0.3">
      <c r="F7" s="5" t="s">
        <v>3</v>
      </c>
      <c r="G7" s="48"/>
      <c r="H7" s="48"/>
      <c r="I7" s="48"/>
      <c r="J7" s="5" t="s">
        <v>4</v>
      </c>
      <c r="K7" s="1"/>
    </row>
    <row r="8" spans="6:11" ht="15.75" thickBot="1" x14ac:dyDescent="0.3">
      <c r="F8" s="49" t="s">
        <v>5</v>
      </c>
      <c r="G8" s="48"/>
      <c r="H8" s="48"/>
      <c r="I8" s="48"/>
      <c r="J8" s="5" t="s">
        <v>6</v>
      </c>
      <c r="K8" s="1"/>
    </row>
    <row r="9" spans="6:11" ht="15.75" thickBot="1" x14ac:dyDescent="0.3">
      <c r="F9" s="49"/>
      <c r="G9" s="48"/>
      <c r="H9" s="48"/>
      <c r="I9" s="48"/>
      <c r="J9" s="5" t="s">
        <v>7</v>
      </c>
      <c r="K9" s="1"/>
    </row>
    <row r="10" spans="6:11" x14ac:dyDescent="0.25">
      <c r="F10" s="2"/>
      <c r="G10" s="2"/>
      <c r="H10" s="2"/>
      <c r="I10" s="2"/>
      <c r="J10" s="2"/>
      <c r="K10" s="2"/>
    </row>
    <row r="11" spans="6:11" x14ac:dyDescent="0.25">
      <c r="F11" s="2"/>
      <c r="G11" s="2"/>
      <c r="H11" s="2"/>
      <c r="I11" s="2"/>
      <c r="J11" s="2"/>
      <c r="K11" s="2"/>
    </row>
    <row r="12" spans="6:11" ht="15.75" thickBot="1" x14ac:dyDescent="0.3">
      <c r="F12" s="4" t="s">
        <v>8</v>
      </c>
      <c r="G12" s="2"/>
      <c r="H12" s="2"/>
      <c r="I12" s="2"/>
      <c r="J12" s="2"/>
      <c r="K12" s="2"/>
    </row>
    <row r="13" spans="6:11" ht="15.75" thickBot="1" x14ac:dyDescent="0.3">
      <c r="F13" s="6" t="s">
        <v>9</v>
      </c>
      <c r="G13" s="7" t="s">
        <v>10</v>
      </c>
      <c r="H13" s="7" t="s">
        <v>11</v>
      </c>
      <c r="I13" s="7" t="s">
        <v>12</v>
      </c>
      <c r="J13" s="7" t="s">
        <v>13</v>
      </c>
      <c r="K13" s="2"/>
    </row>
    <row r="14" spans="6:11" ht="15.75" thickBot="1" x14ac:dyDescent="0.3">
      <c r="F14" s="3"/>
      <c r="G14" s="1"/>
      <c r="H14" s="1"/>
      <c r="I14" s="1"/>
      <c r="J14" s="1"/>
      <c r="K14" s="2"/>
    </row>
    <row r="15" spans="6:11" ht="15.75" thickBot="1" x14ac:dyDescent="0.3">
      <c r="F15" s="3"/>
      <c r="G15" s="1"/>
      <c r="H15" s="1"/>
      <c r="I15" s="1"/>
      <c r="J15" s="1"/>
      <c r="K15" s="2"/>
    </row>
    <row r="16" spans="6:11" ht="15.75" thickBot="1" x14ac:dyDescent="0.3">
      <c r="F16" s="3"/>
      <c r="G16" s="1"/>
      <c r="H16" s="1"/>
      <c r="I16" s="1"/>
      <c r="J16" s="1"/>
      <c r="K16" s="2"/>
    </row>
    <row r="17" spans="6:11" ht="15.75" thickBot="1" x14ac:dyDescent="0.3">
      <c r="F17" s="3"/>
      <c r="G17" s="1"/>
      <c r="H17" s="1"/>
      <c r="I17" s="1"/>
      <c r="J17" s="1"/>
      <c r="K17" s="2"/>
    </row>
    <row r="18" spans="6:11" ht="15.75" thickBot="1" x14ac:dyDescent="0.3">
      <c r="F18" s="3"/>
      <c r="G18" s="1"/>
      <c r="H18" s="1"/>
      <c r="I18" s="1"/>
      <c r="J18" s="1"/>
      <c r="K18" s="2"/>
    </row>
    <row r="19" spans="6:11" ht="15.75" thickBot="1" x14ac:dyDescent="0.3">
      <c r="F19" s="3"/>
      <c r="G19" s="1"/>
      <c r="H19" s="1"/>
      <c r="I19" s="1"/>
      <c r="J19" s="1"/>
      <c r="K19" s="2"/>
    </row>
    <row r="20" spans="6:11" ht="15.75" thickBot="1" x14ac:dyDescent="0.3">
      <c r="F20" s="3"/>
      <c r="G20" s="1"/>
      <c r="H20" s="1"/>
      <c r="I20" s="1"/>
      <c r="J20" s="1"/>
      <c r="K20" s="2"/>
    </row>
  </sheetData>
  <mergeCells count="5">
    <mergeCell ref="G4:K4"/>
    <mergeCell ref="G6:I6"/>
    <mergeCell ref="G7:I7"/>
    <mergeCell ref="F8:F9"/>
    <mergeCell ref="G8:I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3:M22"/>
  <sheetViews>
    <sheetView workbookViewId="0">
      <selection activeCell="M12" sqref="M12"/>
    </sheetView>
  </sheetViews>
  <sheetFormatPr defaultRowHeight="15" x14ac:dyDescent="0.25"/>
  <cols>
    <col min="1" max="6" width="9.140625" style="9"/>
    <col min="7" max="7" width="15.28515625" style="9" bestFit="1" customWidth="1"/>
    <col min="8" max="8" width="28.42578125" style="9" customWidth="1"/>
    <col min="9" max="9" width="14" style="9" customWidth="1"/>
    <col min="10" max="10" width="14.85546875" style="9" customWidth="1"/>
    <col min="11" max="11" width="14.140625" style="9" customWidth="1"/>
    <col min="12" max="12" width="13" style="9" customWidth="1"/>
    <col min="13" max="13" width="20.42578125" style="9" bestFit="1" customWidth="1"/>
    <col min="14" max="16384" width="9.140625" style="9"/>
  </cols>
  <sheetData>
    <row r="3" spans="4:13" ht="15" customHeight="1" x14ac:dyDescent="0.25">
      <c r="G3" s="50" t="s">
        <v>47</v>
      </c>
      <c r="H3" s="50"/>
      <c r="I3" s="50"/>
      <c r="J3" s="50"/>
      <c r="K3" s="50"/>
      <c r="L3" s="50"/>
      <c r="M3" s="50"/>
    </row>
    <row r="4" spans="4:13" x14ac:dyDescent="0.25">
      <c r="G4" s="50"/>
      <c r="H4" s="50"/>
      <c r="I4" s="50"/>
      <c r="J4" s="50"/>
      <c r="K4" s="50"/>
      <c r="L4" s="50"/>
      <c r="M4" s="50"/>
    </row>
    <row r="5" spans="4:13" ht="15.75" thickBot="1" x14ac:dyDescent="0.3"/>
    <row r="6" spans="4:13" ht="15.75" thickBot="1" x14ac:dyDescent="0.3">
      <c r="G6" s="14" t="s">
        <v>2</v>
      </c>
      <c r="H6" s="48" t="s">
        <v>49</v>
      </c>
      <c r="I6" s="48"/>
      <c r="J6" s="51" t="s">
        <v>1</v>
      </c>
      <c r="K6" s="51"/>
      <c r="L6" s="52" t="str">
        <f>IF(Cover!K6="","",Cover!K6)</f>
        <v>Thuận</v>
      </c>
      <c r="M6" s="52"/>
    </row>
    <row r="7" spans="4:13" ht="15.75" thickBot="1" x14ac:dyDescent="0.3">
      <c r="G7" s="14" t="s">
        <v>3</v>
      </c>
      <c r="H7" s="48"/>
      <c r="I7" s="48"/>
      <c r="J7" s="51" t="s">
        <v>4</v>
      </c>
      <c r="K7" s="51"/>
      <c r="L7" s="48"/>
      <c r="M7" s="48"/>
    </row>
    <row r="8" spans="4:13" ht="15.75" thickBot="1" x14ac:dyDescent="0.3">
      <c r="G8" s="14" t="s">
        <v>5</v>
      </c>
      <c r="H8" s="48"/>
      <c r="I8" s="48"/>
      <c r="J8" s="51" t="s">
        <v>6</v>
      </c>
      <c r="K8" s="51"/>
      <c r="L8" s="48"/>
      <c r="M8" s="48"/>
    </row>
    <row r="9" spans="4:13" ht="15.75" thickBot="1" x14ac:dyDescent="0.3">
      <c r="G9" s="14" t="s">
        <v>24</v>
      </c>
      <c r="H9" s="48"/>
      <c r="I9" s="48"/>
      <c r="J9" s="48"/>
      <c r="K9" s="48"/>
      <c r="L9" s="48"/>
      <c r="M9" s="48"/>
    </row>
    <row r="10" spans="4:13" ht="15.75" thickBot="1" x14ac:dyDescent="0.3">
      <c r="D10" s="12"/>
      <c r="E10" s="12"/>
    </row>
    <row r="11" spans="4:13" ht="15.75" thickBot="1" x14ac:dyDescent="0.3">
      <c r="G11" s="15" t="s">
        <v>14</v>
      </c>
      <c r="H11" s="15" t="s">
        <v>15</v>
      </c>
      <c r="I11" s="15" t="s">
        <v>16</v>
      </c>
      <c r="J11" s="15" t="s">
        <v>17</v>
      </c>
      <c r="K11" s="15" t="s">
        <v>18</v>
      </c>
      <c r="L11" s="15" t="s">
        <v>19</v>
      </c>
      <c r="M11" s="15" t="s">
        <v>20</v>
      </c>
    </row>
    <row r="12" spans="4:13" ht="15.75" thickBot="1" x14ac:dyDescent="0.3">
      <c r="G12" s="16">
        <f>IF(H12="","",SUBTOTAL(3,$H$12:H12))</f>
        <v>1</v>
      </c>
      <c r="H12" s="29" t="str">
        <f>'Test scenarios '!I8</f>
        <v>Order Drink</v>
      </c>
      <c r="I12" s="13">
        <f>'Test scenarios '!H12</f>
        <v>29</v>
      </c>
      <c r="J12" s="13">
        <f>'Test scenarios '!I12</f>
        <v>8</v>
      </c>
      <c r="K12" s="13">
        <f>'Test scenarios '!J12</f>
        <v>5</v>
      </c>
      <c r="L12" s="13">
        <f>'Test scenarios '!K12</f>
        <v>7</v>
      </c>
      <c r="M12" s="13">
        <f>'Test scenarios '!L12</f>
        <v>49</v>
      </c>
    </row>
    <row r="13" spans="4:13" ht="15.75" thickBot="1" x14ac:dyDescent="0.3">
      <c r="G13" s="16" t="str">
        <f>IF(H13="","",SUBTOTAL(3,$H$12:H13))</f>
        <v/>
      </c>
      <c r="H13" s="13"/>
      <c r="I13" s="13"/>
      <c r="J13" s="13"/>
      <c r="K13" s="13"/>
      <c r="L13" s="13"/>
      <c r="M13" s="13"/>
    </row>
    <row r="14" spans="4:13" ht="15.75" thickBot="1" x14ac:dyDescent="0.3">
      <c r="G14" s="16" t="str">
        <f>IF(H14="","",SUBTOTAL(3,$H$12:H14))</f>
        <v/>
      </c>
      <c r="H14" s="13"/>
      <c r="I14" s="13"/>
      <c r="J14" s="13"/>
      <c r="K14" s="13"/>
      <c r="L14" s="13"/>
      <c r="M14" s="13"/>
    </row>
    <row r="15" spans="4:13" ht="15.75" thickBot="1" x14ac:dyDescent="0.3">
      <c r="G15" s="16" t="str">
        <f>IF(H15="","",SUBTOTAL(3,$H$12:H15))</f>
        <v/>
      </c>
      <c r="H15" s="13"/>
      <c r="I15" s="13"/>
      <c r="J15" s="13"/>
      <c r="K15" s="13"/>
      <c r="L15" s="13"/>
      <c r="M15" s="13"/>
    </row>
    <row r="16" spans="4:13" ht="15.75" thickBot="1" x14ac:dyDescent="0.3">
      <c r="G16" s="16" t="str">
        <f>IF(H16="","",SUBTOTAL(3,$H$12:H16))</f>
        <v/>
      </c>
      <c r="H16" s="13"/>
      <c r="I16" s="13"/>
      <c r="J16" s="13"/>
      <c r="K16" s="13"/>
      <c r="L16" s="13"/>
      <c r="M16" s="13"/>
    </row>
    <row r="17" spans="7:13" ht="15.75" thickBot="1" x14ac:dyDescent="0.3">
      <c r="G17" s="16" t="str">
        <f>IF(H17="","",SUBTOTAL(3,$H$12:H17))</f>
        <v/>
      </c>
      <c r="H17" s="13"/>
      <c r="I17" s="13"/>
      <c r="J17" s="13"/>
      <c r="K17" s="13"/>
      <c r="L17" s="13"/>
      <c r="M17" s="13"/>
    </row>
    <row r="18" spans="7:13" ht="15.75" thickBot="1" x14ac:dyDescent="0.3">
      <c r="G18" s="16" t="str">
        <f>IF(H18="","",SUBTOTAL(3,$H$12:H18))</f>
        <v/>
      </c>
      <c r="H18" s="13"/>
      <c r="I18" s="13"/>
      <c r="J18" s="13"/>
      <c r="K18" s="13"/>
      <c r="L18" s="13"/>
      <c r="M18" s="13"/>
    </row>
    <row r="19" spans="7:13" ht="15.75" thickBot="1" x14ac:dyDescent="0.3">
      <c r="G19" s="17"/>
      <c r="H19" s="15" t="s">
        <v>21</v>
      </c>
      <c r="I19" s="15">
        <f>SUM(I12:I18)</f>
        <v>29</v>
      </c>
      <c r="J19" s="15">
        <f t="shared" ref="J19:M19" si="0">SUM(J12:J18)</f>
        <v>8</v>
      </c>
      <c r="K19" s="15">
        <f t="shared" si="0"/>
        <v>5</v>
      </c>
      <c r="L19" s="15">
        <f t="shared" si="0"/>
        <v>7</v>
      </c>
      <c r="M19" s="15">
        <f t="shared" si="0"/>
        <v>49</v>
      </c>
    </row>
    <row r="21" spans="7:13" x14ac:dyDescent="0.25">
      <c r="H21" s="10" t="s">
        <v>22</v>
      </c>
      <c r="J21" s="11">
        <f>((I19+J19))/(M19-K19-L19)</f>
        <v>1</v>
      </c>
    </row>
    <row r="22" spans="7:13" x14ac:dyDescent="0.25">
      <c r="H22" s="10" t="s">
        <v>23</v>
      </c>
      <c r="J22" s="11">
        <f>(I19)/(M19-L19)</f>
        <v>0.69047619047619047</v>
      </c>
    </row>
  </sheetData>
  <mergeCells count="11">
    <mergeCell ref="G3:M4"/>
    <mergeCell ref="H6:I6"/>
    <mergeCell ref="H9:M9"/>
    <mergeCell ref="J6:K6"/>
    <mergeCell ref="J7:K7"/>
    <mergeCell ref="J8:K8"/>
    <mergeCell ref="L6:M6"/>
    <mergeCell ref="L7:M7"/>
    <mergeCell ref="L8:M8"/>
    <mergeCell ref="H7:I7"/>
    <mergeCell ref="H8:I8"/>
  </mergeCells>
  <hyperlinks>
    <hyperlink ref="H12" location="'Test scenarios '!A1" display="'Test scenarios '!A1" xr:uid="{00000000-0004-0000-01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H7:R74"/>
  <sheetViews>
    <sheetView tabSelected="1" topLeftCell="F1" workbookViewId="0">
      <selection activeCell="H68" sqref="H68"/>
    </sheetView>
  </sheetViews>
  <sheetFormatPr defaultRowHeight="15" x14ac:dyDescent="0.25"/>
  <cols>
    <col min="1" max="7" width="9.140625" style="32"/>
    <col min="8" max="8" width="17" style="32" bestFit="1" customWidth="1"/>
    <col min="9" max="9" width="43.28515625" style="32" customWidth="1"/>
    <col min="10" max="10" width="32.28515625" style="32" customWidth="1"/>
    <col min="11" max="11" width="38" style="32" customWidth="1"/>
    <col min="12" max="12" width="34" style="32" customWidth="1"/>
    <col min="13" max="13" width="14.42578125" style="32" customWidth="1"/>
    <col min="14" max="14" width="13.85546875" style="32" bestFit="1" customWidth="1"/>
    <col min="15" max="15" width="13.28515625" style="32" customWidth="1"/>
    <col min="16" max="16" width="20.7109375" style="32" customWidth="1"/>
    <col min="17" max="16384" width="9.140625" style="32"/>
  </cols>
  <sheetData>
    <row r="7" spans="8:16" ht="15.75" thickBot="1" x14ac:dyDescent="0.3"/>
    <row r="8" spans="8:16" ht="15.75" thickBot="1" x14ac:dyDescent="0.3">
      <c r="H8" s="33" t="s">
        <v>25</v>
      </c>
      <c r="I8" s="53" t="s">
        <v>51</v>
      </c>
      <c r="J8" s="53"/>
      <c r="K8" s="53"/>
      <c r="L8" s="53"/>
      <c r="M8" s="34"/>
      <c r="N8" s="34"/>
      <c r="O8" s="34"/>
      <c r="P8" s="34"/>
    </row>
    <row r="9" spans="8:16" ht="15.75" thickBot="1" x14ac:dyDescent="0.3">
      <c r="H9" s="33" t="s">
        <v>26</v>
      </c>
      <c r="I9" s="53" t="s">
        <v>48</v>
      </c>
      <c r="J9" s="53"/>
      <c r="K9" s="53"/>
      <c r="L9" s="53"/>
      <c r="M9" s="34"/>
      <c r="N9" s="34"/>
      <c r="O9" s="34"/>
      <c r="P9" s="34"/>
    </row>
    <row r="10" spans="8:16" ht="15.75" thickBot="1" x14ac:dyDescent="0.3">
      <c r="H10" s="33" t="s">
        <v>27</v>
      </c>
      <c r="I10" s="53" t="s">
        <v>50</v>
      </c>
      <c r="J10" s="53"/>
      <c r="K10" s="53"/>
      <c r="L10" s="53"/>
      <c r="M10" s="34"/>
      <c r="N10" s="34"/>
      <c r="O10" s="34"/>
      <c r="P10" s="34"/>
    </row>
    <row r="11" spans="8:16" ht="15.75" thickBot="1" x14ac:dyDescent="0.3">
      <c r="H11" s="33" t="s">
        <v>16</v>
      </c>
      <c r="I11" s="33" t="s">
        <v>17</v>
      </c>
      <c r="J11" s="33" t="s">
        <v>18</v>
      </c>
      <c r="K11" s="33" t="s">
        <v>19</v>
      </c>
      <c r="L11" s="33" t="s">
        <v>28</v>
      </c>
      <c r="M11" s="34"/>
      <c r="N11" s="34"/>
      <c r="O11" s="34"/>
      <c r="P11" s="34"/>
    </row>
    <row r="12" spans="8:16" ht="15.75" thickBot="1" x14ac:dyDescent="0.3">
      <c r="H12" s="35">
        <f>COUNTIF($M:$M,"Pass")</f>
        <v>29</v>
      </c>
      <c r="I12" s="35">
        <f>COUNTIF($M:$M,"Fail")</f>
        <v>8</v>
      </c>
      <c r="J12" s="35">
        <f>COUNTIF($M:$M,"NT")</f>
        <v>5</v>
      </c>
      <c r="K12" s="35">
        <f>COUNTIF($M:$M,"N/A")</f>
        <v>7</v>
      </c>
      <c r="L12" s="35">
        <f>COUNTA(H17:H74)</f>
        <v>49</v>
      </c>
      <c r="M12" s="34"/>
      <c r="N12" s="34"/>
      <c r="O12" s="34"/>
      <c r="P12" s="34"/>
    </row>
    <row r="13" spans="8:16" ht="15.75" thickBot="1" x14ac:dyDescent="0.3">
      <c r="H13" s="36">
        <f t="shared" ref="H13:J13" si="0">(H12/$L$12)</f>
        <v>0.59183673469387754</v>
      </c>
      <c r="I13" s="36">
        <f t="shared" si="0"/>
        <v>0.16326530612244897</v>
      </c>
      <c r="J13" s="36">
        <f t="shared" si="0"/>
        <v>0.10204081632653061</v>
      </c>
      <c r="K13" s="36">
        <f>(K12/$L$12)</f>
        <v>0.14285714285714285</v>
      </c>
      <c r="L13" s="35"/>
      <c r="M13" s="34"/>
      <c r="N13" s="34"/>
      <c r="O13" s="34"/>
      <c r="P13" s="34"/>
    </row>
    <row r="14" spans="8:16" ht="15.75" thickBot="1" x14ac:dyDescent="0.3"/>
    <row r="15" spans="8:16" x14ac:dyDescent="0.25">
      <c r="H15" s="37" t="s">
        <v>29</v>
      </c>
      <c r="I15" s="37" t="s">
        <v>30</v>
      </c>
      <c r="J15" s="37" t="s">
        <v>31</v>
      </c>
      <c r="K15" s="37" t="s">
        <v>32</v>
      </c>
      <c r="L15" s="37" t="s">
        <v>33</v>
      </c>
      <c r="M15" s="37" t="s">
        <v>34</v>
      </c>
      <c r="N15" s="37" t="s">
        <v>35</v>
      </c>
      <c r="O15" s="37" t="s">
        <v>27</v>
      </c>
      <c r="P15" s="37" t="s">
        <v>13</v>
      </c>
    </row>
    <row r="16" spans="8:16" ht="15.75" thickBot="1" x14ac:dyDescent="0.3">
      <c r="H16" s="38"/>
      <c r="I16" s="30" t="s">
        <v>54</v>
      </c>
      <c r="J16" s="30"/>
      <c r="K16" s="30"/>
      <c r="L16" s="30"/>
      <c r="M16" s="30"/>
      <c r="N16" s="30"/>
      <c r="O16" s="30"/>
      <c r="P16" s="31"/>
    </row>
    <row r="17" spans="8:16" ht="60.75" thickBot="1" x14ac:dyDescent="0.3">
      <c r="H17" s="39" t="str">
        <f>IF(L17="","",$I$8&amp;" "&amp;SUBTOTAL(3,$L$16:L17))</f>
        <v>Order Drink 1</v>
      </c>
      <c r="I17" s="42" t="s">
        <v>200</v>
      </c>
      <c r="J17" s="42" t="s">
        <v>55</v>
      </c>
      <c r="K17" s="42" t="s">
        <v>56</v>
      </c>
      <c r="L17" s="42" t="s">
        <v>57</v>
      </c>
      <c r="M17" s="42" t="s">
        <v>16</v>
      </c>
      <c r="N17" s="40"/>
      <c r="O17" s="39" t="str">
        <f>IF(L20="","",$I$10)</f>
        <v>Thuận</v>
      </c>
      <c r="P17" s="42"/>
    </row>
    <row r="18" spans="8:16" ht="15.75" thickBot="1" x14ac:dyDescent="0.3">
      <c r="H18" s="38"/>
      <c r="I18" s="30" t="s">
        <v>58</v>
      </c>
      <c r="J18" s="30"/>
      <c r="K18" s="30"/>
      <c r="L18" s="30"/>
      <c r="M18" s="30"/>
      <c r="N18" s="30"/>
      <c r="O18" s="30" t="str">
        <f t="shared" ref="O18:O31" si="1">IF(L18="","",$I$10)</f>
        <v/>
      </c>
      <c r="P18" s="31"/>
    </row>
    <row r="19" spans="8:16" ht="30.75" thickBot="1" x14ac:dyDescent="0.3">
      <c r="H19" s="39" t="str">
        <f>IF(L19="","",$I$8&amp;" "&amp;SUBTOTAL(3,$L$16:L19))</f>
        <v>Order Drink 2</v>
      </c>
      <c r="I19" s="42" t="s">
        <v>59</v>
      </c>
      <c r="J19" s="42" t="s">
        <v>60</v>
      </c>
      <c r="K19" s="42" t="s">
        <v>61</v>
      </c>
      <c r="L19" s="42" t="s">
        <v>62</v>
      </c>
      <c r="M19" s="42" t="s">
        <v>16</v>
      </c>
      <c r="N19" s="40"/>
      <c r="O19" s="39" t="str">
        <f t="shared" si="1"/>
        <v>Thuận</v>
      </c>
      <c r="P19" s="42"/>
    </row>
    <row r="20" spans="8:16" ht="45.75" thickBot="1" x14ac:dyDescent="0.3">
      <c r="H20" s="39" t="str">
        <f>IF(L20="","",$I$8&amp;" "&amp;SUBTOTAL(3,$L$16:L20))</f>
        <v>Order Drink 3</v>
      </c>
      <c r="I20" s="42" t="s">
        <v>52</v>
      </c>
      <c r="J20" s="42" t="s">
        <v>64</v>
      </c>
      <c r="K20" s="42" t="s">
        <v>52</v>
      </c>
      <c r="L20" s="42" t="s">
        <v>53</v>
      </c>
      <c r="M20" s="42" t="s">
        <v>16</v>
      </c>
      <c r="N20" s="40"/>
      <c r="O20" s="39" t="str">
        <f t="shared" si="1"/>
        <v>Thuận</v>
      </c>
      <c r="P20" s="42"/>
    </row>
    <row r="21" spans="8:16" ht="45.75" thickBot="1" x14ac:dyDescent="0.3">
      <c r="H21" s="39" t="str">
        <f>IF(L21="","",$I$8&amp;" "&amp;SUBTOTAL(3,$L$16:L21))</f>
        <v>Order Drink 4</v>
      </c>
      <c r="I21" s="42" t="s">
        <v>67</v>
      </c>
      <c r="J21" s="43" t="s">
        <v>64</v>
      </c>
      <c r="K21" s="42" t="s">
        <v>68</v>
      </c>
      <c r="L21" s="42" t="s">
        <v>69</v>
      </c>
      <c r="M21" s="42" t="s">
        <v>17</v>
      </c>
      <c r="N21" s="40"/>
      <c r="O21" s="39" t="str">
        <f t="shared" si="1"/>
        <v>Thuận</v>
      </c>
      <c r="P21" s="42" t="s">
        <v>201</v>
      </c>
    </row>
    <row r="22" spans="8:16" ht="45.75" thickBot="1" x14ac:dyDescent="0.3">
      <c r="H22" s="39" t="str">
        <f>IF(L22="","",$I$8&amp;" "&amp;SUBTOTAL(3,$L$16:L22))</f>
        <v>Order Drink 5</v>
      </c>
      <c r="I22" s="42" t="s">
        <v>63</v>
      </c>
      <c r="J22" s="43" t="s">
        <v>64</v>
      </c>
      <c r="K22" s="41" t="s">
        <v>72</v>
      </c>
      <c r="L22" s="42" t="s">
        <v>65</v>
      </c>
      <c r="M22" s="42" t="s">
        <v>16</v>
      </c>
      <c r="N22" s="40"/>
      <c r="O22" s="39" t="str">
        <f t="shared" si="1"/>
        <v>Thuận</v>
      </c>
      <c r="P22" s="42"/>
    </row>
    <row r="23" spans="8:16" ht="45.75" thickBot="1" x14ac:dyDescent="0.3">
      <c r="H23" s="39" t="str">
        <f>IF(L23="","",$I$8&amp;" "&amp;SUBTOTAL(3,$L$16:L23))</f>
        <v>Order Drink 6</v>
      </c>
      <c r="I23" s="42" t="s">
        <v>66</v>
      </c>
      <c r="J23" s="43" t="s">
        <v>64</v>
      </c>
      <c r="K23" s="41" t="s">
        <v>73</v>
      </c>
      <c r="L23" s="42" t="s">
        <v>65</v>
      </c>
      <c r="M23" s="42" t="s">
        <v>16</v>
      </c>
      <c r="N23" s="40"/>
      <c r="O23" s="39" t="str">
        <f>IF(L23="","",$I$10)</f>
        <v>Thuận</v>
      </c>
      <c r="P23" s="42"/>
    </row>
    <row r="24" spans="8:16" ht="60.75" thickBot="1" x14ac:dyDescent="0.3">
      <c r="H24" s="39" t="str">
        <f>IF(L24="","",$I$8&amp;" "&amp;SUBTOTAL(3,$L$16:L24))</f>
        <v>Order Drink 7</v>
      </c>
      <c r="I24" s="42" t="s">
        <v>98</v>
      </c>
      <c r="J24" s="43" t="s">
        <v>64</v>
      </c>
      <c r="K24" s="41" t="s">
        <v>74</v>
      </c>
      <c r="L24" s="42" t="s">
        <v>70</v>
      </c>
      <c r="M24" s="42" t="s">
        <v>16</v>
      </c>
      <c r="N24" s="40"/>
      <c r="O24" s="39" t="str">
        <f t="shared" si="1"/>
        <v>Thuận</v>
      </c>
      <c r="P24" s="42"/>
    </row>
    <row r="25" spans="8:16" ht="60.75" thickBot="1" x14ac:dyDescent="0.3">
      <c r="H25" s="39" t="str">
        <f>IF(L25="","",$I$8&amp;" "&amp;SUBTOTAL(3,$L$16:L25))</f>
        <v>Order Drink 8</v>
      </c>
      <c r="I25" s="42" t="s">
        <v>99</v>
      </c>
      <c r="J25" s="43" t="s">
        <v>64</v>
      </c>
      <c r="K25" s="41" t="s">
        <v>75</v>
      </c>
      <c r="L25" s="42" t="s">
        <v>70</v>
      </c>
      <c r="M25" s="42" t="s">
        <v>16</v>
      </c>
      <c r="N25" s="40"/>
      <c r="O25" s="39" t="str">
        <f t="shared" si="1"/>
        <v>Thuận</v>
      </c>
      <c r="P25" s="42"/>
    </row>
    <row r="26" spans="8:16" ht="45.75" thickBot="1" x14ac:dyDescent="0.3">
      <c r="H26" s="39" t="str">
        <f>IF(L26="","",$I$8&amp;" "&amp;SUBTOTAL(3,$L$16:L26))</f>
        <v>Order Drink 9</v>
      </c>
      <c r="I26" s="42" t="s">
        <v>71</v>
      </c>
      <c r="J26" s="43" t="s">
        <v>64</v>
      </c>
      <c r="K26" s="41" t="s">
        <v>76</v>
      </c>
      <c r="L26" s="42" t="s">
        <v>77</v>
      </c>
      <c r="M26" s="42" t="s">
        <v>16</v>
      </c>
      <c r="N26" s="40"/>
      <c r="O26" s="39" t="str">
        <f t="shared" si="1"/>
        <v>Thuận</v>
      </c>
      <c r="P26" s="42"/>
    </row>
    <row r="27" spans="8:16" ht="45.75" thickBot="1" x14ac:dyDescent="0.3">
      <c r="H27" s="39" t="str">
        <f>IF(L27="","",$I$8&amp;" "&amp;SUBTOTAL(3,$L$16:L27))</f>
        <v>Order Drink 10</v>
      </c>
      <c r="I27" s="42" t="s">
        <v>80</v>
      </c>
      <c r="J27" s="43" t="s">
        <v>64</v>
      </c>
      <c r="K27" s="41" t="s">
        <v>78</v>
      </c>
      <c r="L27" s="42" t="s">
        <v>79</v>
      </c>
      <c r="M27" s="42" t="s">
        <v>17</v>
      </c>
      <c r="N27" s="40"/>
      <c r="O27" s="39" t="str">
        <f t="shared" si="1"/>
        <v>Thuận</v>
      </c>
      <c r="P27" s="42" t="s">
        <v>202</v>
      </c>
    </row>
    <row r="28" spans="8:16" ht="15.75" thickBot="1" x14ac:dyDescent="0.3">
      <c r="H28" s="39" t="str">
        <f>IF(L28="","",$I$8&amp;" "&amp;SUBTOTAL(3,$L$16:L28))</f>
        <v>Order Drink 11</v>
      </c>
      <c r="I28" s="42" t="s">
        <v>81</v>
      </c>
      <c r="J28" s="43" t="s">
        <v>64</v>
      </c>
      <c r="K28" s="41" t="s">
        <v>82</v>
      </c>
      <c r="L28" s="42" t="s">
        <v>83</v>
      </c>
      <c r="M28" s="42" t="s">
        <v>16</v>
      </c>
      <c r="N28" s="40"/>
      <c r="O28" s="39" t="str">
        <f t="shared" si="1"/>
        <v>Thuận</v>
      </c>
      <c r="P28" s="42"/>
    </row>
    <row r="29" spans="8:16" ht="15.75" thickBot="1" x14ac:dyDescent="0.3">
      <c r="H29" s="38"/>
      <c r="I29" s="30" t="s">
        <v>140</v>
      </c>
      <c r="J29" s="30"/>
      <c r="K29" s="30"/>
      <c r="L29" s="30"/>
      <c r="M29" s="30"/>
      <c r="N29" s="30"/>
      <c r="O29" s="30" t="str">
        <f t="shared" ref="O29" si="2">IF(L29="","",$I$10)</f>
        <v/>
      </c>
      <c r="P29" s="31"/>
    </row>
    <row r="30" spans="8:16" ht="45.75" thickBot="1" x14ac:dyDescent="0.3">
      <c r="H30" s="39" t="str">
        <f>IF(L30="","",$I$8&amp;" "&amp;SUBTOTAL(3,$L$16:L30))</f>
        <v>Order Drink 12</v>
      </c>
      <c r="I30" s="42" t="s">
        <v>84</v>
      </c>
      <c r="J30" s="42" t="s">
        <v>85</v>
      </c>
      <c r="K30" s="41" t="s">
        <v>86</v>
      </c>
      <c r="L30" s="42" t="s">
        <v>87</v>
      </c>
      <c r="M30" s="42" t="s">
        <v>16</v>
      </c>
      <c r="N30" s="40"/>
      <c r="O30" s="39" t="str">
        <f t="shared" si="1"/>
        <v>Thuận</v>
      </c>
      <c r="P30" s="42"/>
    </row>
    <row r="31" spans="8:16" ht="30.75" thickBot="1" x14ac:dyDescent="0.3">
      <c r="H31" s="39" t="str">
        <f>IF(L31="","",$I$8&amp;" "&amp;SUBTOTAL(3,$L$16:L31))</f>
        <v>Order Drink 13</v>
      </c>
      <c r="I31" s="42" t="s">
        <v>67</v>
      </c>
      <c r="J31" s="43" t="s">
        <v>85</v>
      </c>
      <c r="K31" s="41" t="s">
        <v>68</v>
      </c>
      <c r="L31" s="42" t="s">
        <v>69</v>
      </c>
      <c r="M31" s="42" t="s">
        <v>16</v>
      </c>
      <c r="N31" s="40"/>
      <c r="O31" s="39" t="str">
        <f t="shared" si="1"/>
        <v>Thuận</v>
      </c>
      <c r="P31" s="42"/>
    </row>
    <row r="32" spans="8:16" ht="45.75" thickBot="1" x14ac:dyDescent="0.3">
      <c r="H32" s="39" t="str">
        <f>IF(L32="","",$I$8&amp;" "&amp;SUBTOTAL(3,$L$16:L32))</f>
        <v>Order Drink 14</v>
      </c>
      <c r="I32" s="42" t="s">
        <v>88</v>
      </c>
      <c r="J32" s="43" t="s">
        <v>85</v>
      </c>
      <c r="K32" s="41" t="s">
        <v>92</v>
      </c>
      <c r="L32" s="42" t="s">
        <v>89</v>
      </c>
      <c r="M32" s="42" t="s">
        <v>16</v>
      </c>
      <c r="N32" s="40"/>
      <c r="O32" s="39" t="str">
        <f t="shared" ref="O32:O74" si="3">IF(L32="","",$I$10)</f>
        <v>Thuận</v>
      </c>
      <c r="P32" s="42"/>
    </row>
    <row r="33" spans="8:16" ht="45.75" thickBot="1" x14ac:dyDescent="0.3">
      <c r="H33" s="39" t="str">
        <f>IF(L33="","",$I$8&amp;" "&amp;SUBTOTAL(3,$L$16:L33))</f>
        <v>Order Drink 15</v>
      </c>
      <c r="I33" s="42" t="s">
        <v>90</v>
      </c>
      <c r="J33" s="43" t="s">
        <v>85</v>
      </c>
      <c r="K33" s="41" t="s">
        <v>91</v>
      </c>
      <c r="L33" s="42" t="s">
        <v>89</v>
      </c>
      <c r="M33" s="42" t="s">
        <v>16</v>
      </c>
      <c r="N33" s="40"/>
      <c r="O33" s="39" t="str">
        <f t="shared" si="3"/>
        <v>Thuận</v>
      </c>
      <c r="P33" s="42"/>
    </row>
    <row r="34" spans="8:16" ht="60.75" thickBot="1" x14ac:dyDescent="0.3">
      <c r="H34" s="39" t="str">
        <f>IF(L34="","",$I$8&amp;" "&amp;SUBTOTAL(3,$L$16:L34))</f>
        <v>Order Drink 16</v>
      </c>
      <c r="I34" s="42" t="s">
        <v>94</v>
      </c>
      <c r="J34" s="43" t="s">
        <v>85</v>
      </c>
      <c r="K34" s="41" t="s">
        <v>97</v>
      </c>
      <c r="L34" s="42" t="s">
        <v>93</v>
      </c>
      <c r="M34" s="42" t="s">
        <v>16</v>
      </c>
      <c r="N34" s="40"/>
      <c r="O34" s="39" t="str">
        <f t="shared" si="3"/>
        <v>Thuận</v>
      </c>
      <c r="P34" s="42"/>
    </row>
    <row r="35" spans="8:16" ht="60.75" thickBot="1" x14ac:dyDescent="0.3">
      <c r="H35" s="39" t="str">
        <f>IF(L35="","",$I$8&amp;" "&amp;SUBTOTAL(3,$L$16:L35))</f>
        <v>Order Drink 17</v>
      </c>
      <c r="I35" s="42" t="s">
        <v>95</v>
      </c>
      <c r="J35" s="43" t="s">
        <v>85</v>
      </c>
      <c r="K35" s="41" t="s">
        <v>96</v>
      </c>
      <c r="L35" s="42" t="s">
        <v>93</v>
      </c>
      <c r="M35" s="42" t="s">
        <v>16</v>
      </c>
      <c r="N35" s="40"/>
      <c r="O35" s="39" t="str">
        <f t="shared" si="3"/>
        <v>Thuận</v>
      </c>
      <c r="P35" s="42"/>
    </row>
    <row r="36" spans="8:16" ht="60.75" thickBot="1" x14ac:dyDescent="0.3">
      <c r="H36" s="39" t="str">
        <f>IF(L36="","",$I$8&amp;" "&amp;SUBTOTAL(3,$L$16:L36))</f>
        <v>Order Drink 18</v>
      </c>
      <c r="I36" s="42" t="s">
        <v>100</v>
      </c>
      <c r="J36" s="43" t="s">
        <v>85</v>
      </c>
      <c r="K36" s="41" t="s">
        <v>101</v>
      </c>
      <c r="L36" s="42" t="s">
        <v>102</v>
      </c>
      <c r="M36" s="42" t="s">
        <v>16</v>
      </c>
      <c r="N36" s="40"/>
      <c r="O36" s="39" t="str">
        <f t="shared" si="3"/>
        <v>Thuận</v>
      </c>
      <c r="P36" s="42"/>
    </row>
    <row r="37" spans="8:16" ht="45.75" thickBot="1" x14ac:dyDescent="0.3">
      <c r="H37" s="39" t="str">
        <f>IF(L37="","",$I$8&amp;" "&amp;SUBTOTAL(3,$L$16:L37))</f>
        <v>Order Drink 19</v>
      </c>
      <c r="I37" s="42" t="s">
        <v>103</v>
      </c>
      <c r="J37" s="43" t="s">
        <v>85</v>
      </c>
      <c r="K37" s="41" t="s">
        <v>104</v>
      </c>
      <c r="L37" s="42" t="s">
        <v>105</v>
      </c>
      <c r="M37" s="42" t="s">
        <v>16</v>
      </c>
      <c r="N37" s="40"/>
      <c r="O37" s="39" t="str">
        <f t="shared" si="3"/>
        <v>Thuận</v>
      </c>
      <c r="P37" s="42"/>
    </row>
    <row r="38" spans="8:16" ht="15.75" thickBot="1" x14ac:dyDescent="0.3">
      <c r="H38" s="38"/>
      <c r="I38" s="30" t="s">
        <v>141</v>
      </c>
      <c r="J38" s="30"/>
      <c r="K38" s="30"/>
      <c r="L38" s="30"/>
      <c r="M38" s="30"/>
      <c r="N38" s="30"/>
      <c r="O38" s="30" t="str">
        <f t="shared" si="3"/>
        <v/>
      </c>
      <c r="P38" s="31"/>
    </row>
    <row r="39" spans="8:16" ht="30.75" thickBot="1" x14ac:dyDescent="0.3">
      <c r="H39" s="39" t="str">
        <f>IF(L39="","",$I$8&amp;" "&amp;SUBTOTAL(3,$L$16:L39))</f>
        <v>Order Drink 20</v>
      </c>
      <c r="I39" s="42" t="s">
        <v>106</v>
      </c>
      <c r="J39" s="42" t="s">
        <v>103</v>
      </c>
      <c r="K39" s="41" t="s">
        <v>107</v>
      </c>
      <c r="L39" s="42" t="s">
        <v>83</v>
      </c>
      <c r="M39" s="42" t="s">
        <v>16</v>
      </c>
      <c r="N39" s="40"/>
      <c r="O39" s="39" t="str">
        <f t="shared" si="3"/>
        <v>Thuận</v>
      </c>
      <c r="P39" s="42"/>
    </row>
    <row r="40" spans="8:16" ht="15.75" thickBot="1" x14ac:dyDescent="0.3">
      <c r="H40" s="38"/>
      <c r="I40" s="30" t="s">
        <v>142</v>
      </c>
      <c r="J40" s="30"/>
      <c r="K40" s="30"/>
      <c r="L40" s="30"/>
      <c r="M40" s="30"/>
      <c r="N40" s="30"/>
      <c r="O40" s="30" t="str">
        <f t="shared" ref="O40" si="4">IF(L40="","",$I$10)</f>
        <v/>
      </c>
      <c r="P40" s="31"/>
    </row>
    <row r="41" spans="8:16" ht="60.75" thickBot="1" x14ac:dyDescent="0.3">
      <c r="H41" s="42" t="str">
        <f>IF(L41="","",$I$8&amp;" "&amp;SUBTOTAL(3,$L$16:L41))</f>
        <v>Order Drink 21</v>
      </c>
      <c r="I41" s="42" t="s">
        <v>108</v>
      </c>
      <c r="J41" s="42" t="s">
        <v>60</v>
      </c>
      <c r="K41" s="42" t="s">
        <v>109</v>
      </c>
      <c r="L41" s="42" t="s">
        <v>124</v>
      </c>
      <c r="M41" s="43" t="s">
        <v>16</v>
      </c>
      <c r="N41" s="42"/>
      <c r="O41" s="42" t="str">
        <f t="shared" si="3"/>
        <v>Thuận</v>
      </c>
      <c r="P41" s="42"/>
    </row>
    <row r="42" spans="8:16" ht="45.75" thickBot="1" x14ac:dyDescent="0.3">
      <c r="H42" s="42" t="str">
        <f>IF(L42="","",$I$8&amp;" "&amp;SUBTOTAL(3,$L$16:L42))</f>
        <v>Order Drink 22</v>
      </c>
      <c r="I42" s="42" t="s">
        <v>110</v>
      </c>
      <c r="J42" s="43" t="s">
        <v>108</v>
      </c>
      <c r="K42" s="41" t="s">
        <v>111</v>
      </c>
      <c r="L42" s="42" t="s">
        <v>112</v>
      </c>
      <c r="M42" s="43" t="s">
        <v>16</v>
      </c>
      <c r="N42" s="42"/>
      <c r="O42" s="42" t="str">
        <f>IF(L42="","",$I$10)</f>
        <v>Thuận</v>
      </c>
      <c r="P42" s="42"/>
    </row>
    <row r="43" spans="8:16" ht="45.75" thickBot="1" x14ac:dyDescent="0.3">
      <c r="H43" s="42" t="str">
        <f>IF(L43="","",$I$8&amp;" "&amp;SUBTOTAL(3,$L$16:L43))</f>
        <v>Order Drink 23</v>
      </c>
      <c r="I43" s="42" t="s">
        <v>113</v>
      </c>
      <c r="J43" s="43" t="s">
        <v>108</v>
      </c>
      <c r="K43" s="41" t="s">
        <v>114</v>
      </c>
      <c r="L43" s="42" t="s">
        <v>112</v>
      </c>
      <c r="M43" s="43" t="s">
        <v>17</v>
      </c>
      <c r="N43" s="42"/>
      <c r="O43" s="42" t="str">
        <f t="shared" ref="O43" si="5">IF(L43="","",$I$10)</f>
        <v>Thuận</v>
      </c>
      <c r="P43" s="42" t="s">
        <v>203</v>
      </c>
    </row>
    <row r="44" spans="8:16" ht="45.75" thickBot="1" x14ac:dyDescent="0.3">
      <c r="H44" s="42" t="str">
        <f>IF(L44="","",$I$8&amp;" "&amp;SUBTOTAL(3,$L$16:L44))</f>
        <v>Order Drink 24</v>
      </c>
      <c r="I44" s="42" t="s">
        <v>115</v>
      </c>
      <c r="J44" s="43" t="s">
        <v>108</v>
      </c>
      <c r="K44" s="41" t="s">
        <v>117</v>
      </c>
      <c r="L44" s="42" t="s">
        <v>116</v>
      </c>
      <c r="M44" s="43" t="s">
        <v>17</v>
      </c>
      <c r="N44" s="42"/>
      <c r="O44" s="42" t="str">
        <f t="shared" si="3"/>
        <v>Thuận</v>
      </c>
      <c r="P44" s="43" t="s">
        <v>203</v>
      </c>
    </row>
    <row r="45" spans="8:16" ht="45.75" thickBot="1" x14ac:dyDescent="0.3">
      <c r="H45" s="42" t="str">
        <f>IF(L45="","",$I$8&amp;" "&amp;SUBTOTAL(3,$L$16:L45))</f>
        <v>Order Drink 25</v>
      </c>
      <c r="I45" s="42" t="s">
        <v>118</v>
      </c>
      <c r="J45" s="43" t="s">
        <v>108</v>
      </c>
      <c r="K45" s="41" t="s">
        <v>119</v>
      </c>
      <c r="L45" s="42" t="s">
        <v>120</v>
      </c>
      <c r="M45" s="43" t="s">
        <v>17</v>
      </c>
      <c r="N45" s="42"/>
      <c r="O45" s="42" t="str">
        <f t="shared" si="3"/>
        <v>Thuận</v>
      </c>
      <c r="P45" s="42" t="s">
        <v>204</v>
      </c>
    </row>
    <row r="46" spans="8:16" ht="15.75" thickBot="1" x14ac:dyDescent="0.3">
      <c r="H46" s="42" t="str">
        <f>IF(L46="","",$I$8&amp;" "&amp;SUBTOTAL(3,$L$16:L46))</f>
        <v>Order Drink 26</v>
      </c>
      <c r="I46" s="42" t="s">
        <v>81</v>
      </c>
      <c r="J46" s="43" t="s">
        <v>108</v>
      </c>
      <c r="K46" s="41" t="s">
        <v>123</v>
      </c>
      <c r="L46" s="42" t="s">
        <v>83</v>
      </c>
      <c r="M46" s="43" t="s">
        <v>16</v>
      </c>
      <c r="N46" s="42"/>
      <c r="O46" s="42" t="str">
        <f t="shared" si="3"/>
        <v>Thuận</v>
      </c>
      <c r="P46" s="42"/>
    </row>
    <row r="47" spans="8:16" ht="15.75" thickBot="1" x14ac:dyDescent="0.3">
      <c r="H47" s="38"/>
      <c r="I47" s="30" t="s">
        <v>154</v>
      </c>
      <c r="J47" s="30"/>
      <c r="K47" s="30"/>
      <c r="L47" s="30"/>
      <c r="M47" s="30"/>
      <c r="N47" s="30"/>
      <c r="O47" s="30" t="str">
        <f t="shared" si="3"/>
        <v/>
      </c>
      <c r="P47" s="31"/>
    </row>
    <row r="48" spans="8:16" ht="60.75" thickBot="1" x14ac:dyDescent="0.3">
      <c r="H48" s="42" t="str">
        <f>IF(L48="","",$I$8&amp;" "&amp;SUBTOTAL(3,$L$16:L48))</f>
        <v>Order Drink 27</v>
      </c>
      <c r="I48" s="42" t="s">
        <v>121</v>
      </c>
      <c r="J48" s="42" t="s">
        <v>103</v>
      </c>
      <c r="K48" s="41" t="s">
        <v>122</v>
      </c>
      <c r="L48" s="42" t="s">
        <v>125</v>
      </c>
      <c r="M48" s="43" t="s">
        <v>16</v>
      </c>
      <c r="N48" s="42"/>
      <c r="O48" s="42" t="str">
        <f t="shared" si="3"/>
        <v>Thuận</v>
      </c>
      <c r="P48" s="42"/>
    </row>
    <row r="49" spans="8:18" ht="60.75" thickBot="1" x14ac:dyDescent="0.3">
      <c r="H49" s="39" t="str">
        <f>IF(L49="","",$I$8&amp;" "&amp;SUBTOTAL(3,$L$16:L49))</f>
        <v>Order Drink 28</v>
      </c>
      <c r="I49" s="42" t="s">
        <v>126</v>
      </c>
      <c r="J49" s="42" t="s">
        <v>127</v>
      </c>
      <c r="K49" s="41" t="s">
        <v>135</v>
      </c>
      <c r="L49" s="42" t="s">
        <v>102</v>
      </c>
      <c r="M49" s="43" t="s">
        <v>16</v>
      </c>
      <c r="N49" s="40"/>
      <c r="O49" s="39" t="str">
        <f t="shared" si="3"/>
        <v>Thuận</v>
      </c>
      <c r="P49" s="42"/>
    </row>
    <row r="50" spans="8:18" ht="60.75" thickBot="1" x14ac:dyDescent="0.3">
      <c r="H50" s="39" t="str">
        <f>IF(L50="","",$I$8&amp;" "&amp;SUBTOTAL(3,$L$16:L50))</f>
        <v>Order Drink 29</v>
      </c>
      <c r="I50" s="42" t="s">
        <v>128</v>
      </c>
      <c r="J50" s="43" t="s">
        <v>127</v>
      </c>
      <c r="K50" s="41" t="s">
        <v>136</v>
      </c>
      <c r="L50" s="42" t="s">
        <v>129</v>
      </c>
      <c r="M50" s="43" t="s">
        <v>16</v>
      </c>
      <c r="N50" s="40"/>
      <c r="O50" s="39" t="str">
        <f t="shared" si="3"/>
        <v>Thuận</v>
      </c>
      <c r="P50" s="42"/>
    </row>
    <row r="51" spans="8:18" ht="60.75" thickBot="1" x14ac:dyDescent="0.3">
      <c r="H51" s="39" t="str">
        <f>IF(L51="","",$I$8&amp;" "&amp;SUBTOTAL(3,$L$16:L51))</f>
        <v>Order Drink 30</v>
      </c>
      <c r="I51" s="42" t="s">
        <v>130</v>
      </c>
      <c r="J51" s="43" t="s">
        <v>127</v>
      </c>
      <c r="K51" s="41" t="s">
        <v>137</v>
      </c>
      <c r="L51" s="42" t="s">
        <v>129</v>
      </c>
      <c r="M51" s="43" t="s">
        <v>16</v>
      </c>
      <c r="N51" s="40"/>
      <c r="O51" s="39" t="str">
        <f t="shared" si="3"/>
        <v>Thuận</v>
      </c>
      <c r="P51" s="42"/>
    </row>
    <row r="52" spans="8:18" ht="75.75" thickBot="1" x14ac:dyDescent="0.3">
      <c r="H52" s="39" t="str">
        <f>IF(L52="","",$I$8&amp;" "&amp;SUBTOTAL(3,$L$16:L52))</f>
        <v>Order Drink 31</v>
      </c>
      <c r="I52" s="42" t="s">
        <v>131</v>
      </c>
      <c r="J52" s="43" t="s">
        <v>127</v>
      </c>
      <c r="K52" s="41" t="s">
        <v>138</v>
      </c>
      <c r="L52" s="42" t="s">
        <v>132</v>
      </c>
      <c r="M52" s="43" t="s">
        <v>16</v>
      </c>
      <c r="N52" s="40"/>
      <c r="O52" s="39" t="str">
        <f t="shared" si="3"/>
        <v>Thuận</v>
      </c>
      <c r="P52" s="42"/>
    </row>
    <row r="53" spans="8:18" ht="75.75" thickBot="1" x14ac:dyDescent="0.3">
      <c r="H53" s="39" t="str">
        <f>IF(L53="","",$I$8&amp;" "&amp;SUBTOTAL(3,$L$16:L53))</f>
        <v>Order Drink 32</v>
      </c>
      <c r="I53" s="42" t="s">
        <v>133</v>
      </c>
      <c r="J53" s="43" t="s">
        <v>127</v>
      </c>
      <c r="K53" s="41" t="s">
        <v>139</v>
      </c>
      <c r="L53" s="42" t="s">
        <v>134</v>
      </c>
      <c r="M53" s="43" t="s">
        <v>17</v>
      </c>
      <c r="N53" s="40"/>
      <c r="O53" s="39" t="str">
        <f t="shared" si="3"/>
        <v>Thuận</v>
      </c>
      <c r="P53" s="43" t="s">
        <v>202</v>
      </c>
    </row>
    <row r="54" spans="8:18" ht="15.75" thickBot="1" x14ac:dyDescent="0.3">
      <c r="H54" s="39" t="str">
        <f>IF(L54="","",$I$8&amp;" "&amp;SUBTOTAL(3,$L$16:L54))</f>
        <v>Order Drink 33</v>
      </c>
      <c r="I54" s="42" t="s">
        <v>81</v>
      </c>
      <c r="J54" s="43" t="s">
        <v>127</v>
      </c>
      <c r="K54" s="41" t="s">
        <v>123</v>
      </c>
      <c r="L54" s="42" t="s">
        <v>189</v>
      </c>
      <c r="M54" s="43" t="s">
        <v>16</v>
      </c>
      <c r="N54" s="40"/>
      <c r="O54" s="39" t="str">
        <f t="shared" si="3"/>
        <v>Thuận</v>
      </c>
      <c r="P54" s="42"/>
    </row>
    <row r="55" spans="8:18" ht="15.75" thickBot="1" x14ac:dyDescent="0.3">
      <c r="H55" s="38"/>
      <c r="I55" s="30" t="s">
        <v>155</v>
      </c>
      <c r="J55" s="30"/>
      <c r="K55" s="30"/>
      <c r="L55" s="30"/>
      <c r="M55" s="30"/>
      <c r="N55" s="30"/>
      <c r="O55" s="30" t="str">
        <f t="shared" ref="O55" si="6">IF(L55="","",$I$10)</f>
        <v/>
      </c>
      <c r="P55" s="31"/>
    </row>
    <row r="56" spans="8:18" ht="15.75" thickBot="1" x14ac:dyDescent="0.3">
      <c r="H56" s="39" t="str">
        <f>IF(L56="","",$I$8&amp;" "&amp;SUBTOTAL(3,$L$16:L56))</f>
        <v>Order Drink 34</v>
      </c>
      <c r="I56" s="42" t="s">
        <v>143</v>
      </c>
      <c r="J56" s="42" t="s">
        <v>103</v>
      </c>
      <c r="K56" s="41" t="s">
        <v>145</v>
      </c>
      <c r="L56" s="42" t="s">
        <v>144</v>
      </c>
      <c r="M56" s="43" t="s">
        <v>16</v>
      </c>
      <c r="N56" s="40"/>
      <c r="O56" s="39" t="str">
        <f t="shared" si="3"/>
        <v>Thuận</v>
      </c>
      <c r="P56" s="42"/>
    </row>
    <row r="57" spans="8:18" ht="180.75" thickBot="1" x14ac:dyDescent="0.3">
      <c r="H57" s="39" t="str">
        <f>IF(L57="","",$I$8&amp;" "&amp;SUBTOTAL(3,$L$16:L57))</f>
        <v>Order Drink 35</v>
      </c>
      <c r="I57" s="42" t="s">
        <v>146</v>
      </c>
      <c r="J57" s="42" t="s">
        <v>147</v>
      </c>
      <c r="K57" s="42" t="s">
        <v>148</v>
      </c>
      <c r="L57" s="42" t="s">
        <v>149</v>
      </c>
      <c r="M57" s="43" t="s">
        <v>17</v>
      </c>
      <c r="N57" s="40"/>
      <c r="O57" s="39" t="str">
        <f t="shared" si="3"/>
        <v>Thuận</v>
      </c>
      <c r="P57" s="42" t="s">
        <v>205</v>
      </c>
      <c r="R57" s="44"/>
    </row>
    <row r="58" spans="8:18" ht="45.75" thickBot="1" x14ac:dyDescent="0.3">
      <c r="H58" s="39" t="str">
        <f>IF(L58="","",$I$8&amp;" "&amp;SUBTOTAL(3,$L$16:L58))</f>
        <v>Order Drink 36</v>
      </c>
      <c r="I58" s="42" t="s">
        <v>150</v>
      </c>
      <c r="J58" s="42" t="s">
        <v>151</v>
      </c>
      <c r="K58" s="41" t="s">
        <v>152</v>
      </c>
      <c r="L58" s="42" t="s">
        <v>153</v>
      </c>
      <c r="M58" s="43" t="s">
        <v>16</v>
      </c>
      <c r="N58" s="42"/>
      <c r="O58" s="39" t="str">
        <f t="shared" si="3"/>
        <v>Thuận</v>
      </c>
      <c r="P58" s="42"/>
    </row>
    <row r="59" spans="8:18" ht="15.75" thickBot="1" x14ac:dyDescent="0.3">
      <c r="H59" s="38"/>
      <c r="I59" s="30" t="s">
        <v>156</v>
      </c>
      <c r="J59" s="30"/>
      <c r="K59" s="30"/>
      <c r="L59" s="30"/>
      <c r="M59" s="43"/>
      <c r="N59" s="30"/>
      <c r="O59" s="30" t="str">
        <f t="shared" si="3"/>
        <v/>
      </c>
      <c r="P59" s="31"/>
    </row>
    <row r="60" spans="8:18" ht="120.75" thickBot="1" x14ac:dyDescent="0.3">
      <c r="H60" s="42" t="str">
        <f>IF(L60="","",$I$8&amp;" "&amp;SUBTOTAL(3,$L$16:L60))</f>
        <v>Order Drink 37</v>
      </c>
      <c r="I60" s="42" t="s">
        <v>158</v>
      </c>
      <c r="J60" s="42" t="s">
        <v>157</v>
      </c>
      <c r="K60" s="42" t="s">
        <v>159</v>
      </c>
      <c r="L60" s="42" t="s">
        <v>160</v>
      </c>
      <c r="M60" s="43" t="s">
        <v>17</v>
      </c>
      <c r="N60" s="42"/>
      <c r="O60" s="42" t="str">
        <f t="shared" si="3"/>
        <v>Thuận</v>
      </c>
      <c r="P60" s="42" t="s">
        <v>206</v>
      </c>
    </row>
    <row r="61" spans="8:18" ht="30.75" thickBot="1" x14ac:dyDescent="0.3">
      <c r="H61" s="42" t="str">
        <f>IF(L61="","",$I$8&amp;" "&amp;SUBTOTAL(3,$L$16:L61))</f>
        <v>Order Drink 38</v>
      </c>
      <c r="I61" s="42" t="s">
        <v>161</v>
      </c>
      <c r="J61" s="42" t="s">
        <v>164</v>
      </c>
      <c r="K61" s="42" t="s">
        <v>162</v>
      </c>
      <c r="L61" s="42" t="s">
        <v>163</v>
      </c>
      <c r="M61" s="43" t="s">
        <v>18</v>
      </c>
      <c r="N61" s="42"/>
      <c r="O61" s="42" t="str">
        <f t="shared" si="3"/>
        <v>Thuận</v>
      </c>
      <c r="P61" s="42" t="s">
        <v>207</v>
      </c>
    </row>
    <row r="62" spans="8:18" ht="15.75" thickBot="1" x14ac:dyDescent="0.3">
      <c r="H62" s="38"/>
      <c r="I62" s="30" t="s">
        <v>165</v>
      </c>
      <c r="J62" s="30"/>
      <c r="K62" s="30"/>
      <c r="L62" s="30"/>
      <c r="M62" s="30"/>
      <c r="N62" s="30"/>
      <c r="O62" s="30" t="str">
        <f t="shared" ref="O62" si="7">IF(L62="","",$I$10)</f>
        <v/>
      </c>
      <c r="P62" s="31"/>
    </row>
    <row r="63" spans="8:18" ht="120.75" thickBot="1" x14ac:dyDescent="0.3">
      <c r="H63" s="42" t="str">
        <f>IF(L63="","",$I$8&amp;" "&amp;SUBTOTAL(3,$L$16:L63))</f>
        <v>Order Drink 39</v>
      </c>
      <c r="I63" s="42" t="s">
        <v>198</v>
      </c>
      <c r="J63" s="42" t="s">
        <v>166</v>
      </c>
      <c r="K63" s="42" t="s">
        <v>167</v>
      </c>
      <c r="L63" s="41" t="s">
        <v>169</v>
      </c>
      <c r="M63" s="43" t="s">
        <v>18</v>
      </c>
      <c r="N63" s="42"/>
      <c r="O63" s="42" t="str">
        <f t="shared" si="3"/>
        <v>Thuận</v>
      </c>
      <c r="P63" s="43" t="s">
        <v>207</v>
      </c>
    </row>
    <row r="64" spans="8:18" ht="90.75" thickBot="1" x14ac:dyDescent="0.3">
      <c r="H64" s="42" t="str">
        <f>IF(L64="","",$I$8&amp;" "&amp;SUBTOTAL(3,$L$16:L64))</f>
        <v>Order Drink 40</v>
      </c>
      <c r="I64" s="42" t="s">
        <v>168</v>
      </c>
      <c r="J64" s="42" t="s">
        <v>198</v>
      </c>
      <c r="K64" s="41" t="s">
        <v>170</v>
      </c>
      <c r="L64" s="42" t="s">
        <v>171</v>
      </c>
      <c r="M64" s="43" t="s">
        <v>18</v>
      </c>
      <c r="N64" s="42"/>
      <c r="O64" s="42" t="str">
        <f t="shared" si="3"/>
        <v>Thuận</v>
      </c>
      <c r="P64" s="43" t="s">
        <v>207</v>
      </c>
    </row>
    <row r="65" spans="8:16" ht="90.75" thickBot="1" x14ac:dyDescent="0.3">
      <c r="H65" s="42" t="str">
        <f>IF(L65="","",$I$8&amp;" "&amp;SUBTOTAL(3,$L$16:L65))</f>
        <v>Order Drink 41</v>
      </c>
      <c r="I65" s="42" t="s">
        <v>172</v>
      </c>
      <c r="J65" s="43" t="s">
        <v>198</v>
      </c>
      <c r="K65" s="41" t="s">
        <v>174</v>
      </c>
      <c r="L65" s="42" t="s">
        <v>175</v>
      </c>
      <c r="M65" s="43" t="s">
        <v>18</v>
      </c>
      <c r="N65" s="42"/>
      <c r="O65" s="42" t="str">
        <f t="shared" si="3"/>
        <v>Thuận</v>
      </c>
      <c r="P65" s="43" t="s">
        <v>207</v>
      </c>
    </row>
    <row r="66" spans="8:16" ht="75.75" thickBot="1" x14ac:dyDescent="0.3">
      <c r="H66" s="42" t="str">
        <f>IF(L66="","",$I$8&amp;" "&amp;SUBTOTAL(3,$L$16:L66))</f>
        <v>Order Drink 42</v>
      </c>
      <c r="I66" s="42" t="s">
        <v>173</v>
      </c>
      <c r="J66" s="43" t="s">
        <v>198</v>
      </c>
      <c r="K66" s="41" t="s">
        <v>176</v>
      </c>
      <c r="L66" s="42" t="s">
        <v>175</v>
      </c>
      <c r="M66" s="43" t="s">
        <v>18</v>
      </c>
      <c r="N66" s="42"/>
      <c r="O66" s="42" t="str">
        <f t="shared" si="3"/>
        <v>Thuận</v>
      </c>
      <c r="P66" s="43" t="s">
        <v>207</v>
      </c>
    </row>
    <row r="67" spans="8:16" ht="15.75" thickBot="1" x14ac:dyDescent="0.3">
      <c r="H67" s="38"/>
      <c r="I67" s="30" t="s">
        <v>177</v>
      </c>
      <c r="J67" s="30"/>
      <c r="K67" s="30"/>
      <c r="L67" s="30"/>
      <c r="M67" s="30"/>
      <c r="N67" s="30"/>
      <c r="O67" s="30" t="str">
        <f t="shared" si="3"/>
        <v/>
      </c>
      <c r="P67" s="31"/>
    </row>
    <row r="68" spans="8:16" ht="60.75" thickBot="1" x14ac:dyDescent="0.3">
      <c r="H68" s="42" t="str">
        <f>IF(L68="","",$I$8&amp;" "&amp;SUBTOTAL(3,$L$16:L68))</f>
        <v>Order Drink 43</v>
      </c>
      <c r="I68" s="42" t="s">
        <v>179</v>
      </c>
      <c r="J68" s="42" t="s">
        <v>178</v>
      </c>
      <c r="K68" s="41" t="s">
        <v>145</v>
      </c>
      <c r="L68" s="42" t="s">
        <v>180</v>
      </c>
      <c r="M68" s="43" t="s">
        <v>19</v>
      </c>
      <c r="N68" s="42"/>
      <c r="O68" s="39" t="str">
        <f t="shared" si="3"/>
        <v>Thuận</v>
      </c>
      <c r="P68" s="42" t="s">
        <v>208</v>
      </c>
    </row>
    <row r="69" spans="8:16" ht="60.75" thickBot="1" x14ac:dyDescent="0.3">
      <c r="H69" s="42" t="str">
        <f>IF(L69="","",$I$8&amp;" "&amp;SUBTOTAL(3,$L$16:L69))</f>
        <v>Order Drink 44</v>
      </c>
      <c r="I69" s="42" t="s">
        <v>181</v>
      </c>
      <c r="J69" s="42" t="s">
        <v>199</v>
      </c>
      <c r="K69" s="41" t="s">
        <v>182</v>
      </c>
      <c r="L69" s="42" t="s">
        <v>183</v>
      </c>
      <c r="M69" s="43" t="s">
        <v>19</v>
      </c>
      <c r="N69" s="42"/>
      <c r="O69" s="39" t="str">
        <f t="shared" si="3"/>
        <v>Thuận</v>
      </c>
      <c r="P69" s="43" t="s">
        <v>208</v>
      </c>
    </row>
    <row r="70" spans="8:16" ht="30.75" thickBot="1" x14ac:dyDescent="0.3">
      <c r="H70" s="42" t="str">
        <f>IF(L70="","",$I$8&amp;" "&amp;SUBTOTAL(3,$L$16:L70))</f>
        <v>Order Drink 45</v>
      </c>
      <c r="I70" s="42" t="s">
        <v>184</v>
      </c>
      <c r="J70" s="43" t="s">
        <v>199</v>
      </c>
      <c r="K70" s="41" t="s">
        <v>185</v>
      </c>
      <c r="L70" s="42" t="s">
        <v>186</v>
      </c>
      <c r="M70" s="43" t="s">
        <v>19</v>
      </c>
      <c r="N70" s="42"/>
      <c r="O70" s="39" t="str">
        <f t="shared" si="3"/>
        <v>Thuận</v>
      </c>
      <c r="P70" s="43" t="s">
        <v>208</v>
      </c>
    </row>
    <row r="71" spans="8:16" ht="30.75" thickBot="1" x14ac:dyDescent="0.3">
      <c r="H71" s="42" t="str">
        <f>IF(L71="","",$I$8&amp;" "&amp;SUBTOTAL(3,$L$16:L71))</f>
        <v>Order Drink 46</v>
      </c>
      <c r="I71" s="42" t="s">
        <v>187</v>
      </c>
      <c r="J71" s="43" t="s">
        <v>199</v>
      </c>
      <c r="K71" s="41" t="s">
        <v>188</v>
      </c>
      <c r="L71" s="42" t="s">
        <v>189</v>
      </c>
      <c r="M71" s="43" t="s">
        <v>19</v>
      </c>
      <c r="N71" s="42"/>
      <c r="O71" s="39" t="str">
        <f t="shared" si="3"/>
        <v>Thuận</v>
      </c>
      <c r="P71" s="43" t="s">
        <v>208</v>
      </c>
    </row>
    <row r="72" spans="8:16" ht="75.75" thickBot="1" x14ac:dyDescent="0.3">
      <c r="H72" s="42" t="str">
        <f>IF(L72="","",$I$8&amp;" "&amp;SUBTOTAL(3,$L$16:L72))</f>
        <v>Order Drink 47</v>
      </c>
      <c r="I72" s="42" t="s">
        <v>190</v>
      </c>
      <c r="J72" s="43" t="s">
        <v>199</v>
      </c>
      <c r="K72" s="41" t="s">
        <v>191</v>
      </c>
      <c r="L72" s="45" t="s">
        <v>194</v>
      </c>
      <c r="M72" s="43" t="s">
        <v>19</v>
      </c>
      <c r="N72" s="42"/>
      <c r="O72" s="39" t="str">
        <f t="shared" si="3"/>
        <v>Thuận</v>
      </c>
      <c r="P72" s="43" t="s">
        <v>208</v>
      </c>
    </row>
    <row r="73" spans="8:16" ht="45.75" thickBot="1" x14ac:dyDescent="0.3">
      <c r="H73" s="42" t="str">
        <f>IF(L73="","",$I$8&amp;" "&amp;SUBTOTAL(3,$L$16:L73))</f>
        <v>Order Drink 48</v>
      </c>
      <c r="I73" s="42" t="s">
        <v>192</v>
      </c>
      <c r="J73" s="43" t="s">
        <v>199</v>
      </c>
      <c r="K73" s="41" t="s">
        <v>193</v>
      </c>
      <c r="L73" s="42" t="s">
        <v>195</v>
      </c>
      <c r="M73" s="43" t="s">
        <v>19</v>
      </c>
      <c r="N73" s="42"/>
      <c r="O73" s="39" t="str">
        <f t="shared" si="3"/>
        <v>Thuận</v>
      </c>
      <c r="P73" s="43" t="s">
        <v>208</v>
      </c>
    </row>
    <row r="74" spans="8:16" ht="45.75" thickBot="1" x14ac:dyDescent="0.3">
      <c r="H74" s="42" t="str">
        <f>IF(L74="","",$I$8&amp;" "&amp;SUBTOTAL(3,$L$16:L74))</f>
        <v>Order Drink 49</v>
      </c>
      <c r="I74" s="42" t="s">
        <v>196</v>
      </c>
      <c r="J74" s="43" t="s">
        <v>199</v>
      </c>
      <c r="K74" s="41" t="s">
        <v>197</v>
      </c>
      <c r="L74" s="42" t="s">
        <v>189</v>
      </c>
      <c r="M74" s="43" t="s">
        <v>19</v>
      </c>
      <c r="N74" s="42"/>
      <c r="O74" s="39" t="str">
        <f t="shared" si="3"/>
        <v>Thuận</v>
      </c>
      <c r="P74" s="43" t="s">
        <v>208</v>
      </c>
    </row>
  </sheetData>
  <autoFilter ref="H15:P57" xr:uid="{00000000-0009-0000-0000-000002000000}"/>
  <mergeCells count="3">
    <mergeCell ref="I8:L8"/>
    <mergeCell ref="I9:L9"/>
    <mergeCell ref="I10:L10"/>
  </mergeCells>
  <phoneticPr fontId="10" type="noConversion"/>
  <conditionalFormatting sqref="M17 M32:M37 M19:M22 M39">
    <cfRule type="expression" dxfId="8" priority="22">
      <formula>OR(M17="NT",M17="N/A")</formula>
    </cfRule>
    <cfRule type="expression" dxfId="7" priority="23">
      <formula>M17="Fail"</formula>
    </cfRule>
    <cfRule type="expression" dxfId="6" priority="24">
      <formula>M17="Pass"</formula>
    </cfRule>
  </conditionalFormatting>
  <conditionalFormatting sqref="M23:M28 M30:M31">
    <cfRule type="expression" dxfId="14" priority="19">
      <formula>OR(M23="NT",M23="N/A")</formula>
    </cfRule>
    <cfRule type="expression" dxfId="13" priority="20">
      <formula>M23="Fail"</formula>
    </cfRule>
    <cfRule type="expression" dxfId="12" priority="21">
      <formula>M23="Pass"</formula>
    </cfRule>
  </conditionalFormatting>
  <conditionalFormatting sqref="M41:M46 M48:M54 M56:M61 M63:M66 M68:M74">
    <cfRule type="expression" dxfId="2" priority="1">
      <formula>OR(M41="NT",M41="N/A")</formula>
    </cfRule>
    <cfRule type="expression" dxfId="1" priority="2">
      <formula>M41="Fail"</formula>
    </cfRule>
    <cfRule type="expression" dxfId="0" priority="3">
      <formula>M41="Pass"</formula>
    </cfRule>
  </conditionalFormatting>
  <dataValidations count="1">
    <dataValidation type="list" allowBlank="1" showInputMessage="1" showErrorMessage="1" sqref="M1:M1048576" xr:uid="{00000000-0002-0000-0200-000000000000}">
      <formula1>$H$11:$K$11</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G4:Q24"/>
  <sheetViews>
    <sheetView workbookViewId="0">
      <selection activeCell="H15" sqref="H15"/>
    </sheetView>
  </sheetViews>
  <sheetFormatPr defaultRowHeight="15" x14ac:dyDescent="0.25"/>
  <cols>
    <col min="1" max="6" width="9.140625" style="8"/>
    <col min="7" max="7" width="14.28515625" style="8" bestFit="1" customWidth="1"/>
    <col min="8" max="8" width="30.5703125" style="8" customWidth="1"/>
    <col min="9" max="9" width="12.7109375" style="8" customWidth="1"/>
    <col min="10" max="10" width="13.140625" style="8" customWidth="1"/>
    <col min="11" max="11" width="16.140625" style="8" customWidth="1"/>
    <col min="12" max="12" width="13.140625" style="8" customWidth="1"/>
    <col min="13" max="13" width="14.5703125" style="8" customWidth="1"/>
    <col min="14" max="14" width="9.140625" style="8"/>
    <col min="15" max="15" width="13.28515625" style="8" customWidth="1"/>
    <col min="16" max="16384" width="9.140625" style="8"/>
  </cols>
  <sheetData>
    <row r="4" spans="7:17" ht="15.75" thickBot="1" x14ac:dyDescent="0.3"/>
    <row r="5" spans="7:17" ht="15.75" thickBot="1" x14ac:dyDescent="0.3">
      <c r="G5" s="19" t="s">
        <v>36</v>
      </c>
      <c r="H5" s="54"/>
      <c r="I5" s="54"/>
      <c r="J5" s="54"/>
      <c r="K5" s="54"/>
    </row>
    <row r="6" spans="7:17" ht="15.75" thickBot="1" x14ac:dyDescent="0.3">
      <c r="G6" s="19" t="s">
        <v>37</v>
      </c>
      <c r="H6" s="54"/>
      <c r="I6" s="54"/>
      <c r="J6" s="54"/>
      <c r="K6" s="54"/>
    </row>
    <row r="7" spans="7:17" ht="15.75" thickBot="1" x14ac:dyDescent="0.3">
      <c r="G7" s="19" t="s">
        <v>27</v>
      </c>
      <c r="H7" s="54"/>
      <c r="I7" s="54"/>
      <c r="J7" s="54"/>
      <c r="K7" s="54"/>
    </row>
    <row r="8" spans="7:17" ht="30.75" thickBot="1" x14ac:dyDescent="0.3">
      <c r="G8" s="18" t="s">
        <v>16</v>
      </c>
      <c r="H8" s="18" t="s">
        <v>17</v>
      </c>
      <c r="I8" s="18" t="s">
        <v>18</v>
      </c>
      <c r="J8" s="18" t="s">
        <v>19</v>
      </c>
      <c r="K8" s="20" t="s">
        <v>20</v>
      </c>
    </row>
    <row r="9" spans="7:17" ht="15.75" thickBot="1" x14ac:dyDescent="0.3">
      <c r="G9" s="21">
        <f>COUNTIF($N:$N,"Pass")</f>
        <v>0</v>
      </c>
      <c r="H9" s="21">
        <f>COUNTIF($N:$N,"Fail")</f>
        <v>0</v>
      </c>
      <c r="I9" s="21">
        <f>COUNTIF($N:$N,"NT")</f>
        <v>0</v>
      </c>
      <c r="J9" s="21">
        <f>COUNTIF($N:$N,"N/A")</f>
        <v>0</v>
      </c>
      <c r="K9" s="21">
        <v>10</v>
      </c>
    </row>
    <row r="10" spans="7:17" ht="15.75" thickBot="1" x14ac:dyDescent="0.3">
      <c r="G10" s="22">
        <f>(G9/$K$9)</f>
        <v>0</v>
      </c>
      <c r="H10" s="22">
        <f t="shared" ref="H10:J10" si="0">(H9/$K$9)</f>
        <v>0</v>
      </c>
      <c r="I10" s="22">
        <f t="shared" si="0"/>
        <v>0</v>
      </c>
      <c r="J10" s="22">
        <f t="shared" si="0"/>
        <v>0</v>
      </c>
      <c r="K10" s="22"/>
    </row>
    <row r="11" spans="7:17" ht="15.75" thickBot="1" x14ac:dyDescent="0.3"/>
    <row r="12" spans="7:17" ht="31.5" customHeight="1" thickBot="1" x14ac:dyDescent="0.3">
      <c r="G12" s="23" t="s">
        <v>14</v>
      </c>
      <c r="H12" s="23" t="s">
        <v>38</v>
      </c>
      <c r="I12" s="24" t="s">
        <v>39</v>
      </c>
      <c r="J12" s="24" t="s">
        <v>40</v>
      </c>
      <c r="K12" s="24" t="s">
        <v>41</v>
      </c>
      <c r="L12" s="24" t="s">
        <v>42</v>
      </c>
      <c r="M12" s="24" t="s">
        <v>43</v>
      </c>
      <c r="N12" s="23" t="s">
        <v>34</v>
      </c>
      <c r="O12" s="23" t="s">
        <v>44</v>
      </c>
      <c r="P12" s="23" t="s">
        <v>27</v>
      </c>
      <c r="Q12" s="23" t="s">
        <v>13</v>
      </c>
    </row>
    <row r="13" spans="7:17" ht="15.75" thickBot="1" x14ac:dyDescent="0.3">
      <c r="G13" s="25" t="s">
        <v>45</v>
      </c>
      <c r="H13" s="25"/>
      <c r="I13" s="25"/>
      <c r="J13" s="25"/>
      <c r="K13" s="25"/>
      <c r="L13" s="25"/>
      <c r="M13" s="25"/>
      <c r="N13" s="25"/>
      <c r="O13" s="26"/>
      <c r="P13" s="25"/>
      <c r="Q13" s="25"/>
    </row>
    <row r="14" spans="7:17" ht="15.75" thickBot="1" x14ac:dyDescent="0.3">
      <c r="G14" s="27"/>
      <c r="H14" s="27"/>
      <c r="I14" s="27"/>
      <c r="J14" s="27"/>
      <c r="K14" s="27"/>
      <c r="L14" s="27"/>
      <c r="M14" s="27"/>
      <c r="N14" s="27"/>
      <c r="O14" s="28"/>
      <c r="P14" s="27">
        <f>$H$7</f>
        <v>0</v>
      </c>
      <c r="Q14" s="27"/>
    </row>
    <row r="15" spans="7:17" ht="15.75" thickBot="1" x14ac:dyDescent="0.3">
      <c r="G15" s="27"/>
      <c r="H15" s="27"/>
      <c r="I15" s="27"/>
      <c r="J15" s="27"/>
      <c r="K15" s="27"/>
      <c r="L15" s="27"/>
      <c r="M15" s="27"/>
      <c r="N15" s="27"/>
      <c r="O15" s="28"/>
      <c r="P15" s="27">
        <f t="shared" ref="P15:P24" si="1">$H$7</f>
        <v>0</v>
      </c>
      <c r="Q15" s="27"/>
    </row>
    <row r="16" spans="7:17" ht="15.75" thickBot="1" x14ac:dyDescent="0.3">
      <c r="G16" s="27"/>
      <c r="H16" s="27"/>
      <c r="I16" s="27"/>
      <c r="J16" s="27"/>
      <c r="K16" s="27"/>
      <c r="L16" s="27"/>
      <c r="M16" s="27"/>
      <c r="N16" s="27"/>
      <c r="O16" s="28"/>
      <c r="P16" s="27">
        <f t="shared" si="1"/>
        <v>0</v>
      </c>
      <c r="Q16" s="27"/>
    </row>
    <row r="17" spans="7:17" ht="15.75" thickBot="1" x14ac:dyDescent="0.3">
      <c r="G17" s="27"/>
      <c r="H17" s="27"/>
      <c r="I17" s="27"/>
      <c r="J17" s="27"/>
      <c r="K17" s="27"/>
      <c r="L17" s="27"/>
      <c r="M17" s="27"/>
      <c r="N17" s="27"/>
      <c r="O17" s="28"/>
      <c r="P17" s="27">
        <f t="shared" si="1"/>
        <v>0</v>
      </c>
      <c r="Q17" s="27"/>
    </row>
    <row r="18" spans="7:17" ht="15.75" thickBot="1" x14ac:dyDescent="0.3">
      <c r="G18" s="27"/>
      <c r="H18" s="27"/>
      <c r="I18" s="27"/>
      <c r="J18" s="27"/>
      <c r="K18" s="27"/>
      <c r="L18" s="27"/>
      <c r="M18" s="27"/>
      <c r="N18" s="27"/>
      <c r="O18" s="28"/>
      <c r="P18" s="27">
        <f t="shared" si="1"/>
        <v>0</v>
      </c>
      <c r="Q18" s="27"/>
    </row>
    <row r="19" spans="7:17" ht="15.75" thickBot="1" x14ac:dyDescent="0.3">
      <c r="G19" s="25" t="s">
        <v>46</v>
      </c>
      <c r="H19" s="25"/>
      <c r="I19" s="25"/>
      <c r="J19" s="25"/>
      <c r="K19" s="25"/>
      <c r="L19" s="25"/>
      <c r="M19" s="25"/>
      <c r="N19" s="25"/>
      <c r="O19" s="26"/>
      <c r="P19" s="25"/>
      <c r="Q19" s="25"/>
    </row>
    <row r="20" spans="7:17" ht="15.75" thickBot="1" x14ac:dyDescent="0.3">
      <c r="G20" s="27"/>
      <c r="H20" s="27"/>
      <c r="I20" s="27"/>
      <c r="J20" s="27"/>
      <c r="K20" s="27"/>
      <c r="L20" s="27"/>
      <c r="M20" s="27"/>
      <c r="N20" s="27"/>
      <c r="O20" s="28"/>
      <c r="P20" s="27">
        <f t="shared" si="1"/>
        <v>0</v>
      </c>
      <c r="Q20" s="27"/>
    </row>
    <row r="21" spans="7:17" ht="15.75" thickBot="1" x14ac:dyDescent="0.3">
      <c r="G21" s="27"/>
      <c r="H21" s="27"/>
      <c r="I21" s="27"/>
      <c r="J21" s="27"/>
      <c r="K21" s="27"/>
      <c r="L21" s="27"/>
      <c r="M21" s="27"/>
      <c r="N21" s="27"/>
      <c r="O21" s="28"/>
      <c r="P21" s="27">
        <f t="shared" si="1"/>
        <v>0</v>
      </c>
      <c r="Q21" s="27"/>
    </row>
    <row r="22" spans="7:17" ht="15.75" thickBot="1" x14ac:dyDescent="0.3">
      <c r="G22" s="27"/>
      <c r="H22" s="27"/>
      <c r="I22" s="27"/>
      <c r="J22" s="27"/>
      <c r="K22" s="27"/>
      <c r="L22" s="27"/>
      <c r="M22" s="27"/>
      <c r="N22" s="27"/>
      <c r="O22" s="28"/>
      <c r="P22" s="27">
        <f t="shared" si="1"/>
        <v>0</v>
      </c>
      <c r="Q22" s="27"/>
    </row>
    <row r="23" spans="7:17" ht="15.75" thickBot="1" x14ac:dyDescent="0.3">
      <c r="G23" s="27"/>
      <c r="H23" s="27"/>
      <c r="I23" s="27"/>
      <c r="J23" s="27"/>
      <c r="K23" s="27"/>
      <c r="L23" s="27"/>
      <c r="M23" s="27"/>
      <c r="N23" s="27"/>
      <c r="O23" s="28"/>
      <c r="P23" s="27">
        <f t="shared" si="1"/>
        <v>0</v>
      </c>
      <c r="Q23" s="27"/>
    </row>
    <row r="24" spans="7:17" ht="15.75" thickBot="1" x14ac:dyDescent="0.3">
      <c r="G24" s="27"/>
      <c r="H24" s="27"/>
      <c r="I24" s="27"/>
      <c r="J24" s="27"/>
      <c r="K24" s="27"/>
      <c r="L24" s="27"/>
      <c r="M24" s="27"/>
      <c r="N24" s="27"/>
      <c r="O24" s="28"/>
      <c r="P24" s="27">
        <f t="shared" si="1"/>
        <v>0</v>
      </c>
      <c r="Q24" s="27"/>
    </row>
  </sheetData>
  <mergeCells count="3">
    <mergeCell ref="H5:K5"/>
    <mergeCell ref="H6:K6"/>
    <mergeCell ref="H7:K7"/>
  </mergeCells>
  <conditionalFormatting sqref="N14:N18 N20:N24">
    <cfRule type="expression" dxfId="11" priority="1">
      <formula>OR(N14="NT",N14="N/A")</formula>
    </cfRule>
    <cfRule type="expression" dxfId="10" priority="2">
      <formula>N14="Fail"</formula>
    </cfRule>
    <cfRule type="expression" dxfId="9" priority="3">
      <formula>N14="Pass"</formula>
    </cfRule>
  </conditionalFormatting>
  <dataValidations count="1">
    <dataValidation type="list" allowBlank="1" showInputMessage="1" showErrorMessage="1" sqref="N20:N24 N14:N18" xr:uid="{00000000-0002-0000-0300-000000000000}">
      <formula1>$G$8:$J$8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Report</vt:lpstr>
      <vt:lpstr>Test scenarios </vt:lpstr>
      <vt:lpstr>Test scenarios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Thuan</dc:creator>
  <cp:lastModifiedBy>thuận võ</cp:lastModifiedBy>
  <dcterms:created xsi:type="dcterms:W3CDTF">2022-03-08T05:23:55Z</dcterms:created>
  <dcterms:modified xsi:type="dcterms:W3CDTF">2022-06-24T06:39:27Z</dcterms:modified>
</cp:coreProperties>
</file>