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defaultThemeVersion="124226"/>
  <mc:AlternateContent xmlns:mc="http://schemas.openxmlformats.org/markup-compatibility/2006">
    <mc:Choice Requires="x15">
      <x15ac:absPath xmlns:x15ac="http://schemas.microsoft.com/office/spreadsheetml/2010/11/ac" url="D:\Lab\Mon3\"/>
    </mc:Choice>
  </mc:AlternateContent>
  <xr:revisionPtr revIDLastSave="0" documentId="13_ncr:1_{04275D95-C2F2-4A7A-BA30-BB98592ED3A0}" xr6:coauthVersionLast="36" xr6:coauthVersionMax="36" xr10:uidLastSave="{00000000-0000-0000-0000-000000000000}"/>
  <bookViews>
    <workbookView xWindow="-120" yWindow="-120" windowWidth="29040" windowHeight="15840" activeTab="2" xr2:uid="{00000000-000D-0000-FFFF-FFFF00000000}"/>
  </bookViews>
  <sheets>
    <sheet name="Cover" sheetId="5" r:id="rId1"/>
    <sheet name="Test Report" sheetId="2" r:id="rId2"/>
    <sheet name="Test scenarios " sheetId="3" r:id="rId3"/>
    <sheet name="Test scenarios (matrix)" sheetId="4" r:id="rId4"/>
  </sheets>
  <definedNames>
    <definedName name="_xlnm._FilterDatabase" localSheetId="2" hidden="1">'Test scenarios '!$H$15:$P$61</definedName>
  </definedNames>
  <calcPr calcId="191029"/>
</workbook>
</file>

<file path=xl/calcChain.xml><?xml version="1.0" encoding="utf-8"?>
<calcChain xmlns="http://schemas.openxmlformats.org/spreadsheetml/2006/main">
  <c r="L12" i="3" l="1"/>
  <c r="O85" i="3" l="1"/>
  <c r="O86" i="3"/>
  <c r="O81" i="3"/>
  <c r="O82" i="3"/>
  <c r="O84" i="3"/>
  <c r="O80" i="3"/>
  <c r="H80" i="3" l="1"/>
  <c r="H81" i="3"/>
  <c r="H82" i="3"/>
  <c r="H84" i="3"/>
  <c r="H85" i="3"/>
  <c r="H86" i="3"/>
  <c r="O63" i="3"/>
  <c r="H63" i="3"/>
  <c r="H38" i="3"/>
  <c r="H27" i="3"/>
  <c r="O47" i="3"/>
  <c r="H47" i="3"/>
  <c r="O22" i="3"/>
  <c r="O17" i="3"/>
  <c r="O72" i="3" l="1"/>
  <c r="H72" i="3"/>
  <c r="H69" i="3"/>
  <c r="H71" i="3"/>
  <c r="H73" i="3"/>
  <c r="H74" i="3"/>
  <c r="H75" i="3"/>
  <c r="H76" i="3"/>
  <c r="H77" i="3"/>
  <c r="H78" i="3"/>
  <c r="H68" i="3"/>
  <c r="H65" i="3"/>
  <c r="O64" i="3"/>
  <c r="H64" i="3"/>
  <c r="O50" i="3"/>
  <c r="H50" i="3"/>
  <c r="O51" i="3"/>
  <c r="H51" i="3"/>
  <c r="H46" i="3"/>
  <c r="H44" i="3"/>
  <c r="O43" i="3"/>
  <c r="H43" i="3"/>
  <c r="O41" i="3"/>
  <c r="H41" i="3"/>
  <c r="O33" i="3"/>
  <c r="H33" i="3"/>
  <c r="O31" i="3" l="1"/>
  <c r="H31" i="3"/>
  <c r="H22" i="3"/>
  <c r="O21" i="3"/>
  <c r="H21" i="3"/>
  <c r="H17" i="3"/>
  <c r="H19" i="3"/>
  <c r="O19" i="3"/>
  <c r="H20" i="3"/>
  <c r="O20" i="3"/>
  <c r="H23" i="3"/>
  <c r="O23" i="3"/>
  <c r="H24" i="3"/>
  <c r="O24" i="3"/>
  <c r="H25" i="3"/>
  <c r="O25" i="3"/>
  <c r="H26" i="3"/>
  <c r="O26" i="3"/>
  <c r="H28" i="3"/>
  <c r="O28" i="3"/>
  <c r="H30" i="3"/>
  <c r="O30" i="3"/>
  <c r="H32" i="3"/>
  <c r="O32" i="3"/>
  <c r="H34" i="3"/>
  <c r="O34" i="3"/>
  <c r="H35" i="3"/>
  <c r="O35" i="3"/>
  <c r="H36" i="3"/>
  <c r="O36" i="3"/>
  <c r="H37" i="3"/>
  <c r="O37" i="3"/>
  <c r="H39" i="3"/>
  <c r="O39" i="3"/>
  <c r="H42" i="3"/>
  <c r="O42" i="3"/>
  <c r="O44" i="3"/>
  <c r="H45" i="3"/>
  <c r="O45" i="3"/>
  <c r="O46" i="3"/>
  <c r="H48" i="3"/>
  <c r="O48" i="3"/>
  <c r="H53" i="3"/>
  <c r="O53" i="3"/>
  <c r="H54" i="3"/>
  <c r="O54" i="3"/>
  <c r="H55" i="3"/>
  <c r="O55" i="3"/>
  <c r="H56" i="3"/>
  <c r="O56" i="3"/>
  <c r="H57" i="3"/>
  <c r="O57" i="3"/>
  <c r="H58" i="3"/>
  <c r="O58" i="3"/>
  <c r="H60" i="3"/>
  <c r="O60" i="3"/>
  <c r="H61" i="3"/>
  <c r="O61" i="3"/>
  <c r="H62" i="3"/>
  <c r="O62" i="3"/>
  <c r="O65" i="3"/>
  <c r="H66" i="3"/>
  <c r="O66" i="3"/>
  <c r="O68" i="3"/>
  <c r="O69" i="3"/>
  <c r="O71" i="3"/>
  <c r="O73" i="3"/>
  <c r="O74" i="3"/>
  <c r="O75" i="3"/>
  <c r="O76" i="3"/>
  <c r="O77" i="3"/>
  <c r="O78" i="3"/>
  <c r="L6" i="2" l="1"/>
  <c r="P15" i="4" l="1"/>
  <c r="P16" i="4"/>
  <c r="P17" i="4"/>
  <c r="P18" i="4"/>
  <c r="P20" i="4"/>
  <c r="P21" i="4"/>
  <c r="P22" i="4"/>
  <c r="P23" i="4"/>
  <c r="P24" i="4"/>
  <c r="P14" i="4"/>
  <c r="I9" i="4"/>
  <c r="I10" i="4" s="1"/>
  <c r="J9" i="4"/>
  <c r="J10" i="4" s="1"/>
  <c r="H9" i="4"/>
  <c r="H10" i="4" s="1"/>
  <c r="G9" i="4"/>
  <c r="G10" i="4" s="1"/>
  <c r="K12" i="3"/>
  <c r="J12" i="3"/>
  <c r="I12" i="3"/>
  <c r="H12" i="3"/>
  <c r="M12" i="2"/>
  <c r="M19" i="2" s="1"/>
  <c r="H12" i="2"/>
  <c r="G12" i="2" s="1"/>
  <c r="G13" i="2"/>
  <c r="G14" i="2"/>
  <c r="G15" i="2"/>
  <c r="G16" i="2"/>
  <c r="G17" i="2"/>
  <c r="G18" i="2"/>
  <c r="J12" i="2" l="1"/>
  <c r="J19" i="2" s="1"/>
  <c r="I13" i="3"/>
  <c r="K12" i="2"/>
  <c r="K19" i="2" s="1"/>
  <c r="J13" i="3"/>
  <c r="L12" i="2"/>
  <c r="L19" i="2" s="1"/>
  <c r="K13" i="3"/>
  <c r="I12" i="2"/>
  <c r="I19" i="2" s="1"/>
  <c r="H13" i="3"/>
  <c r="J21" i="2" l="1"/>
  <c r="J22" i="2"/>
</calcChain>
</file>

<file path=xl/sharedStrings.xml><?xml version="1.0" encoding="utf-8"?>
<sst xmlns="http://schemas.openxmlformats.org/spreadsheetml/2006/main" count="416" uniqueCount="221">
  <si>
    <t>TEST CASE</t>
  </si>
  <si>
    <t>Creator</t>
  </si>
  <si>
    <t>Project Name</t>
  </si>
  <si>
    <t>Project Code</t>
  </si>
  <si>
    <t>Reviewer/Approver</t>
  </si>
  <si>
    <t>Document Code</t>
  </si>
  <si>
    <t>Issue Date</t>
  </si>
  <si>
    <t>Version</t>
  </si>
  <si>
    <t>Record of change</t>
  </si>
  <si>
    <t>Change Date</t>
  </si>
  <si>
    <t>Change Item</t>
  </si>
  <si>
    <t>Change Description</t>
  </si>
  <si>
    <t>ID Name</t>
  </si>
  <si>
    <t>Note</t>
  </si>
  <si>
    <t>No</t>
  </si>
  <si>
    <t>Test Items</t>
  </si>
  <si>
    <t>Pass</t>
  </si>
  <si>
    <t>Fail</t>
  </si>
  <si>
    <t>NT</t>
  </si>
  <si>
    <t>N/A</t>
  </si>
  <si>
    <t>Number of Test Cases</t>
  </si>
  <si>
    <t>Sub total</t>
  </si>
  <si>
    <t>Test coverage</t>
  </si>
  <si>
    <t>Test successful coverage</t>
  </si>
  <si>
    <t>Notes</t>
  </si>
  <si>
    <t>Item Test</t>
  </si>
  <si>
    <t>Test Requirement</t>
  </si>
  <si>
    <t>Tester</t>
  </si>
  <si>
    <t>Number of TestCases</t>
  </si>
  <si>
    <t>ID</t>
  </si>
  <si>
    <t>Test Case Description</t>
  </si>
  <si>
    <t>Pre-Condition</t>
  </si>
  <si>
    <t>Test Case Procedure</t>
  </si>
  <si>
    <t>Expected Output</t>
  </si>
  <si>
    <t>Result</t>
  </si>
  <si>
    <t>Test Date</t>
  </si>
  <si>
    <t>Module</t>
  </si>
  <si>
    <t>Test</t>
  </si>
  <si>
    <t>Function List</t>
  </si>
  <si>
    <t>Manager</t>
  </si>
  <si>
    <t>Employee</t>
  </si>
  <si>
    <t>Director</t>
  </si>
  <si>
    <t>Internship</t>
  </si>
  <si>
    <t>Admin</t>
  </si>
  <si>
    <t>Test date</t>
  </si>
  <si>
    <t>Common Role</t>
  </si>
  <si>
    <t>Other</t>
  </si>
  <si>
    <t>TEST REPORT</t>
  </si>
  <si>
    <t>Ensure that all features listed below work properly without any errors when using the below browser</t>
  </si>
  <si>
    <t>ASM3</t>
  </si>
  <si>
    <t>Thuận</t>
  </si>
  <si>
    <t xml:space="preserve">Truy cập vào website </t>
  </si>
  <si>
    <t>-Truy cập vào website
-Vào trang đăng nhập và đăng ký
-Chọn đăng ký dành cho ứng viên</t>
  </si>
  <si>
    <t>Truy cập vào trang đăng ký</t>
  </si>
  <si>
    <t>Đăng ký với tài khoản đã tồn tại</t>
  </si>
  <si>
    <t>Hiện thông báo : "Tài khoản đã tồn tại"</t>
  </si>
  <si>
    <t>Đăng ký với email đã tồn tại</t>
  </si>
  <si>
    <t>Hiện thông báo : "Email đã tồn tại trên hệ thống"</t>
  </si>
  <si>
    <t>Đăng ký với số điện thoại đã tồn tại</t>
  </si>
  <si>
    <t>-Nhập vào đầy đủ thông tin và đúng định dạng
-Nhấp đăng ký
-Giữ nguyên email và thay đổi thông tin vẫn đúng định dạng
-Nhấp đăng ký</t>
  </si>
  <si>
    <t>-Nhập vào đầy đủ thông tin và đúng định dạng
-Nhấp đăng ký
-Giữ nguyên tên tài khoản và thay đổi thông tin vẫn đúng định dạng
-Nhấp đăng ký</t>
  </si>
  <si>
    <t>-Nhập vào đầy đủ thông tin và đúng định dạng
-Nhấp đăng ký
-Giữ nguyên số điện thoại và thay đổi thông tin vẫn đúng định dạng
-Nhấp đăng ký</t>
  </si>
  <si>
    <t>Hiện thông báo : "Số điện thoại đã tồn tại trên hệ thống"</t>
  </si>
  <si>
    <t>Đăng ký với email sai định dạng</t>
  </si>
  <si>
    <t>-Nhập đầy đủ thông tin nhưng sai định dạng của email
-Nhấp đăng ký</t>
  </si>
  <si>
    <t>Hiện thông báo : "Email hoặc số điện thoại không hợp lệ"</t>
  </si>
  <si>
    <t>Đăng ký với số điện thoại sai định dạng</t>
  </si>
  <si>
    <t>-Nhập đầy đủ thông tin nhưng sai định dạng của số điện thoại
-Nhấp đăng ký</t>
  </si>
  <si>
    <t>Đăng ký với mật khẩu không đúng yêu cầu ( &lt; 8 ký tự)</t>
  </si>
  <si>
    <t>Đăng ký với mật khẩu không đúng yêu cầu ( không bao gồm chữ hoa, thường, số và kí tự đặc biệt)</t>
  </si>
  <si>
    <t>-Nhập đầy đủ thông tin 
-Nhập vào mật khẩu có 7 ký tự
-Nhấp đăng ký</t>
  </si>
  <si>
    <t>Hiện thông báo : "Mật khẩu không hợp lệ, mật khẩu phải tối thiểu 8 kí tự, bao gồm chữ hoa, thường, số và kí tự đặc biệt"</t>
  </si>
  <si>
    <t>-Nhập đầy đủ thông tin 
-Nhập vào mật khẩu có 12 ký tự bất kỳ
-Nhấp đăng ký</t>
  </si>
  <si>
    <t>Hiện thông báo : "Đăng ký thành công"</t>
  </si>
  <si>
    <t xml:space="preserve">1.Đăng ký </t>
  </si>
  <si>
    <t>1.1.Đăng ký  (Ứng viên)</t>
  </si>
  <si>
    <t>1.2.Đăng ký  (Nhà tuyển dụng)</t>
  </si>
  <si>
    <t>Hệ thống chuyển sang trang đăng nhập và đăng ký</t>
  </si>
  <si>
    <t>-Truy cập vào website
-Vào trang đăng nhập và đăng ký</t>
  </si>
  <si>
    <t>-Truy cập vào website
-Vào trang đăng nhập và đăng ký
-Chọn đăng ký dành cho nhà tuyển dụng</t>
  </si>
  <si>
    <t>Có xuất hiện các trường cho nhà tuyển dụng nhập thông tin ( bao gồmTên công ty, email, địa chỉ, website công ty,  số điện thoại, lĩnh vực hoạt động, quốc gia).Trong đó các thông tin cơ bản bắt buộc là : Tên công ty, số điện thoại, email</t>
  </si>
  <si>
    <t>Có xuất hiện các trường cho ứng viên nhập thông tin ( bao gồm : Họ tên, số điện thoại, email, ngày sinh, kỹ năng, ngoại ngữ, kinh nghiệm, giới thiệu bản thân, học vấn, giới tính).Trong đó các thông tin cơ bản bắt buộc là : Họ tên, số điện thoại, email, ngày sinh, giới tính</t>
  </si>
  <si>
    <t>Giao diện trang đăng ký</t>
  </si>
  <si>
    <t>Giao diện trang đăng nhập</t>
  </si>
  <si>
    <t>Đăng nhập với tài khoản chưa đăng ký</t>
  </si>
  <si>
    <t>Hiện thông báo :"Tài khoản không tồn tại"</t>
  </si>
  <si>
    <t>-Nhập vào tài khoản bất kỳ
-Nhập vào mật khẩu đúng yêu cầu
-Nhấp đăng nhập</t>
  </si>
  <si>
    <t>-Nhập đầy đủ thông tin và đúng yêu cầu
-Nhấp đăng ký</t>
  </si>
  <si>
    <t>Đăng ký với các trường đúng yêu cầu</t>
  </si>
  <si>
    <t>Đăng nhập với tài khoản để trống</t>
  </si>
  <si>
    <t>-Để trống ô tài khoản
-Nhập vào mật khẩu đúng yêu cầu
-Nhấp đăng nhập</t>
  </si>
  <si>
    <t>Đăng nhập với mật khẩu để trống</t>
  </si>
  <si>
    <t>Có xuất hiện các trường để nhập tài khoản và mật khẩu , có button 'Đăng nhập'</t>
  </si>
  <si>
    <t>-Nhập vào tài khoản đã đăng ký
-Để trống ô mật khẩu
-Nhấp đăng nhập</t>
  </si>
  <si>
    <t>Hiện thông báo :"Tài khoản hoặc mật khẩu không hợp lệ"</t>
  </si>
  <si>
    <t>Đăng nhập với mật khẩu không đúng yêu cầu ( &lt; 8 ký tự)</t>
  </si>
  <si>
    <t>Đăng nhập với mật khẩu không đúng yêu cầu ( không bao gồm chữ hoa, thường, số và kí tự đặc biệt)</t>
  </si>
  <si>
    <t>-Nhập vào tài khoản đã đăng ký
-Nhập vào mật khẩu có 7 ký tự
-Nhấp đăng nhập</t>
  </si>
  <si>
    <t>-Nhập vào tài khoản đã đăng ký
-Nhập vào mật khẩu có 10 ký tự bất kỳ
-Nhấp đăng nhập</t>
  </si>
  <si>
    <t>Hiện thông báo :"Mật khẩu không hợp lệ, mật khẩu phải tối thiểu 8 kí tự, bao gồm chữ hoa, thường, số và kí tự đặc biệt"</t>
  </si>
  <si>
    <t>Đăng nhập với tài khoản và mật khẩu đã đăng ký thành công</t>
  </si>
  <si>
    <t>-Nhập vào tài khoản và mật khẩu đã đăng ký thành công
-Nhấp đăng nhập</t>
  </si>
  <si>
    <t>Hiện thông báo :"Đăng nhập thành công"</t>
  </si>
  <si>
    <t>Đăng nhập với mật khẩu không đúng</t>
  </si>
  <si>
    <t>-Nhập vào tài khoản đã đăng ký
-Nhập vào mật khẩu sai
-Nhấp đăng nhập</t>
  </si>
  <si>
    <t>Hiện thông báo : "Sai mật khẩu"</t>
  </si>
  <si>
    <t>Đăng ký với các trường đúng yêu cầu nhưng hệ thống bị lỗi</t>
  </si>
  <si>
    <t>Hiện thông báo : "Đăng ký thất bại"</t>
  </si>
  <si>
    <t xml:space="preserve">3.Đăng xuất </t>
  </si>
  <si>
    <t>Đăng nhập thành công</t>
  </si>
  <si>
    <t>Đăng xuất tài khoản</t>
  </si>
  <si>
    <t>-Vào tài khoản chọn đăng xuất</t>
  </si>
  <si>
    <t>Hiện thông báo : "Đăng xuất thành công" cùng với button OK</t>
  </si>
  <si>
    <t>Chọn button OK</t>
  </si>
  <si>
    <t>-Vào tài khoản chọn đăng xuất
-Chọn button OK</t>
  </si>
  <si>
    <t>Quay về màn hình đăng nhập và đăng ký</t>
  </si>
  <si>
    <t>Đăng nhập thành công với tài khoản nhà tuyển dụng</t>
  </si>
  <si>
    <t>Truy cập vào trang đăng bài tìm ứng viên</t>
  </si>
  <si>
    <t>-Nhấp vào 'Nhà tuyển dụng'
-Chọn 'Tạo thông tin tuyển dụng'</t>
  </si>
  <si>
    <t>Hệ thống hiển thị bảng để nhập thông tin bài đăng</t>
  </si>
  <si>
    <t>Giao diện nhập thông tin bài đăng</t>
  </si>
  <si>
    <t>Truy cập vào trang đăng tin</t>
  </si>
  <si>
    <t>Bài đăng bao gồm các thông tin: Tên công việc, mô tả công việc, yêu cầu, học vấn, kinh nghiệm, mức lương, địa chỉ, trình độ
Các thông tin bắt buộc bao gồm :tên công việc, mô tả công việc, yêu cầu, mức lương, địa chỉ</t>
  </si>
  <si>
    <t>Nhập thiếu thông tin bắt buộc</t>
  </si>
  <si>
    <t>-Nhập đầy đủ thông tin nhưng thiếu mô tả công việc
-Nhấp tạo</t>
  </si>
  <si>
    <t>Hiện thông báo : "Có thể bạn nhập chưa đầy đủ hoặc sai thông tin"</t>
  </si>
  <si>
    <t>Nhập ký tự chữ vào ô mức lương</t>
  </si>
  <si>
    <t>-Nhập đầy đủ thông tin
-Ô mức lương nhập ' 7 triệu đồng '
-Nhấp tạo</t>
  </si>
  <si>
    <t>Nhập đầy đủ và đúng yêu cầu các thông tin</t>
  </si>
  <si>
    <t>-Nhập đầy đủ và đúng yêu cầu các thông tin
-Nhấp tạo</t>
  </si>
  <si>
    <t>Hiện thông báo : "Tạo công việc thành công" đồng thời  hệ thống chuyển về trang chủ, hiển thị tin lên đầu danh sách là tin mới nhất</t>
  </si>
  <si>
    <t>Nhập đầy đủ và đúng yêu cầu các thông tin nhưng gặp sự cố</t>
  </si>
  <si>
    <t>Hiện thông báo : "Tạo công việc thất bại"</t>
  </si>
  <si>
    <t>Đăng nhập thành công với tài khoản nhà tuyển dụng và có đăng bài</t>
  </si>
  <si>
    <t>Giao diện sửa / xóa bài đăng</t>
  </si>
  <si>
    <t>Truy cập vào trang 'Nhà tuyển dụng'</t>
  </si>
  <si>
    <t>Hệ thống sẽ hiển thị danh sách các trường thông tin hiên tại của nhà tuyển dụng</t>
  </si>
  <si>
    <t xml:space="preserve">Xuất hiện danh sách các bài tuyển dụng đã đăng với 2 button 'Sửa' và 'Xóa' </t>
  </si>
  <si>
    <t>Button 'Sửa'</t>
  </si>
  <si>
    <t>-Nhấp vào button 'Sửa'</t>
  </si>
  <si>
    <t>Sửa thông tin bài đăng</t>
  </si>
  <si>
    <t>-Nhấp vào button 'Sửa'
-Chọn thông tin cần thay đổi
-Chọn 'Chỉnh sửa'</t>
  </si>
  <si>
    <t>Hiện thông báo : "Sửa thông tin thành công"</t>
  </si>
  <si>
    <t>Sửa thông tin bài đăng nhưng bị lỗi hệ thống</t>
  </si>
  <si>
    <t>Hiện thông báo : "Sửa thông tin thất bại"</t>
  </si>
  <si>
    <t>-Nhấp vào button 'Xóa'</t>
  </si>
  <si>
    <t>Hiện thông báo : "Tin đã được xóa thành công"</t>
  </si>
  <si>
    <t>Xóa bài đăng</t>
  </si>
  <si>
    <t>Xóa bài đăng nhưng bị lỗi hệ thống</t>
  </si>
  <si>
    <t>Hiện thông báo : "Không thể xóa tin"</t>
  </si>
  <si>
    <t>Nhập thiếu hoặc sai thông tin bắt buộc</t>
  </si>
  <si>
    <t>-Nhấp vào button 'Sửa'
-Chọn thông tin cần thay đổi 
-Xóa trường 'Yêu cầu'
-Chọn 'Chỉnh sửa'</t>
  </si>
  <si>
    <t xml:space="preserve">Đăng nhập thành công với tài khoản nhà tuyển dụng </t>
  </si>
  <si>
    <t>Truy cập vào trang xem ứng viên</t>
  </si>
  <si>
    <t>-Nhấp vào 'Nhà tuyển dụng'
-Chọn 'Thông tin ứng viên'</t>
  </si>
  <si>
    <t>Danh sách ứng viên đã ứng tuyển được hiển thị</t>
  </si>
  <si>
    <t>Xem thông tin ứng viên</t>
  </si>
  <si>
    <t>-Chọn ứng viên đã ứng tuyển theo công việc đã đăng
-Chọn 'Xem hồ sơ'</t>
  </si>
  <si>
    <t>Hệ thống chuyển đến trang chi tiết hồ sơ của ứng viên</t>
  </si>
  <si>
    <t>Đăng nhập thành công với tài khoản ứng viên</t>
  </si>
  <si>
    <t xml:space="preserve">Giao diện tìm việc </t>
  </si>
  <si>
    <t>Nhấp vào mục 'Tìm việc'</t>
  </si>
  <si>
    <t>Danh sách tin tuyển dụng mới nhất được hiển thị</t>
  </si>
  <si>
    <t>Tìm kiếm theo tên nhà tuyển dụng</t>
  </si>
  <si>
    <t>Tìm kiếm theo lĩnh vực</t>
  </si>
  <si>
    <t>Lọc theo thời hạn nộp hồ sơ</t>
  </si>
  <si>
    <t>Tìm kiếm theo vị trí</t>
  </si>
  <si>
    <t>Nhấp vào bộ lọc ' Tìm kiếm theo tên nhà tuyển dụng'</t>
  </si>
  <si>
    <t>Nhấp vào bộ lọc ' Tìm kiếm theo lĩnh vực'</t>
  </si>
  <si>
    <t>Nhấp vào bộ lọc 'Lọc theo thời hạn nộp hồ sơ'</t>
  </si>
  <si>
    <t>-Nhấp vào bộ lọc ' Tìm kiếm theo vị trí'
-Nhập vào vị trí cần tìm</t>
  </si>
  <si>
    <t>Hiển thị danh sách các nhà tuyển dụng kèm theo lựa chọn : “Chia sẻ ”, “Ứng tuyển ngay”, “xem chi tiết”</t>
  </si>
  <si>
    <t>Hiển thị danh sách các lĩnh vực đang được tuyển dụng kèm theo lựa chọn : “Chia sẻ ”, “Ứng tuyển ngay”, “xem chi tiết”</t>
  </si>
  <si>
    <t>Hiển thị danh sách các bài đăng theo thời hạn nộp hồ sơ kèm theo lựa chọn : “Chia sẻ ”, “Ứng tuyển ngay”, “xem chi tiết”</t>
  </si>
  <si>
    <t>Hiển thị danh sách các bài đăng có vị trí gần với vị trí đã nhập kèm theo lựa chọn : “Chia sẻ ”, “Ứng tuyển ngay”, “xem chi tiết”</t>
  </si>
  <si>
    <t>Ứng tuyển công việc</t>
  </si>
  <si>
    <t>Hệ thống thông báo ứng tuyển thành công/ thất bại</t>
  </si>
  <si>
    <t>Ứng tuyển trực tiếp từ danh sách tin tuyển dụng</t>
  </si>
  <si>
    <t>Nhấp vào 'Ứng tuyển ngay' trên đề mục của tin tuyển dụng</t>
  </si>
  <si>
    <t>Hệ thống thông báo ứng tuyển thành công/ thất bại và chuyển đến trang chi tiết hồ sơ của ứng viên</t>
  </si>
  <si>
    <t>Ứng viên chia sẻ bài viết tuyển dụng</t>
  </si>
  <si>
    <t>Hệ thống hiển thị đường link liên kết ra các mạng xã hội.</t>
  </si>
  <si>
    <t>Truy cập trang sửa hồ sơ</t>
  </si>
  <si>
    <t>-Nhấp vào 'Thông tin cá nhân'
-Nhấp vào mục 'Hồ sơ'</t>
  </si>
  <si>
    <t>Chỉnh sửa thông tin</t>
  </si>
  <si>
    <t>Hiển thị thông tin hồ sơ của ứng viên cùng với button 'Chỉnh sửa'</t>
  </si>
  <si>
    <t>-Nhấp vào button 'Chỉnh sửa'
-Nhập thông tin cần chỉnh sửa
-Nhấp 'Chỉnh sửa'</t>
  </si>
  <si>
    <t>Hiện thông báo : "Sửa thông tin thành công" và hiển thị trang thông tin cá nhân đã được chỉnh sửa</t>
  </si>
  <si>
    <t>Chỉnh sửa thông tin nhưng bị lỗi</t>
  </si>
  <si>
    <t>Hiện thông báo : " Sửa thông tin thất bại"</t>
  </si>
  <si>
    <t>Truy cập vào trang đăng bài tìm việc</t>
  </si>
  <si>
    <t>-Nhấp vào 'Thông tin cá nhân'
-Nhấp vào mục 'Đăng bài'</t>
  </si>
  <si>
    <t>Hệ thống sẽ hiện thị trang đăng bài với các nội dung bắt buộc sau: Tên công việc, Kinh nghiệm, Học vấn</t>
  </si>
  <si>
    <t>Đăng bài tìm việc</t>
  </si>
  <si>
    <t>-Nhập thông tin 
-Nhấp 'Tạo'</t>
  </si>
  <si>
    <t>Hiện thông báo : "Bài viết được tạo thành công" đồng thời tin tìm việc sẽ hiển thị trong danh sách các bài đăng trong dùng màn hình, ứng viên có thể lựa chọn chỉnh sửa hoặc xóa</t>
  </si>
  <si>
    <t>Đăng bài tìm việc nhưng bị lỗi</t>
  </si>
  <si>
    <t>Hiện thông báo : "Không thể tạo bài viết"</t>
  </si>
  <si>
    <t>Truy cập vào trang đăng nhập</t>
  </si>
  <si>
    <t>4.Đăng bài tìm ứng viên</t>
  </si>
  <si>
    <t>5.Sửa / xóa bài đăng việc làm</t>
  </si>
  <si>
    <t>6.Xem thông tin ứng viên ứng tuyển</t>
  </si>
  <si>
    <t>7.Ứng tuyển công việc</t>
  </si>
  <si>
    <t>8.Chỉnh sửa hồ sơ ứng viên</t>
  </si>
  <si>
    <t>9.Ứng viên đăng bài tìm việc</t>
  </si>
  <si>
    <t>Finding job Web</t>
  </si>
  <si>
    <t>Không gặp trường hợp đăng ký thất bại</t>
  </si>
  <si>
    <t xml:space="preserve">Vẫn đăng ký thành công </t>
  </si>
  <si>
    <t>Vẫn đăng nhập thành công</t>
  </si>
  <si>
    <t>Hệ thống không chuyển về trang chủ</t>
  </si>
  <si>
    <t>Không gặp trường hợp đăng bài thất bại</t>
  </si>
  <si>
    <t>Không chuyển sang trang chi tiết của ứng viên</t>
  </si>
  <si>
    <t>Không tồn tại chức năng</t>
  </si>
  <si>
    <t>Truy cập vào giao diện tìm việc</t>
  </si>
  <si>
    <t>-Nhấp vào xem chi tiết mô tả công việc (Hệ thống chuyển sang trang mô tả chi tiết về công việc)
-Nhấp vào ứng tuyển</t>
  </si>
  <si>
    <t>Không có chuyển sang trang mô tả chi tiết công việc</t>
  </si>
  <si>
    <t>Nhấp 'Chia sẻ' trên đề mục của tin tuyển dụng</t>
  </si>
  <si>
    <t>Không hiển thị đường link liên kết các mạng xã hội</t>
  </si>
  <si>
    <t>Không gặp trường hợp sửa thông tin thất bại</t>
  </si>
  <si>
    <t>Không gặp trường hợp không thể tạo bài viết</t>
  </si>
  <si>
    <t xml:space="preserve">2.1.Đăng nhập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</si>
</sst>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1" x14ac:knownFonts="1">
    <font>
      <sz val="11"/>
      <color theme="1"/>
      <name val="Calibri"/>
      <family val="2"/>
      <scheme val="minor"/>
    </font>
    <font>
      <sz val="11"/>
      <color theme="0"/>
      <name val="Calibri"/>
      <family val="2"/>
      <scheme val="minor"/>
    </font>
    <font>
      <b/>
      <sz val="28"/>
      <color theme="1"/>
      <name val="Calibri"/>
      <family val="2"/>
      <scheme val="minor"/>
    </font>
    <font>
      <sz val="28"/>
      <color theme="1"/>
      <name val="Calibri"/>
      <family val="2"/>
      <scheme val="minor"/>
    </font>
    <font>
      <b/>
      <sz val="11"/>
      <color theme="9" tint="-0.249977111117893"/>
      <name val="Calibri"/>
      <family val="2"/>
      <scheme val="minor"/>
    </font>
    <font>
      <sz val="11"/>
      <color theme="1"/>
      <name val="Calibri"/>
      <family val="2"/>
      <scheme val="minor"/>
    </font>
    <font>
      <b/>
      <sz val="11"/>
      <color theme="1"/>
      <name val="Calibri"/>
      <family val="2"/>
      <scheme val="minor"/>
    </font>
    <font>
      <b/>
      <sz val="11"/>
      <color theme="9" tint="-0.499984740745262"/>
      <name val="Calibri"/>
      <family val="2"/>
      <scheme val="minor"/>
    </font>
    <font>
      <b/>
      <sz val="22"/>
      <color theme="1"/>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9" tint="-0.49998474074526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AF881B"/>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9" fontId="5" fillId="0" borderId="0" applyFont="0" applyFill="0" applyBorder="0" applyAlignment="0" applyProtection="0"/>
    <xf numFmtId="0" fontId="9" fillId="0" borderId="0" applyNumberFormat="0" applyFill="0" applyBorder="0" applyAlignment="0" applyProtection="0"/>
  </cellStyleXfs>
  <cellXfs count="55">
    <xf numFmtId="0" fontId="0" fillId="0" borderId="0" xfId="0"/>
    <xf numFmtId="0" fontId="0" fillId="0" borderId="1" xfId="0" applyBorder="1" applyAlignment="1">
      <alignment vertical="center"/>
    </xf>
    <xf numFmtId="0" fontId="0" fillId="0" borderId="0" xfId="0" applyAlignment="1">
      <alignment vertical="center"/>
    </xf>
    <xf numFmtId="164" fontId="0" fillId="0" borderId="1" xfId="0" applyNumberFormat="1" applyBorder="1" applyAlignment="1">
      <alignment vertical="center"/>
    </xf>
    <xf numFmtId="0" fontId="4" fillId="0" borderId="0" xfId="0" applyFont="1" applyAlignment="1">
      <alignment vertical="center"/>
    </xf>
    <xf numFmtId="0" fontId="4" fillId="0" borderId="1" xfId="0" applyFont="1" applyBorder="1" applyAlignment="1">
      <alignment vertical="center"/>
    </xf>
    <xf numFmtId="164" fontId="1" fillId="2" borderId="1" xfId="0" applyNumberFormat="1" applyFont="1" applyFill="1" applyBorder="1" applyAlignment="1">
      <alignment vertical="center"/>
    </xf>
    <xf numFmtId="0" fontId="1"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10" fontId="0" fillId="0" borderId="0" xfId="1" applyNumberFormat="1" applyFont="1" applyAlignment="1">
      <alignment horizontal="right" vertical="center"/>
    </xf>
    <xf numFmtId="0" fontId="0" fillId="0" borderId="0" xfId="0" applyBorder="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left" vertical="center"/>
    </xf>
    <xf numFmtId="0" fontId="1" fillId="3" borderId="1" xfId="0" applyFont="1" applyFill="1" applyBorder="1" applyAlignment="1">
      <alignment horizontal="center" vertical="center"/>
    </xf>
    <xf numFmtId="1" fontId="0" fillId="0" borderId="1" xfId="0" applyNumberFormat="1" applyBorder="1" applyAlignment="1">
      <alignment horizontal="center" vertical="center"/>
    </xf>
    <xf numFmtId="0" fontId="0" fillId="3" borderId="1" xfId="0" applyFill="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1" xfId="0" applyFont="1" applyBorder="1" applyAlignment="1">
      <alignment horizontal="left" wrapText="1"/>
    </xf>
    <xf numFmtId="1" fontId="0" fillId="0" borderId="1" xfId="0" applyNumberFormat="1" applyBorder="1" applyAlignment="1">
      <alignment horizontal="center"/>
    </xf>
    <xf numFmtId="10" fontId="0" fillId="0" borderId="1" xfId="0" applyNumberFormat="1" applyBorder="1" applyAlignment="1">
      <alignment horizont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4" borderId="1" xfId="0" applyFill="1" applyBorder="1" applyAlignment="1">
      <alignment horizontal="left"/>
    </xf>
    <xf numFmtId="164" fontId="0" fillId="4" borderId="1" xfId="0" applyNumberFormat="1" applyFill="1" applyBorder="1" applyAlignment="1">
      <alignment horizontal="left"/>
    </xf>
    <xf numFmtId="0" fontId="0" fillId="0" borderId="1" xfId="0" applyBorder="1" applyAlignment="1">
      <alignment horizontal="left"/>
    </xf>
    <xf numFmtId="164" fontId="0" fillId="0" borderId="1" xfId="0" applyNumberFormat="1" applyBorder="1" applyAlignment="1">
      <alignment horizontal="left"/>
    </xf>
    <xf numFmtId="0" fontId="9" fillId="0" borderId="1" xfId="2" applyBorder="1" applyAlignment="1">
      <alignment horizontal="center" vertical="center"/>
    </xf>
    <xf numFmtId="1" fontId="0" fillId="4" borderId="0" xfId="0" applyNumberFormat="1" applyFill="1" applyBorder="1" applyAlignment="1">
      <alignment vertical="center" wrapText="1"/>
    </xf>
    <xf numFmtId="1" fontId="0" fillId="4" borderId="4" xfId="0" applyNumberFormat="1" applyFill="1" applyBorder="1" applyAlignment="1">
      <alignment vertical="center" wrapText="1"/>
    </xf>
    <xf numFmtId="0" fontId="0" fillId="0" borderId="0" xfId="0" applyAlignment="1">
      <alignment vertical="center" wrapText="1"/>
    </xf>
    <xf numFmtId="0" fontId="6" fillId="0" borderId="1" xfId="0"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10" fontId="0" fillId="0" borderId="1" xfId="0" applyNumberFormat="1" applyBorder="1" applyAlignment="1">
      <alignment vertical="center" wrapText="1"/>
    </xf>
    <xf numFmtId="0" fontId="1" fillId="3" borderId="2" xfId="0" applyFont="1" applyFill="1" applyBorder="1" applyAlignment="1">
      <alignment vertical="center" wrapText="1"/>
    </xf>
    <xf numFmtId="0" fontId="0" fillId="4" borderId="3"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6" fillId="0" borderId="0" xfId="0" applyFont="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Border="1" applyAlignment="1">
      <alignmen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left" vertical="center"/>
    </xf>
    <xf numFmtId="0" fontId="8" fillId="0" borderId="0" xfId="0" applyFont="1" applyAlignment="1">
      <alignment horizontal="center" vertical="center"/>
    </xf>
    <xf numFmtId="0" fontId="7" fillId="0" borderId="1" xfId="0" applyFont="1" applyBorder="1" applyAlignment="1">
      <alignment horizontal="left" vertical="center"/>
    </xf>
    <xf numFmtId="0" fontId="0" fillId="0" borderId="1" xfId="0" applyBorder="1"/>
    <xf numFmtId="0" fontId="0" fillId="0" borderId="1" xfId="0" applyBorder="1" applyAlignment="1">
      <alignment vertical="center" wrapText="1"/>
    </xf>
    <xf numFmtId="0" fontId="0" fillId="0" borderId="1" xfId="0" applyBorder="1" applyAlignment="1">
      <alignment horizontal="left"/>
    </xf>
  </cellXfs>
  <cellStyles count="3">
    <cellStyle name="Hyperlink" xfId="2" builtinId="8"/>
    <cellStyle name="Normal" xfId="0" builtinId="0"/>
    <cellStyle name="Percent" xfId="1" builtinId="5"/>
  </cellStyles>
  <dxfs count="30">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s>
  <tableStyles count="0" defaultTableStyle="TableStyleMedium2" defaultPivotStyle="PivotStyleLight16"/>
  <colors>
    <mruColors>
      <color rgb="FFAF88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3</xdr:row>
      <xdr:rowOff>152400</xdr:rowOff>
    </xdr:from>
    <xdr:to>
      <xdr:col>5</xdr:col>
      <xdr:colOff>1493157</xdr:colOff>
      <xdr:row>3</xdr:row>
      <xdr:rowOff>590550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52675" y="352425"/>
          <a:ext cx="1397907" cy="438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F2:K20"/>
  <sheetViews>
    <sheetView workbookViewId="0">
      <selection activeCell="K6" sqref="K6"/>
    </sheetView>
  </sheetViews>
  <sheetFormatPr defaultRowHeight="15" x14ac:dyDescent="0.25"/>
  <cols>
    <col min="4" max="4" width="4.140625" customWidth="1"/>
    <col min="5" max="5" width="2.28515625" customWidth="1"/>
    <col min="6" max="6" width="23.42578125" customWidth="1"/>
    <col min="7" max="7" width="22.85546875" customWidth="1"/>
    <col min="8" max="8" width="31.5703125" customWidth="1"/>
    <col min="9" max="9" width="32.7109375" customWidth="1"/>
    <col min="10" max="10" width="48.5703125" customWidth="1"/>
    <col min="11" max="11" width="29.7109375" customWidth="1"/>
  </cols>
  <sheetData>
    <row r="2" spans="6:11" ht="0.75" customHeight="1" thickBot="1" x14ac:dyDescent="0.3"/>
    <row r="3" spans="6:11" ht="15.75" hidden="1" thickBot="1" x14ac:dyDescent="0.3"/>
    <row r="4" spans="6:11" ht="55.5" customHeight="1" thickBot="1" x14ac:dyDescent="0.3">
      <c r="F4" s="1"/>
      <c r="G4" s="46" t="s">
        <v>0</v>
      </c>
      <c r="H4" s="47"/>
      <c r="I4" s="47"/>
      <c r="J4" s="47"/>
      <c r="K4" s="47"/>
    </row>
    <row r="5" spans="6:11" ht="15.75" thickBot="1" x14ac:dyDescent="0.3">
      <c r="F5" s="2"/>
      <c r="G5" s="2"/>
      <c r="H5" s="2"/>
      <c r="I5" s="2"/>
      <c r="J5" s="2"/>
      <c r="K5" s="2"/>
    </row>
    <row r="6" spans="6:11" ht="15.75" thickBot="1" x14ac:dyDescent="0.3">
      <c r="F6" s="5" t="s">
        <v>2</v>
      </c>
      <c r="G6" s="48" t="s">
        <v>49</v>
      </c>
      <c r="H6" s="48"/>
      <c r="I6" s="48"/>
      <c r="J6" s="5" t="s">
        <v>1</v>
      </c>
      <c r="K6" s="1" t="s">
        <v>50</v>
      </c>
    </row>
    <row r="7" spans="6:11" ht="15.75" thickBot="1" x14ac:dyDescent="0.3">
      <c r="F7" s="5" t="s">
        <v>3</v>
      </c>
      <c r="G7" s="48"/>
      <c r="H7" s="48"/>
      <c r="I7" s="48"/>
      <c r="J7" s="5" t="s">
        <v>4</v>
      </c>
      <c r="K7" s="1"/>
    </row>
    <row r="8" spans="6:11" ht="15.75" thickBot="1" x14ac:dyDescent="0.3">
      <c r="F8" s="49" t="s">
        <v>5</v>
      </c>
      <c r="G8" s="48"/>
      <c r="H8" s="48"/>
      <c r="I8" s="48"/>
      <c r="J8" s="5" t="s">
        <v>6</v>
      </c>
      <c r="K8" s="1"/>
    </row>
    <row r="9" spans="6:11" ht="15.75" thickBot="1" x14ac:dyDescent="0.3">
      <c r="F9" s="49"/>
      <c r="G9" s="48"/>
      <c r="H9" s="48"/>
      <c r="I9" s="48"/>
      <c r="J9" s="5" t="s">
        <v>7</v>
      </c>
      <c r="K9" s="1"/>
    </row>
    <row r="10" spans="6:11" x14ac:dyDescent="0.25">
      <c r="F10" s="2"/>
      <c r="G10" s="2"/>
      <c r="H10" s="2"/>
      <c r="I10" s="2"/>
      <c r="J10" s="2"/>
      <c r="K10" s="2"/>
    </row>
    <row r="11" spans="6:11" x14ac:dyDescent="0.25">
      <c r="F11" s="2"/>
      <c r="G11" s="2"/>
      <c r="H11" s="2"/>
      <c r="I11" s="2"/>
      <c r="J11" s="2"/>
      <c r="K11" s="2"/>
    </row>
    <row r="12" spans="6:11" ht="15.75" thickBot="1" x14ac:dyDescent="0.3">
      <c r="F12" s="4" t="s">
        <v>8</v>
      </c>
      <c r="G12" s="2"/>
      <c r="H12" s="2"/>
      <c r="I12" s="2"/>
      <c r="J12" s="2"/>
      <c r="K12" s="2"/>
    </row>
    <row r="13" spans="6:11" ht="15.75" thickBot="1" x14ac:dyDescent="0.3">
      <c r="F13" s="6" t="s">
        <v>9</v>
      </c>
      <c r="G13" s="7" t="s">
        <v>10</v>
      </c>
      <c r="H13" s="7" t="s">
        <v>11</v>
      </c>
      <c r="I13" s="7" t="s">
        <v>12</v>
      </c>
      <c r="J13" s="7" t="s">
        <v>13</v>
      </c>
      <c r="K13" s="2"/>
    </row>
    <row r="14" spans="6:11" ht="15.75" thickBot="1" x14ac:dyDescent="0.3">
      <c r="F14" s="3"/>
      <c r="G14" s="1"/>
      <c r="H14" s="1"/>
      <c r="I14" s="1"/>
      <c r="J14" s="1"/>
      <c r="K14" s="2"/>
    </row>
    <row r="15" spans="6:11" ht="15.75" thickBot="1" x14ac:dyDescent="0.3">
      <c r="F15" s="3"/>
      <c r="G15" s="1"/>
      <c r="H15" s="1"/>
      <c r="I15" s="1"/>
      <c r="J15" s="1"/>
      <c r="K15" s="2"/>
    </row>
    <row r="16" spans="6:11" ht="15.75" thickBot="1" x14ac:dyDescent="0.3">
      <c r="F16" s="3"/>
      <c r="G16" s="1"/>
      <c r="H16" s="1"/>
      <c r="I16" s="1"/>
      <c r="J16" s="1"/>
      <c r="K16" s="2"/>
    </row>
    <row r="17" spans="6:11" ht="15.75" thickBot="1" x14ac:dyDescent="0.3">
      <c r="F17" s="3"/>
      <c r="G17" s="1"/>
      <c r="H17" s="1"/>
      <c r="I17" s="1"/>
      <c r="J17" s="1"/>
      <c r="K17" s="2"/>
    </row>
    <row r="18" spans="6:11" ht="15.75" thickBot="1" x14ac:dyDescent="0.3">
      <c r="F18" s="3"/>
      <c r="G18" s="1"/>
      <c r="H18" s="1"/>
      <c r="I18" s="1"/>
      <c r="J18" s="1"/>
      <c r="K18" s="2"/>
    </row>
    <row r="19" spans="6:11" ht="15.75" thickBot="1" x14ac:dyDescent="0.3">
      <c r="F19" s="3"/>
      <c r="G19" s="1"/>
      <c r="H19" s="1"/>
      <c r="I19" s="1"/>
      <c r="J19" s="1"/>
      <c r="K19" s="2"/>
    </row>
    <row r="20" spans="6:11" ht="15.75" thickBot="1" x14ac:dyDescent="0.3">
      <c r="F20" s="3"/>
      <c r="G20" s="1"/>
      <c r="H20" s="1"/>
      <c r="I20" s="1"/>
      <c r="J20" s="1"/>
      <c r="K20" s="2"/>
    </row>
  </sheetData>
  <mergeCells count="5">
    <mergeCell ref="G4:K4"/>
    <mergeCell ref="G6:I6"/>
    <mergeCell ref="G7:I7"/>
    <mergeCell ref="F8:F9"/>
    <mergeCell ref="G8:I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3:M22"/>
  <sheetViews>
    <sheetView workbookViewId="0">
      <selection activeCell="M12" sqref="M12"/>
    </sheetView>
  </sheetViews>
  <sheetFormatPr defaultRowHeight="15" x14ac:dyDescent="0.25"/>
  <cols>
    <col min="1" max="6" width="9.140625" style="9"/>
    <col min="7" max="7" width="15.28515625" style="9" bestFit="1" customWidth="1"/>
    <col min="8" max="8" width="28.42578125" style="9" customWidth="1"/>
    <col min="9" max="9" width="14" style="9" customWidth="1"/>
    <col min="10" max="10" width="14.85546875" style="9" customWidth="1"/>
    <col min="11" max="11" width="14.140625" style="9" customWidth="1"/>
    <col min="12" max="12" width="13" style="9" customWidth="1"/>
    <col min="13" max="13" width="20.42578125" style="9" bestFit="1" customWidth="1"/>
    <col min="14" max="16384" width="9.140625" style="9"/>
  </cols>
  <sheetData>
    <row r="3" spans="4:13" ht="15" customHeight="1" x14ac:dyDescent="0.25">
      <c r="G3" s="50" t="s">
        <v>47</v>
      </c>
      <c r="H3" s="50"/>
      <c r="I3" s="50"/>
      <c r="J3" s="50"/>
      <c r="K3" s="50"/>
      <c r="L3" s="50"/>
      <c r="M3" s="50"/>
    </row>
    <row r="4" spans="4:13" x14ac:dyDescent="0.25">
      <c r="G4" s="50"/>
      <c r="H4" s="50"/>
      <c r="I4" s="50"/>
      <c r="J4" s="50"/>
      <c r="K4" s="50"/>
      <c r="L4" s="50"/>
      <c r="M4" s="50"/>
    </row>
    <row r="5" spans="4:13" ht="15.75" thickBot="1" x14ac:dyDescent="0.3"/>
    <row r="6" spans="4:13" ht="15.75" thickBot="1" x14ac:dyDescent="0.3">
      <c r="G6" s="14" t="s">
        <v>2</v>
      </c>
      <c r="H6" s="48" t="s">
        <v>49</v>
      </c>
      <c r="I6" s="48"/>
      <c r="J6" s="51" t="s">
        <v>1</v>
      </c>
      <c r="K6" s="51"/>
      <c r="L6" s="52" t="str">
        <f>IF(Cover!K6="","",Cover!K6)</f>
        <v>Thuận</v>
      </c>
      <c r="M6" s="52"/>
    </row>
    <row r="7" spans="4:13" ht="15.75" thickBot="1" x14ac:dyDescent="0.3">
      <c r="G7" s="14" t="s">
        <v>3</v>
      </c>
      <c r="H7" s="48"/>
      <c r="I7" s="48"/>
      <c r="J7" s="51" t="s">
        <v>4</v>
      </c>
      <c r="K7" s="51"/>
      <c r="L7" s="48"/>
      <c r="M7" s="48"/>
    </row>
    <row r="8" spans="4:13" ht="15.75" thickBot="1" x14ac:dyDescent="0.3">
      <c r="G8" s="14" t="s">
        <v>5</v>
      </c>
      <c r="H8" s="48"/>
      <c r="I8" s="48"/>
      <c r="J8" s="51" t="s">
        <v>6</v>
      </c>
      <c r="K8" s="51"/>
      <c r="L8" s="48"/>
      <c r="M8" s="48"/>
    </row>
    <row r="9" spans="4:13" ht="15.75" thickBot="1" x14ac:dyDescent="0.3">
      <c r="G9" s="14" t="s">
        <v>24</v>
      </c>
      <c r="H9" s="48"/>
      <c r="I9" s="48"/>
      <c r="J9" s="48"/>
      <c r="K9" s="48"/>
      <c r="L9" s="48"/>
      <c r="M9" s="48"/>
    </row>
    <row r="10" spans="4:13" ht="15.75" thickBot="1" x14ac:dyDescent="0.3">
      <c r="D10" s="12"/>
      <c r="E10" s="12"/>
    </row>
    <row r="11" spans="4:13" ht="15.75" thickBot="1" x14ac:dyDescent="0.3">
      <c r="G11" s="15" t="s">
        <v>14</v>
      </c>
      <c r="H11" s="15" t="s">
        <v>15</v>
      </c>
      <c r="I11" s="15" t="s">
        <v>16</v>
      </c>
      <c r="J11" s="15" t="s">
        <v>17</v>
      </c>
      <c r="K11" s="15" t="s">
        <v>18</v>
      </c>
      <c r="L11" s="15" t="s">
        <v>19</v>
      </c>
      <c r="M11" s="15" t="s">
        <v>20</v>
      </c>
    </row>
    <row r="12" spans="4:13" ht="15.75" thickBot="1" x14ac:dyDescent="0.3">
      <c r="G12" s="16">
        <f>IF(H12="","",SUBTOTAL(3,$H$12:H12))</f>
        <v>1</v>
      </c>
      <c r="H12" s="29" t="str">
        <f>'Test scenarios '!I8</f>
        <v>Finding job Web</v>
      </c>
      <c r="I12" s="13">
        <f>'Test scenarios '!H12</f>
        <v>29</v>
      </c>
      <c r="J12" s="13">
        <f>'Test scenarios '!I12</f>
        <v>20</v>
      </c>
      <c r="K12" s="13">
        <f>'Test scenarios '!J12</f>
        <v>0</v>
      </c>
      <c r="L12" s="13">
        <f>'Test scenarios '!K12</f>
        <v>11</v>
      </c>
      <c r="M12" s="13">
        <f>'Test scenarios '!L12</f>
        <v>60</v>
      </c>
    </row>
    <row r="13" spans="4:13" ht="15.75" thickBot="1" x14ac:dyDescent="0.3">
      <c r="G13" s="16" t="str">
        <f>IF(H13="","",SUBTOTAL(3,$H$12:H13))</f>
        <v/>
      </c>
      <c r="H13" s="13"/>
      <c r="I13" s="13"/>
      <c r="J13" s="13"/>
      <c r="K13" s="13"/>
      <c r="L13" s="13"/>
      <c r="M13" s="13"/>
    </row>
    <row r="14" spans="4:13" ht="15.75" thickBot="1" x14ac:dyDescent="0.3">
      <c r="G14" s="16" t="str">
        <f>IF(H14="","",SUBTOTAL(3,$H$12:H14))</f>
        <v/>
      </c>
      <c r="H14" s="13"/>
      <c r="I14" s="13"/>
      <c r="J14" s="13"/>
      <c r="K14" s="13"/>
      <c r="L14" s="13"/>
      <c r="M14" s="13"/>
    </row>
    <row r="15" spans="4:13" ht="15.75" thickBot="1" x14ac:dyDescent="0.3">
      <c r="G15" s="16" t="str">
        <f>IF(H15="","",SUBTOTAL(3,$H$12:H15))</f>
        <v/>
      </c>
      <c r="H15" s="13"/>
      <c r="I15" s="13"/>
      <c r="J15" s="13"/>
      <c r="K15" s="13"/>
      <c r="L15" s="13"/>
      <c r="M15" s="13"/>
    </row>
    <row r="16" spans="4:13" ht="15.75" thickBot="1" x14ac:dyDescent="0.3">
      <c r="G16" s="16" t="str">
        <f>IF(H16="","",SUBTOTAL(3,$H$12:H16))</f>
        <v/>
      </c>
      <c r="H16" s="13"/>
      <c r="I16" s="13"/>
      <c r="J16" s="13"/>
      <c r="K16" s="13"/>
      <c r="L16" s="13"/>
      <c r="M16" s="13"/>
    </row>
    <row r="17" spans="7:13" ht="15.75" thickBot="1" x14ac:dyDescent="0.3">
      <c r="G17" s="16" t="str">
        <f>IF(H17="","",SUBTOTAL(3,$H$12:H17))</f>
        <v/>
      </c>
      <c r="H17" s="13"/>
      <c r="I17" s="13"/>
      <c r="J17" s="13"/>
      <c r="K17" s="13"/>
      <c r="L17" s="13"/>
      <c r="M17" s="13"/>
    </row>
    <row r="18" spans="7:13" ht="15.75" thickBot="1" x14ac:dyDescent="0.3">
      <c r="G18" s="16" t="str">
        <f>IF(H18="","",SUBTOTAL(3,$H$12:H18))</f>
        <v/>
      </c>
      <c r="H18" s="13"/>
      <c r="I18" s="13"/>
      <c r="J18" s="13"/>
      <c r="K18" s="13"/>
      <c r="L18" s="13"/>
      <c r="M18" s="13"/>
    </row>
    <row r="19" spans="7:13" ht="15.75" thickBot="1" x14ac:dyDescent="0.3">
      <c r="G19" s="17"/>
      <c r="H19" s="15" t="s">
        <v>21</v>
      </c>
      <c r="I19" s="15">
        <f>SUM(I12:I18)</f>
        <v>29</v>
      </c>
      <c r="J19" s="15">
        <f t="shared" ref="J19:M19" si="0">SUM(J12:J18)</f>
        <v>20</v>
      </c>
      <c r="K19" s="15">
        <f t="shared" si="0"/>
        <v>0</v>
      </c>
      <c r="L19" s="15">
        <f t="shared" si="0"/>
        <v>11</v>
      </c>
      <c r="M19" s="15">
        <f t="shared" si="0"/>
        <v>60</v>
      </c>
    </row>
    <row r="21" spans="7:13" x14ac:dyDescent="0.25">
      <c r="H21" s="10" t="s">
        <v>22</v>
      </c>
      <c r="J21" s="11">
        <f>((I19+J19))/(M19-K19-L19)</f>
        <v>1</v>
      </c>
    </row>
    <row r="22" spans="7:13" x14ac:dyDescent="0.25">
      <c r="H22" s="10" t="s">
        <v>23</v>
      </c>
      <c r="J22" s="11">
        <f>(I19)/(M19-L19)</f>
        <v>0.59183673469387754</v>
      </c>
    </row>
  </sheetData>
  <mergeCells count="11">
    <mergeCell ref="G3:M4"/>
    <mergeCell ref="H6:I6"/>
    <mergeCell ref="H9:M9"/>
    <mergeCell ref="J6:K6"/>
    <mergeCell ref="J7:K7"/>
    <mergeCell ref="J8:K8"/>
    <mergeCell ref="L6:M6"/>
    <mergeCell ref="L7:M7"/>
    <mergeCell ref="L8:M8"/>
    <mergeCell ref="H7:I7"/>
    <mergeCell ref="H8:I8"/>
  </mergeCells>
  <hyperlinks>
    <hyperlink ref="H12" location="'Test scenarios '!A1" display="'Test scenarios '!A1" xr:uid="{00000000-0004-0000-01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H7:R86"/>
  <sheetViews>
    <sheetView tabSelected="1" zoomScale="85" zoomScaleNormal="85" workbookViewId="0">
      <selection activeCell="D83" sqref="D83"/>
    </sheetView>
  </sheetViews>
  <sheetFormatPr defaultRowHeight="15" x14ac:dyDescent="0.25"/>
  <cols>
    <col min="1" max="7" width="9.140625" style="32"/>
    <col min="8" max="8" width="21" style="32" customWidth="1"/>
    <col min="9" max="9" width="37.5703125" style="32" customWidth="1"/>
    <col min="10" max="10" width="32.28515625" style="32" customWidth="1"/>
    <col min="11" max="11" width="38" style="32" customWidth="1"/>
    <col min="12" max="12" width="34" style="32" customWidth="1"/>
    <col min="13" max="13" width="14.42578125" style="32" customWidth="1"/>
    <col min="14" max="14" width="13.85546875" style="32" bestFit="1" customWidth="1"/>
    <col min="15" max="15" width="13.28515625" style="32" customWidth="1"/>
    <col min="16" max="16" width="30" style="32" customWidth="1"/>
    <col min="17" max="16384" width="9.140625" style="32"/>
  </cols>
  <sheetData>
    <row r="7" spans="8:16" ht="15.75" thickBot="1" x14ac:dyDescent="0.3"/>
    <row r="8" spans="8:16" ht="15.75" thickBot="1" x14ac:dyDescent="0.3">
      <c r="H8" s="33" t="s">
        <v>25</v>
      </c>
      <c r="I8" s="53" t="s">
        <v>205</v>
      </c>
      <c r="J8" s="53"/>
      <c r="K8" s="53"/>
      <c r="L8" s="53"/>
      <c r="M8" s="34"/>
      <c r="N8" s="34"/>
      <c r="O8" s="34"/>
      <c r="P8" s="34"/>
    </row>
    <row r="9" spans="8:16" ht="15.75" thickBot="1" x14ac:dyDescent="0.3">
      <c r="H9" s="33" t="s">
        <v>26</v>
      </c>
      <c r="I9" s="53" t="s">
        <v>48</v>
      </c>
      <c r="J9" s="53"/>
      <c r="K9" s="53"/>
      <c r="L9" s="53"/>
      <c r="M9" s="34"/>
      <c r="N9" s="34"/>
      <c r="O9" s="34"/>
      <c r="P9" s="34"/>
    </row>
    <row r="10" spans="8:16" ht="15.75" thickBot="1" x14ac:dyDescent="0.3">
      <c r="H10" s="33" t="s">
        <v>27</v>
      </c>
      <c r="I10" s="53" t="s">
        <v>50</v>
      </c>
      <c r="J10" s="53"/>
      <c r="K10" s="53"/>
      <c r="L10" s="53"/>
      <c r="M10" s="34"/>
      <c r="N10" s="34"/>
      <c r="O10" s="34"/>
      <c r="P10" s="34"/>
    </row>
    <row r="11" spans="8:16" ht="15.75" thickBot="1" x14ac:dyDescent="0.3">
      <c r="H11" s="33" t="s">
        <v>16</v>
      </c>
      <c r="I11" s="33" t="s">
        <v>17</v>
      </c>
      <c r="J11" s="33" t="s">
        <v>18</v>
      </c>
      <c r="K11" s="33" t="s">
        <v>19</v>
      </c>
      <c r="L11" s="33" t="s">
        <v>28</v>
      </c>
      <c r="M11" s="34"/>
      <c r="N11" s="34"/>
      <c r="O11" s="34"/>
      <c r="P11" s="34"/>
    </row>
    <row r="12" spans="8:16" ht="15.75" thickBot="1" x14ac:dyDescent="0.3">
      <c r="H12" s="35">
        <f>COUNTIF($M:$M,"Pass")</f>
        <v>29</v>
      </c>
      <c r="I12" s="35">
        <f>COUNTIF($M:$M,"Fail")</f>
        <v>20</v>
      </c>
      <c r="J12" s="35">
        <f>COUNTIF($M:$M,"NT")</f>
        <v>0</v>
      </c>
      <c r="K12" s="35">
        <f>COUNTIF($M:$M,"N/A")</f>
        <v>11</v>
      </c>
      <c r="L12" s="35">
        <f>COUNTA(H17:H86)</f>
        <v>60</v>
      </c>
      <c r="M12" s="34"/>
      <c r="N12" s="34"/>
      <c r="O12" s="34"/>
      <c r="P12" s="34"/>
    </row>
    <row r="13" spans="8:16" ht="15.75" thickBot="1" x14ac:dyDescent="0.3">
      <c r="H13" s="36">
        <f t="shared" ref="H13:J13" si="0">(H12/$L$12)</f>
        <v>0.48333333333333334</v>
      </c>
      <c r="I13" s="36">
        <f t="shared" si="0"/>
        <v>0.33333333333333331</v>
      </c>
      <c r="J13" s="36">
        <f t="shared" si="0"/>
        <v>0</v>
      </c>
      <c r="K13" s="36">
        <f>(K12/$L$12)</f>
        <v>0.18333333333333332</v>
      </c>
      <c r="L13" s="35"/>
      <c r="M13" s="34"/>
      <c r="N13" s="34"/>
      <c r="O13" s="34"/>
      <c r="P13" s="34"/>
    </row>
    <row r="14" spans="8:16" ht="15.75" thickBot="1" x14ac:dyDescent="0.3"/>
    <row r="15" spans="8:16" x14ac:dyDescent="0.25">
      <c r="H15" s="37" t="s">
        <v>29</v>
      </c>
      <c r="I15" s="37" t="s">
        <v>30</v>
      </c>
      <c r="J15" s="37" t="s">
        <v>31</v>
      </c>
      <c r="K15" s="37" t="s">
        <v>32</v>
      </c>
      <c r="L15" s="37" t="s">
        <v>33</v>
      </c>
      <c r="M15" s="37" t="s">
        <v>34</v>
      </c>
      <c r="N15" s="37" t="s">
        <v>35</v>
      </c>
      <c r="O15" s="37" t="s">
        <v>27</v>
      </c>
      <c r="P15" s="37" t="s">
        <v>13</v>
      </c>
    </row>
    <row r="16" spans="8:16" ht="15.75" thickBot="1" x14ac:dyDescent="0.3">
      <c r="H16" s="38"/>
      <c r="I16" s="30" t="s">
        <v>74</v>
      </c>
      <c r="J16" s="30"/>
      <c r="K16" s="30"/>
      <c r="L16" s="30"/>
      <c r="M16" s="30"/>
      <c r="N16" s="30"/>
      <c r="O16" s="30"/>
      <c r="P16" s="31"/>
    </row>
    <row r="17" spans="8:16" ht="30.75" thickBot="1" x14ac:dyDescent="0.3">
      <c r="H17" s="40" t="str">
        <f>IF(L17="","",$I$8&amp;" "&amp;SUBTOTAL(3,$L$16:L17))</f>
        <v>Finding job Web 1</v>
      </c>
      <c r="I17" s="40" t="s">
        <v>53</v>
      </c>
      <c r="J17" s="40" t="s">
        <v>51</v>
      </c>
      <c r="K17" s="44" t="s">
        <v>78</v>
      </c>
      <c r="L17" s="40" t="s">
        <v>77</v>
      </c>
      <c r="M17" s="39" t="s">
        <v>16</v>
      </c>
      <c r="N17" s="40"/>
      <c r="O17" s="42" t="str">
        <f t="shared" ref="O17:O33" si="1">IF(L17="","",$I$10)</f>
        <v>Thuận</v>
      </c>
      <c r="P17" s="40"/>
    </row>
    <row r="18" spans="8:16" ht="15.75" thickBot="1" x14ac:dyDescent="0.3">
      <c r="H18" s="38"/>
      <c r="I18" s="30" t="s">
        <v>75</v>
      </c>
      <c r="J18" s="30"/>
      <c r="K18" s="30"/>
      <c r="L18" s="30"/>
      <c r="M18" s="30"/>
      <c r="N18" s="30"/>
      <c r="O18" s="30"/>
      <c r="P18" s="31"/>
    </row>
    <row r="19" spans="8:16" ht="120.75" thickBot="1" x14ac:dyDescent="0.3">
      <c r="H19" s="40" t="str">
        <f>IF(L19="","",$I$8&amp;" "&amp;SUBTOTAL(3,$L$16:L19))</f>
        <v>Finding job Web 2</v>
      </c>
      <c r="I19" s="40" t="s">
        <v>82</v>
      </c>
      <c r="J19" s="42" t="s">
        <v>53</v>
      </c>
      <c r="K19" s="44" t="s">
        <v>52</v>
      </c>
      <c r="L19" s="40" t="s">
        <v>81</v>
      </c>
      <c r="M19" s="40" t="s">
        <v>16</v>
      </c>
      <c r="N19" s="40"/>
      <c r="O19" s="40" t="str">
        <f t="shared" si="1"/>
        <v>Thuận</v>
      </c>
      <c r="P19" s="40"/>
    </row>
    <row r="20" spans="8:16" ht="90.75" thickBot="1" x14ac:dyDescent="0.3">
      <c r="H20" s="40" t="str">
        <f>IF(L20="","",$I$8&amp;" "&amp;SUBTOTAL(3,$L$16:L20))</f>
        <v>Finding job Web 3</v>
      </c>
      <c r="I20" s="40" t="s">
        <v>54</v>
      </c>
      <c r="J20" s="42" t="s">
        <v>53</v>
      </c>
      <c r="K20" s="44" t="s">
        <v>60</v>
      </c>
      <c r="L20" s="40" t="s">
        <v>55</v>
      </c>
      <c r="M20" s="40" t="s">
        <v>17</v>
      </c>
      <c r="N20" s="40"/>
      <c r="O20" s="40" t="str">
        <f t="shared" si="1"/>
        <v>Thuận</v>
      </c>
      <c r="P20" s="40" t="s">
        <v>207</v>
      </c>
    </row>
    <row r="21" spans="8:16" ht="90.75" thickBot="1" x14ac:dyDescent="0.3">
      <c r="H21" s="40" t="str">
        <f>IF(L21="","",$I$8&amp;" "&amp;SUBTOTAL(3,$L$16:L21))</f>
        <v>Finding job Web 4</v>
      </c>
      <c r="I21" s="42" t="s">
        <v>56</v>
      </c>
      <c r="J21" s="42" t="s">
        <v>53</v>
      </c>
      <c r="K21" s="44" t="s">
        <v>59</v>
      </c>
      <c r="L21" s="42" t="s">
        <v>57</v>
      </c>
      <c r="M21" s="40" t="s">
        <v>17</v>
      </c>
      <c r="N21" s="40"/>
      <c r="O21" s="40" t="str">
        <f t="shared" si="1"/>
        <v>Thuận</v>
      </c>
      <c r="P21" s="43" t="s">
        <v>207</v>
      </c>
    </row>
    <row r="22" spans="8:16" ht="90.75" thickBot="1" x14ac:dyDescent="0.3">
      <c r="H22" s="40" t="str">
        <f>IF(L22="","",$I$8&amp;" "&amp;SUBTOTAL(3,$L$16:L22))</f>
        <v>Finding job Web 5</v>
      </c>
      <c r="I22" s="42" t="s">
        <v>58</v>
      </c>
      <c r="J22" s="42" t="s">
        <v>53</v>
      </c>
      <c r="K22" s="44" t="s">
        <v>61</v>
      </c>
      <c r="L22" s="42" t="s">
        <v>62</v>
      </c>
      <c r="M22" s="40" t="s">
        <v>17</v>
      </c>
      <c r="N22" s="40"/>
      <c r="O22" s="42" t="str">
        <f t="shared" si="1"/>
        <v>Thuận</v>
      </c>
      <c r="P22" s="43" t="s">
        <v>207</v>
      </c>
    </row>
    <row r="23" spans="8:16" ht="45.75" thickBot="1" x14ac:dyDescent="0.3">
      <c r="H23" s="40" t="str">
        <f>IF(L23="","",$I$8&amp;" "&amp;SUBTOTAL(3,$L$16:L23))</f>
        <v>Finding job Web 6</v>
      </c>
      <c r="I23" s="40" t="s">
        <v>63</v>
      </c>
      <c r="J23" s="42" t="s">
        <v>53</v>
      </c>
      <c r="K23" s="44" t="s">
        <v>64</v>
      </c>
      <c r="L23" s="40" t="s">
        <v>65</v>
      </c>
      <c r="M23" s="40" t="s">
        <v>16</v>
      </c>
      <c r="N23" s="40"/>
      <c r="O23" s="40" t="str">
        <f t="shared" si="1"/>
        <v>Thuận</v>
      </c>
      <c r="P23" s="40"/>
    </row>
    <row r="24" spans="8:16" ht="45.75" thickBot="1" x14ac:dyDescent="0.3">
      <c r="H24" s="40" t="str">
        <f>IF(L24="","",$I$8&amp;" "&amp;SUBTOTAL(3,$L$16:L24))</f>
        <v>Finding job Web 7</v>
      </c>
      <c r="I24" s="42" t="s">
        <v>66</v>
      </c>
      <c r="J24" s="42" t="s">
        <v>53</v>
      </c>
      <c r="K24" s="44" t="s">
        <v>67</v>
      </c>
      <c r="L24" s="42" t="s">
        <v>65</v>
      </c>
      <c r="M24" s="40" t="s">
        <v>17</v>
      </c>
      <c r="N24" s="40"/>
      <c r="O24" s="40" t="str">
        <f>IF(L24="","",$I$10)</f>
        <v>Thuận</v>
      </c>
      <c r="P24" s="43" t="s">
        <v>207</v>
      </c>
    </row>
    <row r="25" spans="8:16" ht="60.75" thickBot="1" x14ac:dyDescent="0.3">
      <c r="H25" s="40" t="str">
        <f>IF(L25="","",$I$8&amp;" "&amp;SUBTOTAL(3,$L$16:L25))</f>
        <v>Finding job Web 8</v>
      </c>
      <c r="I25" s="40" t="s">
        <v>68</v>
      </c>
      <c r="J25" s="42" t="s">
        <v>53</v>
      </c>
      <c r="K25" s="44" t="s">
        <v>70</v>
      </c>
      <c r="L25" s="40" t="s">
        <v>71</v>
      </c>
      <c r="M25" s="40" t="s">
        <v>17</v>
      </c>
      <c r="N25" s="40"/>
      <c r="O25" s="40" t="str">
        <f t="shared" si="1"/>
        <v>Thuận</v>
      </c>
      <c r="P25" s="43" t="s">
        <v>207</v>
      </c>
    </row>
    <row r="26" spans="8:16" ht="60.75" thickBot="1" x14ac:dyDescent="0.3">
      <c r="H26" s="40" t="str">
        <f>IF(L26="","",$I$8&amp;" "&amp;SUBTOTAL(3,$L$16:L26))</f>
        <v>Finding job Web 9</v>
      </c>
      <c r="I26" s="42" t="s">
        <v>69</v>
      </c>
      <c r="J26" s="42" t="s">
        <v>53</v>
      </c>
      <c r="K26" s="44" t="s">
        <v>72</v>
      </c>
      <c r="L26" s="42" t="s">
        <v>71</v>
      </c>
      <c r="M26" s="40" t="s">
        <v>17</v>
      </c>
      <c r="N26" s="40"/>
      <c r="O26" s="40" t="str">
        <f t="shared" si="1"/>
        <v>Thuận</v>
      </c>
      <c r="P26" s="43" t="s">
        <v>207</v>
      </c>
    </row>
    <row r="27" spans="8:16" ht="30.75" thickBot="1" x14ac:dyDescent="0.3">
      <c r="H27" s="42" t="str">
        <f>IF(L27="","",$I$8&amp;" "&amp;SUBTOTAL(3,$L$16:L27))</f>
        <v>Finding job Web 10</v>
      </c>
      <c r="I27" s="42" t="s">
        <v>88</v>
      </c>
      <c r="J27" s="42" t="s">
        <v>53</v>
      </c>
      <c r="K27" s="44" t="s">
        <v>87</v>
      </c>
      <c r="L27" s="42" t="s">
        <v>73</v>
      </c>
      <c r="M27" s="42" t="s">
        <v>16</v>
      </c>
      <c r="N27" s="42"/>
      <c r="O27" s="42"/>
      <c r="P27" s="42"/>
    </row>
    <row r="28" spans="8:16" ht="30.75" thickBot="1" x14ac:dyDescent="0.3">
      <c r="H28" s="40" t="str">
        <f>IF(L28="","",$I$8&amp;" "&amp;SUBTOTAL(3,$L$16:L28))</f>
        <v>Finding job Web 11</v>
      </c>
      <c r="I28" s="40" t="s">
        <v>106</v>
      </c>
      <c r="J28" s="42" t="s">
        <v>53</v>
      </c>
      <c r="K28" s="44" t="s">
        <v>87</v>
      </c>
      <c r="L28" s="40" t="s">
        <v>107</v>
      </c>
      <c r="M28" s="40" t="s">
        <v>19</v>
      </c>
      <c r="N28" s="40"/>
      <c r="O28" s="40" t="str">
        <f t="shared" si="1"/>
        <v>Thuận</v>
      </c>
      <c r="P28" s="40" t="s">
        <v>206</v>
      </c>
    </row>
    <row r="29" spans="8:16" ht="15.75" thickBot="1" x14ac:dyDescent="0.3">
      <c r="H29" s="38"/>
      <c r="I29" s="30" t="s">
        <v>76</v>
      </c>
      <c r="J29" s="30"/>
      <c r="K29" s="30"/>
      <c r="L29" s="30"/>
      <c r="M29" s="30"/>
      <c r="N29" s="30"/>
      <c r="O29" s="30"/>
      <c r="P29" s="31"/>
    </row>
    <row r="30" spans="8:16" ht="105.75" thickBot="1" x14ac:dyDescent="0.3">
      <c r="H30" s="40" t="str">
        <f>IF(L30="","",$I$8&amp;" "&amp;SUBTOTAL(3,$L$16:L30))</f>
        <v>Finding job Web 12</v>
      </c>
      <c r="I30" s="42" t="s">
        <v>82</v>
      </c>
      <c r="J30" s="42" t="s">
        <v>53</v>
      </c>
      <c r="K30" s="44" t="s">
        <v>79</v>
      </c>
      <c r="L30" s="42" t="s">
        <v>80</v>
      </c>
      <c r="M30" s="40" t="s">
        <v>16</v>
      </c>
      <c r="N30" s="40"/>
      <c r="O30" s="40" t="str">
        <f t="shared" si="1"/>
        <v>Thuận</v>
      </c>
      <c r="P30" s="40"/>
    </row>
    <row r="31" spans="8:16" ht="90.75" thickBot="1" x14ac:dyDescent="0.3">
      <c r="H31" s="40" t="str">
        <f>IF(L31="","",$I$8&amp;" "&amp;SUBTOTAL(3,$L$16:L31))</f>
        <v>Finding job Web 13</v>
      </c>
      <c r="I31" s="42" t="s">
        <v>54</v>
      </c>
      <c r="J31" s="42" t="s">
        <v>53</v>
      </c>
      <c r="K31" s="44" t="s">
        <v>60</v>
      </c>
      <c r="L31" s="42" t="s">
        <v>55</v>
      </c>
      <c r="M31" s="40" t="s">
        <v>17</v>
      </c>
      <c r="N31" s="40"/>
      <c r="O31" s="40" t="str">
        <f t="shared" ref="O31" si="2">IF(L31="","",$I$10)</f>
        <v>Thuận</v>
      </c>
      <c r="P31" s="43" t="s">
        <v>207</v>
      </c>
    </row>
    <row r="32" spans="8:16" ht="90.75" thickBot="1" x14ac:dyDescent="0.3">
      <c r="H32" s="40" t="str">
        <f>IF(L32="","",$I$8&amp;" "&amp;SUBTOTAL(3,$L$16:L32))</f>
        <v>Finding job Web 14</v>
      </c>
      <c r="I32" s="42" t="s">
        <v>56</v>
      </c>
      <c r="J32" s="42" t="s">
        <v>53</v>
      </c>
      <c r="K32" s="44" t="s">
        <v>59</v>
      </c>
      <c r="L32" s="42" t="s">
        <v>57</v>
      </c>
      <c r="M32" s="40" t="s">
        <v>17</v>
      </c>
      <c r="N32" s="40"/>
      <c r="O32" s="40" t="str">
        <f t="shared" si="1"/>
        <v>Thuận</v>
      </c>
      <c r="P32" s="43" t="s">
        <v>207</v>
      </c>
    </row>
    <row r="33" spans="8:16" ht="90.75" thickBot="1" x14ac:dyDescent="0.3">
      <c r="H33" s="40" t="str">
        <f>IF(L33="","",$I$8&amp;" "&amp;SUBTOTAL(3,$L$16:L33))</f>
        <v>Finding job Web 15</v>
      </c>
      <c r="I33" s="42" t="s">
        <v>58</v>
      </c>
      <c r="J33" s="42" t="s">
        <v>53</v>
      </c>
      <c r="K33" s="44" t="s">
        <v>61</v>
      </c>
      <c r="L33" s="42" t="s">
        <v>62</v>
      </c>
      <c r="M33" s="40" t="s">
        <v>17</v>
      </c>
      <c r="N33" s="40"/>
      <c r="O33" s="40" t="str">
        <f t="shared" si="1"/>
        <v>Thuận</v>
      </c>
      <c r="P33" s="43" t="s">
        <v>207</v>
      </c>
    </row>
    <row r="34" spans="8:16" ht="45.75" thickBot="1" x14ac:dyDescent="0.3">
      <c r="H34" s="40" t="str">
        <f>IF(L34="","",$I$8&amp;" "&amp;SUBTOTAL(3,$L$16:L34))</f>
        <v>Finding job Web 16</v>
      </c>
      <c r="I34" s="42" t="s">
        <v>63</v>
      </c>
      <c r="J34" s="42" t="s">
        <v>53</v>
      </c>
      <c r="K34" s="44" t="s">
        <v>64</v>
      </c>
      <c r="L34" s="42" t="s">
        <v>65</v>
      </c>
      <c r="M34" s="40" t="s">
        <v>16</v>
      </c>
      <c r="N34" s="40"/>
      <c r="O34" s="40" t="str">
        <f t="shared" ref="O34:O82" si="3">IF(L34="","",$I$10)</f>
        <v>Thuận</v>
      </c>
      <c r="P34" s="40"/>
    </row>
    <row r="35" spans="8:16" ht="45.75" thickBot="1" x14ac:dyDescent="0.3">
      <c r="H35" s="40" t="str">
        <f>IF(L35="","",$I$8&amp;" "&amp;SUBTOTAL(3,$L$16:L35))</f>
        <v>Finding job Web 17</v>
      </c>
      <c r="I35" s="42" t="s">
        <v>66</v>
      </c>
      <c r="J35" s="42" t="s">
        <v>53</v>
      </c>
      <c r="K35" s="44" t="s">
        <v>67</v>
      </c>
      <c r="L35" s="42" t="s">
        <v>65</v>
      </c>
      <c r="M35" s="40" t="s">
        <v>17</v>
      </c>
      <c r="N35" s="40"/>
      <c r="O35" s="40" t="str">
        <f t="shared" si="3"/>
        <v>Thuận</v>
      </c>
      <c r="P35" s="43" t="s">
        <v>207</v>
      </c>
    </row>
    <row r="36" spans="8:16" ht="60.75" thickBot="1" x14ac:dyDescent="0.3">
      <c r="H36" s="40" t="str">
        <f>IF(L36="","",$I$8&amp;" "&amp;SUBTOTAL(3,$L$16:L36))</f>
        <v>Finding job Web 18</v>
      </c>
      <c r="I36" s="42" t="s">
        <v>68</v>
      </c>
      <c r="J36" s="42" t="s">
        <v>53</v>
      </c>
      <c r="K36" s="44" t="s">
        <v>70</v>
      </c>
      <c r="L36" s="42" t="s">
        <v>71</v>
      </c>
      <c r="M36" s="40" t="s">
        <v>17</v>
      </c>
      <c r="N36" s="40"/>
      <c r="O36" s="40" t="str">
        <f t="shared" si="3"/>
        <v>Thuận</v>
      </c>
      <c r="P36" s="43" t="s">
        <v>207</v>
      </c>
    </row>
    <row r="37" spans="8:16" ht="60.75" thickBot="1" x14ac:dyDescent="0.3">
      <c r="H37" s="40" t="str">
        <f>IF(L37="","",$I$8&amp;" "&amp;SUBTOTAL(3,$L$16:L37))</f>
        <v>Finding job Web 19</v>
      </c>
      <c r="I37" s="42" t="s">
        <v>69</v>
      </c>
      <c r="J37" s="42" t="s">
        <v>53</v>
      </c>
      <c r="K37" s="44" t="s">
        <v>72</v>
      </c>
      <c r="L37" s="42" t="s">
        <v>71</v>
      </c>
      <c r="M37" s="40" t="s">
        <v>17</v>
      </c>
      <c r="N37" s="40"/>
      <c r="O37" s="40" t="str">
        <f t="shared" si="3"/>
        <v>Thuận</v>
      </c>
      <c r="P37" s="43" t="s">
        <v>207</v>
      </c>
    </row>
    <row r="38" spans="8:16" ht="30.75" thickBot="1" x14ac:dyDescent="0.3">
      <c r="H38" s="42" t="str">
        <f>IF(L38="","",$I$8&amp;" "&amp;SUBTOTAL(3,$L$16:L38))</f>
        <v>Finding job Web 20</v>
      </c>
      <c r="I38" s="42" t="s">
        <v>88</v>
      </c>
      <c r="J38" s="42" t="s">
        <v>53</v>
      </c>
      <c r="K38" s="44" t="s">
        <v>87</v>
      </c>
      <c r="L38" s="42" t="s">
        <v>73</v>
      </c>
      <c r="M38" s="42" t="s">
        <v>16</v>
      </c>
      <c r="N38" s="42"/>
      <c r="O38" s="42"/>
      <c r="P38" s="42"/>
    </row>
    <row r="39" spans="8:16" ht="30.75" thickBot="1" x14ac:dyDescent="0.3">
      <c r="H39" s="40" t="str">
        <f>IF(L39="","",$I$8&amp;" "&amp;SUBTOTAL(3,$L$16:L39))</f>
        <v>Finding job Web 21</v>
      </c>
      <c r="I39" s="42" t="s">
        <v>106</v>
      </c>
      <c r="J39" s="42" t="s">
        <v>53</v>
      </c>
      <c r="K39" s="44" t="s">
        <v>87</v>
      </c>
      <c r="L39" s="42" t="s">
        <v>107</v>
      </c>
      <c r="M39" s="40" t="s">
        <v>19</v>
      </c>
      <c r="N39" s="40"/>
      <c r="O39" s="40" t="str">
        <f t="shared" si="3"/>
        <v>Thuận</v>
      </c>
      <c r="P39" s="43" t="s">
        <v>206</v>
      </c>
    </row>
    <row r="40" spans="8:16" ht="15.75" thickBot="1" x14ac:dyDescent="0.3">
      <c r="H40" s="38"/>
      <c r="I40" s="30" t="s">
        <v>220</v>
      </c>
      <c r="J40" s="30"/>
      <c r="K40" s="30"/>
      <c r="L40" s="30"/>
      <c r="M40" s="30"/>
      <c r="N40" s="30"/>
      <c r="O40" s="30"/>
      <c r="P40" s="31"/>
    </row>
    <row r="41" spans="8:16" ht="45.75" thickBot="1" x14ac:dyDescent="0.3">
      <c r="H41" s="40" t="str">
        <f>IF(L41="","",$I$8&amp;" "&amp;SUBTOTAL(3,$L$16:L41))</f>
        <v>Finding job Web 22</v>
      </c>
      <c r="I41" s="42" t="s">
        <v>83</v>
      </c>
      <c r="J41" s="40" t="s">
        <v>51</v>
      </c>
      <c r="K41" s="44" t="s">
        <v>78</v>
      </c>
      <c r="L41" s="40" t="s">
        <v>92</v>
      </c>
      <c r="M41" s="40" t="s">
        <v>16</v>
      </c>
      <c r="N41" s="40"/>
      <c r="O41" s="40" t="str">
        <f t="shared" si="3"/>
        <v>Thuận</v>
      </c>
      <c r="P41" s="40"/>
    </row>
    <row r="42" spans="8:16" ht="45.75" thickBot="1" x14ac:dyDescent="0.3">
      <c r="H42" s="40" t="str">
        <f>IF(L42="","",$I$8&amp;" "&amp;SUBTOTAL(3,$L$16:L42))</f>
        <v>Finding job Web 23</v>
      </c>
      <c r="I42" s="40" t="s">
        <v>84</v>
      </c>
      <c r="J42" s="42" t="s">
        <v>198</v>
      </c>
      <c r="K42" s="44" t="s">
        <v>86</v>
      </c>
      <c r="L42" s="40" t="s">
        <v>85</v>
      </c>
      <c r="M42" s="40" t="s">
        <v>16</v>
      </c>
      <c r="N42" s="40"/>
      <c r="O42" s="40" t="str">
        <f t="shared" si="3"/>
        <v>Thuận</v>
      </c>
      <c r="P42" s="40"/>
    </row>
    <row r="43" spans="8:16" ht="45.75" thickBot="1" x14ac:dyDescent="0.3">
      <c r="H43" s="40" t="str">
        <f>IF(L43="","",$I$8&amp;" "&amp;SUBTOTAL(3,$L$16:L43))</f>
        <v>Finding job Web 24</v>
      </c>
      <c r="I43" s="42" t="s">
        <v>89</v>
      </c>
      <c r="J43" s="42" t="s">
        <v>198</v>
      </c>
      <c r="K43" s="44" t="s">
        <v>90</v>
      </c>
      <c r="L43" s="42" t="s">
        <v>94</v>
      </c>
      <c r="M43" s="40" t="s">
        <v>16</v>
      </c>
      <c r="N43" s="40"/>
      <c r="O43" s="40" t="str">
        <f t="shared" ref="O43" si="4">IF(L43="","",$I$10)</f>
        <v>Thuận</v>
      </c>
      <c r="P43" s="40"/>
    </row>
    <row r="44" spans="8:16" ht="45.75" thickBot="1" x14ac:dyDescent="0.3">
      <c r="H44" s="40" t="str">
        <f>IF(L44="","",$I$8&amp;" "&amp;SUBTOTAL(3,$L$16:L44))</f>
        <v>Finding job Web 25</v>
      </c>
      <c r="I44" s="42" t="s">
        <v>91</v>
      </c>
      <c r="J44" s="42" t="s">
        <v>198</v>
      </c>
      <c r="K44" s="44" t="s">
        <v>93</v>
      </c>
      <c r="L44" s="42" t="s">
        <v>94</v>
      </c>
      <c r="M44" s="40" t="s">
        <v>17</v>
      </c>
      <c r="N44" s="40"/>
      <c r="O44" s="40" t="str">
        <f t="shared" si="3"/>
        <v>Thuận</v>
      </c>
      <c r="P44" s="40" t="s">
        <v>208</v>
      </c>
    </row>
    <row r="45" spans="8:16" ht="60.75" thickBot="1" x14ac:dyDescent="0.3">
      <c r="H45" s="40" t="str">
        <f>IF(L45="","",$I$8&amp;" "&amp;SUBTOTAL(3,$L$16:L45))</f>
        <v>Finding job Web 26</v>
      </c>
      <c r="I45" s="42" t="s">
        <v>95</v>
      </c>
      <c r="J45" s="42" t="s">
        <v>198</v>
      </c>
      <c r="K45" s="44" t="s">
        <v>97</v>
      </c>
      <c r="L45" s="42" t="s">
        <v>99</v>
      </c>
      <c r="M45" s="40" t="s">
        <v>17</v>
      </c>
      <c r="N45" s="40"/>
      <c r="O45" s="40" t="str">
        <f>IF(L45="","",$I$10)</f>
        <v>Thuận</v>
      </c>
      <c r="P45" s="43" t="s">
        <v>208</v>
      </c>
    </row>
    <row r="46" spans="8:16" ht="60.75" thickBot="1" x14ac:dyDescent="0.3">
      <c r="H46" s="40" t="str">
        <f>IF(L46="","",$I$8&amp;" "&amp;SUBTOTAL(3,$L$16:L46))</f>
        <v>Finding job Web 27</v>
      </c>
      <c r="I46" s="42" t="s">
        <v>96</v>
      </c>
      <c r="J46" s="42" t="s">
        <v>198</v>
      </c>
      <c r="K46" s="44" t="s">
        <v>98</v>
      </c>
      <c r="L46" s="42" t="s">
        <v>99</v>
      </c>
      <c r="M46" s="40" t="s">
        <v>17</v>
      </c>
      <c r="N46" s="40"/>
      <c r="O46" s="40" t="str">
        <f t="shared" ref="O46:O47" si="5">IF(L46="","",$I$10)</f>
        <v>Thuận</v>
      </c>
      <c r="P46" s="43" t="s">
        <v>208</v>
      </c>
    </row>
    <row r="47" spans="8:16" ht="45.75" thickBot="1" x14ac:dyDescent="0.3">
      <c r="H47" s="42" t="str">
        <f>IF(L47="","",$I$8&amp;" "&amp;SUBTOTAL(3,$L$16:L47))</f>
        <v>Finding job Web 28</v>
      </c>
      <c r="I47" s="42" t="s">
        <v>103</v>
      </c>
      <c r="J47" s="42" t="s">
        <v>198</v>
      </c>
      <c r="K47" s="44" t="s">
        <v>104</v>
      </c>
      <c r="L47" s="42" t="s">
        <v>105</v>
      </c>
      <c r="M47" s="42" t="s">
        <v>17</v>
      </c>
      <c r="N47" s="42"/>
      <c r="O47" s="42" t="str">
        <f t="shared" si="5"/>
        <v>Thuận</v>
      </c>
      <c r="P47" s="43" t="s">
        <v>208</v>
      </c>
    </row>
    <row r="48" spans="8:16" ht="45.75" thickBot="1" x14ac:dyDescent="0.3">
      <c r="H48" s="40" t="str">
        <f>IF(L48="","",$I$8&amp;" "&amp;SUBTOTAL(3,$L$16:L48))</f>
        <v>Finding job Web 29</v>
      </c>
      <c r="I48" s="40" t="s">
        <v>100</v>
      </c>
      <c r="J48" s="42" t="s">
        <v>198</v>
      </c>
      <c r="K48" s="44" t="s">
        <v>101</v>
      </c>
      <c r="L48" s="42" t="s">
        <v>102</v>
      </c>
      <c r="M48" s="40" t="s">
        <v>16</v>
      </c>
      <c r="N48" s="40"/>
      <c r="O48" s="40" t="str">
        <f t="shared" si="3"/>
        <v>Thuận</v>
      </c>
      <c r="P48" s="40"/>
    </row>
    <row r="49" spans="8:18" ht="15.75" thickBot="1" x14ac:dyDescent="0.3">
      <c r="H49" s="38"/>
      <c r="I49" s="30" t="s">
        <v>108</v>
      </c>
      <c r="J49" s="30"/>
      <c r="K49" s="30"/>
      <c r="L49" s="30"/>
      <c r="M49" s="30"/>
      <c r="N49" s="30"/>
      <c r="O49" s="30"/>
      <c r="P49" s="31"/>
    </row>
    <row r="50" spans="8:18" ht="30.75" thickBot="1" x14ac:dyDescent="0.3">
      <c r="H50" s="40" t="str">
        <f>IF(L50="","",$I$8&amp;" "&amp;SUBTOTAL(3,$L$16:L50))</f>
        <v>Finding job Web 30</v>
      </c>
      <c r="I50" s="40" t="s">
        <v>110</v>
      </c>
      <c r="J50" s="40" t="s">
        <v>109</v>
      </c>
      <c r="K50" s="44" t="s">
        <v>111</v>
      </c>
      <c r="L50" s="42" t="s">
        <v>112</v>
      </c>
      <c r="M50" s="40" t="s">
        <v>16</v>
      </c>
      <c r="N50" s="40"/>
      <c r="O50" s="40" t="str">
        <f t="shared" si="3"/>
        <v>Thuận</v>
      </c>
      <c r="P50" s="40"/>
    </row>
    <row r="51" spans="8:18" ht="30.75" thickBot="1" x14ac:dyDescent="0.3">
      <c r="H51" s="40" t="str">
        <f>IF(L51="","",$I$8&amp;" "&amp;SUBTOTAL(3,$L$16:L51))</f>
        <v>Finding job Web 31</v>
      </c>
      <c r="I51" s="40" t="s">
        <v>113</v>
      </c>
      <c r="J51" s="42" t="s">
        <v>112</v>
      </c>
      <c r="K51" s="44" t="s">
        <v>114</v>
      </c>
      <c r="L51" s="42" t="s">
        <v>115</v>
      </c>
      <c r="M51" s="40" t="s">
        <v>16</v>
      </c>
      <c r="N51" s="40"/>
      <c r="O51" s="40" t="str">
        <f t="shared" si="3"/>
        <v>Thuận</v>
      </c>
      <c r="P51" s="40"/>
    </row>
    <row r="52" spans="8:18" ht="15.75" thickBot="1" x14ac:dyDescent="0.3">
      <c r="H52" s="38"/>
      <c r="I52" s="30" t="s">
        <v>199</v>
      </c>
      <c r="J52" s="30"/>
      <c r="K52" s="30"/>
      <c r="L52" s="30"/>
      <c r="M52" s="30"/>
      <c r="N52" s="30"/>
      <c r="O52" s="30"/>
      <c r="P52" s="31"/>
    </row>
    <row r="53" spans="8:18" ht="30.75" thickBot="1" x14ac:dyDescent="0.3">
      <c r="H53" s="40" t="str">
        <f>IF(L53="","",$I$8&amp;" "&amp;SUBTOTAL(3,$L$16:L53))</f>
        <v>Finding job Web 32</v>
      </c>
      <c r="I53" s="40" t="s">
        <v>117</v>
      </c>
      <c r="J53" s="40" t="s">
        <v>116</v>
      </c>
      <c r="K53" s="44" t="s">
        <v>118</v>
      </c>
      <c r="L53" s="40" t="s">
        <v>119</v>
      </c>
      <c r="M53" s="40" t="s">
        <v>16</v>
      </c>
      <c r="N53" s="40"/>
      <c r="O53" s="40" t="str">
        <f t="shared" si="3"/>
        <v>Thuận</v>
      </c>
      <c r="P53" s="40"/>
    </row>
    <row r="54" spans="8:18" ht="105.75" thickBot="1" x14ac:dyDescent="0.3">
      <c r="H54" s="40" t="str">
        <f>IF(L54="","",$I$8&amp;" "&amp;SUBTOTAL(3,$L$16:L54))</f>
        <v>Finding job Web 33</v>
      </c>
      <c r="I54" s="40" t="s">
        <v>120</v>
      </c>
      <c r="J54" s="40" t="s">
        <v>121</v>
      </c>
      <c r="K54" s="44" t="s">
        <v>118</v>
      </c>
      <c r="L54" s="40" t="s">
        <v>122</v>
      </c>
      <c r="M54" s="40" t="s">
        <v>16</v>
      </c>
      <c r="N54" s="40"/>
      <c r="O54" s="40" t="str">
        <f t="shared" si="3"/>
        <v>Thuận</v>
      </c>
      <c r="P54" s="40"/>
    </row>
    <row r="55" spans="8:18" ht="45.75" thickBot="1" x14ac:dyDescent="0.3">
      <c r="H55" s="40" t="str">
        <f>IF(L55="","",$I$8&amp;" "&amp;SUBTOTAL(3,$L$16:L55))</f>
        <v>Finding job Web 34</v>
      </c>
      <c r="I55" s="40" t="s">
        <v>123</v>
      </c>
      <c r="J55" s="42" t="s">
        <v>121</v>
      </c>
      <c r="K55" s="44" t="s">
        <v>124</v>
      </c>
      <c r="L55" s="40" t="s">
        <v>125</v>
      </c>
      <c r="M55" s="40" t="s">
        <v>16</v>
      </c>
      <c r="N55" s="40"/>
      <c r="O55" s="40" t="str">
        <f t="shared" si="3"/>
        <v>Thuận</v>
      </c>
      <c r="P55" s="40"/>
    </row>
    <row r="56" spans="8:18" ht="45.75" thickBot="1" x14ac:dyDescent="0.3">
      <c r="H56" s="40" t="str">
        <f>IF(L56="","",$I$8&amp;" "&amp;SUBTOTAL(3,$L$16:L56))</f>
        <v>Finding job Web 35</v>
      </c>
      <c r="I56" s="40" t="s">
        <v>126</v>
      </c>
      <c r="J56" s="42" t="s">
        <v>121</v>
      </c>
      <c r="K56" s="44" t="s">
        <v>127</v>
      </c>
      <c r="L56" s="42" t="s">
        <v>125</v>
      </c>
      <c r="M56" s="40" t="s">
        <v>16</v>
      </c>
      <c r="N56" s="40"/>
      <c r="O56" s="40" t="str">
        <f t="shared" si="3"/>
        <v>Thuận</v>
      </c>
      <c r="P56" s="40"/>
    </row>
    <row r="57" spans="8:18" ht="60.75" thickBot="1" x14ac:dyDescent="0.3">
      <c r="H57" s="40" t="str">
        <f>IF(L57="","",$I$8&amp;" "&amp;SUBTOTAL(3,$L$16:L57))</f>
        <v>Finding job Web 36</v>
      </c>
      <c r="I57" s="40" t="s">
        <v>128</v>
      </c>
      <c r="J57" s="42" t="s">
        <v>121</v>
      </c>
      <c r="K57" s="44" t="s">
        <v>129</v>
      </c>
      <c r="L57" s="40" t="s">
        <v>130</v>
      </c>
      <c r="M57" s="40" t="s">
        <v>17</v>
      </c>
      <c r="N57" s="40"/>
      <c r="O57" s="40" t="str">
        <f t="shared" si="3"/>
        <v>Thuận</v>
      </c>
      <c r="P57" s="40" t="s">
        <v>209</v>
      </c>
    </row>
    <row r="58" spans="8:18" ht="45.75" thickBot="1" x14ac:dyDescent="0.3">
      <c r="H58" s="40" t="str">
        <f>IF(L58="","",$I$8&amp;" "&amp;SUBTOTAL(3,$L$16:L58))</f>
        <v>Finding job Web 37</v>
      </c>
      <c r="I58" s="42" t="s">
        <v>131</v>
      </c>
      <c r="J58" s="42" t="s">
        <v>121</v>
      </c>
      <c r="K58" s="44" t="s">
        <v>129</v>
      </c>
      <c r="L58" s="40" t="s">
        <v>132</v>
      </c>
      <c r="M58" s="40" t="s">
        <v>19</v>
      </c>
      <c r="N58" s="40"/>
      <c r="O58" s="40" t="str">
        <f t="shared" si="3"/>
        <v>Thuận</v>
      </c>
      <c r="P58" s="40" t="s">
        <v>210</v>
      </c>
    </row>
    <row r="59" spans="8:18" ht="15.75" thickBot="1" x14ac:dyDescent="0.3">
      <c r="H59" s="38"/>
      <c r="I59" s="30" t="s">
        <v>200</v>
      </c>
      <c r="J59" s="30"/>
      <c r="K59" s="30"/>
      <c r="L59" s="30"/>
      <c r="M59" s="30"/>
      <c r="N59" s="30"/>
      <c r="O59" s="30"/>
      <c r="P59" s="31"/>
    </row>
    <row r="60" spans="8:18" ht="45.75" thickBot="1" x14ac:dyDescent="0.3">
      <c r="H60" s="40" t="str">
        <f>IF(L60="","",$I$8&amp;" "&amp;SUBTOTAL(3,$L$16:L60))</f>
        <v>Finding job Web 38</v>
      </c>
      <c r="I60" s="40" t="s">
        <v>134</v>
      </c>
      <c r="J60" s="42" t="s">
        <v>133</v>
      </c>
      <c r="K60" s="44" t="s">
        <v>118</v>
      </c>
      <c r="L60" s="40" t="s">
        <v>137</v>
      </c>
      <c r="M60" s="40" t="s">
        <v>16</v>
      </c>
      <c r="N60" s="40"/>
      <c r="O60" s="40" t="str">
        <f t="shared" si="3"/>
        <v>Thuận</v>
      </c>
      <c r="P60" s="40"/>
    </row>
    <row r="61" spans="8:18" ht="45.75" thickBot="1" x14ac:dyDescent="0.3">
      <c r="H61" s="40" t="str">
        <f>IF(L61="","",$I$8&amp;" "&amp;SUBTOTAL(3,$L$16:L61))</f>
        <v>Finding job Web 39</v>
      </c>
      <c r="I61" s="40" t="s">
        <v>138</v>
      </c>
      <c r="J61" s="40" t="s">
        <v>135</v>
      </c>
      <c r="K61" s="44" t="s">
        <v>139</v>
      </c>
      <c r="L61" s="40" t="s">
        <v>136</v>
      </c>
      <c r="M61" s="40" t="s">
        <v>16</v>
      </c>
      <c r="N61" s="40"/>
      <c r="O61" s="40" t="str">
        <f t="shared" si="3"/>
        <v>Thuận</v>
      </c>
      <c r="P61" s="40"/>
      <c r="R61" s="41"/>
    </row>
    <row r="62" spans="8:18" ht="45.75" thickBot="1" x14ac:dyDescent="0.3">
      <c r="H62" s="40" t="str">
        <f>IF(L62="","",$I$8&amp;" "&amp;SUBTOTAL(3,$L$16:L62))</f>
        <v>Finding job Web 40</v>
      </c>
      <c r="I62" s="40" t="s">
        <v>140</v>
      </c>
      <c r="J62" s="42" t="s">
        <v>136</v>
      </c>
      <c r="K62" s="44" t="s">
        <v>141</v>
      </c>
      <c r="L62" s="40" t="s">
        <v>142</v>
      </c>
      <c r="M62" s="40" t="s">
        <v>16</v>
      </c>
      <c r="N62" s="40"/>
      <c r="O62" s="40" t="str">
        <f t="shared" si="3"/>
        <v>Thuận</v>
      </c>
      <c r="P62" s="40"/>
    </row>
    <row r="63" spans="8:18" ht="60.75" thickBot="1" x14ac:dyDescent="0.3">
      <c r="H63" s="42" t="str">
        <f>IF(L63="","",$I$8&amp;" "&amp;SUBTOTAL(3,$L$16:L63))</f>
        <v>Finding job Web 41</v>
      </c>
      <c r="I63" s="42" t="s">
        <v>150</v>
      </c>
      <c r="J63" s="42" t="s">
        <v>136</v>
      </c>
      <c r="K63" s="44" t="s">
        <v>151</v>
      </c>
      <c r="L63" s="42" t="s">
        <v>125</v>
      </c>
      <c r="M63" s="42" t="s">
        <v>16</v>
      </c>
      <c r="N63" s="42"/>
      <c r="O63" s="42" t="str">
        <f t="shared" si="3"/>
        <v>Thuận</v>
      </c>
      <c r="P63" s="42"/>
    </row>
    <row r="64" spans="8:18" ht="45.75" thickBot="1" x14ac:dyDescent="0.3">
      <c r="H64" s="40" t="str">
        <f>IF(L64="","",$I$8&amp;" "&amp;SUBTOTAL(3,$L$16:L64))</f>
        <v>Finding job Web 42</v>
      </c>
      <c r="I64" s="42" t="s">
        <v>143</v>
      </c>
      <c r="J64" s="42" t="s">
        <v>136</v>
      </c>
      <c r="K64" s="44" t="s">
        <v>141</v>
      </c>
      <c r="L64" s="40" t="s">
        <v>144</v>
      </c>
      <c r="M64" s="40" t="s">
        <v>19</v>
      </c>
      <c r="N64" s="40"/>
      <c r="O64" s="40" t="str">
        <f t="shared" si="3"/>
        <v>Thuận</v>
      </c>
      <c r="P64" s="40"/>
    </row>
    <row r="65" spans="8:16" ht="30.75" thickBot="1" x14ac:dyDescent="0.3">
      <c r="H65" s="40" t="str">
        <f>IF(L65="","",$I$8&amp;" "&amp;SUBTOTAL(3,$L$16:L65))</f>
        <v>Finding job Web 43</v>
      </c>
      <c r="I65" s="40" t="s">
        <v>147</v>
      </c>
      <c r="J65" s="42" t="s">
        <v>135</v>
      </c>
      <c r="K65" s="44" t="s">
        <v>145</v>
      </c>
      <c r="L65" s="40" t="s">
        <v>146</v>
      </c>
      <c r="M65" s="40" t="s">
        <v>16</v>
      </c>
      <c r="N65" s="40"/>
      <c r="O65" s="40" t="str">
        <f t="shared" si="3"/>
        <v>Thuận</v>
      </c>
      <c r="P65" s="40"/>
    </row>
    <row r="66" spans="8:16" ht="30.75" thickBot="1" x14ac:dyDescent="0.3">
      <c r="H66" s="40" t="str">
        <f>IF(L66="","",$I$8&amp;" "&amp;SUBTOTAL(3,$L$16:L66))</f>
        <v>Finding job Web 44</v>
      </c>
      <c r="I66" s="42" t="s">
        <v>148</v>
      </c>
      <c r="J66" s="42" t="s">
        <v>135</v>
      </c>
      <c r="K66" s="44" t="s">
        <v>145</v>
      </c>
      <c r="L66" s="42" t="s">
        <v>149</v>
      </c>
      <c r="M66" s="40" t="s">
        <v>19</v>
      </c>
      <c r="N66" s="40"/>
      <c r="O66" s="40" t="str">
        <f t="shared" si="3"/>
        <v>Thuận</v>
      </c>
      <c r="P66" s="40"/>
    </row>
    <row r="67" spans="8:16" ht="15.75" thickBot="1" x14ac:dyDescent="0.3">
      <c r="H67" s="38"/>
      <c r="I67" s="30" t="s">
        <v>201</v>
      </c>
      <c r="J67" s="30"/>
      <c r="K67" s="30"/>
      <c r="L67" s="30"/>
      <c r="M67" s="30"/>
      <c r="N67" s="30"/>
      <c r="O67" s="30"/>
      <c r="P67" s="31"/>
    </row>
    <row r="68" spans="8:16" ht="30.75" thickBot="1" x14ac:dyDescent="0.3">
      <c r="H68" s="40" t="str">
        <f>IF(L68="","",$I$8&amp;" "&amp;SUBTOTAL(3,$L$16:L68))</f>
        <v>Finding job Web 45</v>
      </c>
      <c r="I68" s="40" t="s">
        <v>153</v>
      </c>
      <c r="J68" s="42" t="s">
        <v>152</v>
      </c>
      <c r="K68" s="44" t="s">
        <v>154</v>
      </c>
      <c r="L68" s="40" t="s">
        <v>155</v>
      </c>
      <c r="M68" s="40" t="s">
        <v>16</v>
      </c>
      <c r="N68" s="40"/>
      <c r="O68" s="40" t="str">
        <f t="shared" si="3"/>
        <v>Thuận</v>
      </c>
      <c r="P68" s="40"/>
    </row>
    <row r="69" spans="8:16" ht="45.75" thickBot="1" x14ac:dyDescent="0.3">
      <c r="H69" s="40" t="str">
        <f>IF(L69="","",$I$8&amp;" "&amp;SUBTOTAL(3,$L$16:L69))</f>
        <v>Finding job Web 46</v>
      </c>
      <c r="I69" s="40" t="s">
        <v>156</v>
      </c>
      <c r="J69" s="42" t="s">
        <v>135</v>
      </c>
      <c r="K69" s="44" t="s">
        <v>157</v>
      </c>
      <c r="L69" s="40" t="s">
        <v>158</v>
      </c>
      <c r="M69" s="40" t="s">
        <v>17</v>
      </c>
      <c r="N69" s="40"/>
      <c r="O69" s="40" t="str">
        <f t="shared" si="3"/>
        <v>Thuận</v>
      </c>
      <c r="P69" s="40" t="s">
        <v>211</v>
      </c>
    </row>
    <row r="70" spans="8:16" ht="15.75" thickBot="1" x14ac:dyDescent="0.3">
      <c r="H70" s="38"/>
      <c r="I70" s="30" t="s">
        <v>202</v>
      </c>
      <c r="J70" s="30"/>
      <c r="K70" s="30"/>
      <c r="L70" s="30"/>
      <c r="M70" s="30"/>
      <c r="N70" s="30"/>
      <c r="O70" s="30"/>
      <c r="P70" s="31"/>
    </row>
    <row r="71" spans="8:16" ht="30.75" thickBot="1" x14ac:dyDescent="0.3">
      <c r="H71" s="40" t="str">
        <f>IF(L71="","",$I$8&amp;" "&amp;SUBTOTAL(3,$L$16:L71))</f>
        <v>Finding job Web 47</v>
      </c>
      <c r="I71" s="40" t="s">
        <v>160</v>
      </c>
      <c r="J71" s="42" t="s">
        <v>159</v>
      </c>
      <c r="K71" s="40" t="s">
        <v>161</v>
      </c>
      <c r="L71" s="40" t="s">
        <v>162</v>
      </c>
      <c r="M71" s="40" t="s">
        <v>16</v>
      </c>
      <c r="N71" s="40"/>
      <c r="O71" s="40" t="str">
        <f t="shared" si="3"/>
        <v>Thuận</v>
      </c>
      <c r="P71" s="40"/>
    </row>
    <row r="72" spans="8:16" ht="45.75" thickBot="1" x14ac:dyDescent="0.3">
      <c r="H72" s="40" t="str">
        <f>IF(L72="","",$I$8&amp;" "&amp;SUBTOTAL(3,$L$16:L72))</f>
        <v>Finding job Web 48</v>
      </c>
      <c r="I72" s="42" t="s">
        <v>163</v>
      </c>
      <c r="J72" s="42" t="s">
        <v>213</v>
      </c>
      <c r="K72" s="44" t="s">
        <v>167</v>
      </c>
      <c r="L72" s="40" t="s">
        <v>171</v>
      </c>
      <c r="M72" s="40" t="s">
        <v>19</v>
      </c>
      <c r="N72" s="40"/>
      <c r="O72" s="40" t="str">
        <f t="shared" si="3"/>
        <v>Thuận</v>
      </c>
      <c r="P72" s="40" t="s">
        <v>212</v>
      </c>
    </row>
    <row r="73" spans="8:16" ht="60.75" thickBot="1" x14ac:dyDescent="0.3">
      <c r="H73" s="40" t="str">
        <f>IF(L73="","",$I$8&amp;" "&amp;SUBTOTAL(3,$L$16:L73))</f>
        <v>Finding job Web 49</v>
      </c>
      <c r="I73" s="42" t="s">
        <v>164</v>
      </c>
      <c r="J73" s="45" t="s">
        <v>213</v>
      </c>
      <c r="K73" s="44" t="s">
        <v>168</v>
      </c>
      <c r="L73" s="42" t="s">
        <v>172</v>
      </c>
      <c r="M73" s="40" t="s">
        <v>19</v>
      </c>
      <c r="N73" s="40"/>
      <c r="O73" s="40" t="str">
        <f t="shared" si="3"/>
        <v>Thuận</v>
      </c>
      <c r="P73" s="45" t="s">
        <v>212</v>
      </c>
    </row>
    <row r="74" spans="8:16" ht="60.75" thickBot="1" x14ac:dyDescent="0.3">
      <c r="H74" s="40" t="str">
        <f>IF(L74="","",$I$8&amp;" "&amp;SUBTOTAL(3,$L$16:L74))</f>
        <v>Finding job Web 50</v>
      </c>
      <c r="I74" s="42" t="s">
        <v>165</v>
      </c>
      <c r="J74" s="45" t="s">
        <v>213</v>
      </c>
      <c r="K74" s="44" t="s">
        <v>169</v>
      </c>
      <c r="L74" s="42" t="s">
        <v>173</v>
      </c>
      <c r="M74" s="40" t="s">
        <v>19</v>
      </c>
      <c r="N74" s="40"/>
      <c r="O74" s="40" t="str">
        <f t="shared" si="3"/>
        <v>Thuận</v>
      </c>
      <c r="P74" s="45" t="s">
        <v>212</v>
      </c>
    </row>
    <row r="75" spans="8:16" ht="60.75" thickBot="1" x14ac:dyDescent="0.3">
      <c r="H75" s="40" t="str">
        <f>IF(L75="","",$I$8&amp;" "&amp;SUBTOTAL(3,$L$16:L75))</f>
        <v>Finding job Web 51</v>
      </c>
      <c r="I75" s="42" t="s">
        <v>166</v>
      </c>
      <c r="J75" s="45" t="s">
        <v>213</v>
      </c>
      <c r="K75" s="44" t="s">
        <v>170</v>
      </c>
      <c r="L75" s="42" t="s">
        <v>174</v>
      </c>
      <c r="M75" s="40" t="s">
        <v>19</v>
      </c>
      <c r="N75" s="40"/>
      <c r="O75" s="40" t="str">
        <f t="shared" si="3"/>
        <v>Thuận</v>
      </c>
      <c r="P75" s="45" t="s">
        <v>212</v>
      </c>
    </row>
    <row r="76" spans="8:16" ht="60.75" thickBot="1" x14ac:dyDescent="0.3">
      <c r="H76" s="40" t="str">
        <f>IF(L76="","",$I$8&amp;" "&amp;SUBTOTAL(3,$L$16:L76))</f>
        <v>Finding job Web 52</v>
      </c>
      <c r="I76" s="40" t="s">
        <v>175</v>
      </c>
      <c r="J76" s="45" t="s">
        <v>213</v>
      </c>
      <c r="K76" s="44" t="s">
        <v>214</v>
      </c>
      <c r="L76" s="40" t="s">
        <v>176</v>
      </c>
      <c r="M76" s="40" t="s">
        <v>17</v>
      </c>
      <c r="N76" s="40"/>
      <c r="O76" s="40" t="str">
        <f t="shared" si="3"/>
        <v>Thuận</v>
      </c>
      <c r="P76" s="40" t="s">
        <v>215</v>
      </c>
    </row>
    <row r="77" spans="8:16" ht="45.75" thickBot="1" x14ac:dyDescent="0.3">
      <c r="H77" s="40" t="str">
        <f>IF(L77="","",$I$8&amp;" "&amp;SUBTOTAL(3,$L$16:L77))</f>
        <v>Finding job Web 53</v>
      </c>
      <c r="I77" s="40" t="s">
        <v>177</v>
      </c>
      <c r="J77" s="45" t="s">
        <v>213</v>
      </c>
      <c r="K77" s="40" t="s">
        <v>178</v>
      </c>
      <c r="L77" s="40" t="s">
        <v>179</v>
      </c>
      <c r="M77" s="40" t="s">
        <v>16</v>
      </c>
      <c r="N77" s="40"/>
      <c r="O77" s="40" t="str">
        <f t="shared" si="3"/>
        <v>Thuận</v>
      </c>
      <c r="P77" s="40"/>
    </row>
    <row r="78" spans="8:16" ht="30.75" thickBot="1" x14ac:dyDescent="0.3">
      <c r="H78" s="40" t="str">
        <f>IF(L78="","",$I$8&amp;" "&amp;SUBTOTAL(3,$L$16:L78))</f>
        <v>Finding job Web 54</v>
      </c>
      <c r="I78" s="40" t="s">
        <v>180</v>
      </c>
      <c r="J78" s="45" t="s">
        <v>213</v>
      </c>
      <c r="K78" s="40" t="s">
        <v>216</v>
      </c>
      <c r="L78" s="42" t="s">
        <v>181</v>
      </c>
      <c r="M78" s="40" t="s">
        <v>17</v>
      </c>
      <c r="N78" s="40"/>
      <c r="O78" s="40" t="str">
        <f t="shared" si="3"/>
        <v>Thuận</v>
      </c>
      <c r="P78" s="40" t="s">
        <v>217</v>
      </c>
    </row>
    <row r="79" spans="8:16" ht="15.75" thickBot="1" x14ac:dyDescent="0.3">
      <c r="H79" s="38"/>
      <c r="I79" s="30" t="s">
        <v>203</v>
      </c>
      <c r="J79" s="30"/>
      <c r="K79" s="30"/>
      <c r="L79" s="30"/>
      <c r="M79" s="30"/>
      <c r="N79" s="30"/>
      <c r="O79" s="30"/>
      <c r="P79" s="31"/>
    </row>
    <row r="80" spans="8:16" ht="30.75" thickBot="1" x14ac:dyDescent="0.3">
      <c r="H80" s="42" t="str">
        <f>IF(L80="","",$I$8&amp;" "&amp;SUBTOTAL(3,$L$16:L80))</f>
        <v>Finding job Web 55</v>
      </c>
      <c r="I80" s="42" t="s">
        <v>182</v>
      </c>
      <c r="J80" s="42" t="s">
        <v>159</v>
      </c>
      <c r="K80" s="44" t="s">
        <v>183</v>
      </c>
      <c r="L80" s="42" t="s">
        <v>185</v>
      </c>
      <c r="M80" s="42" t="s">
        <v>16</v>
      </c>
      <c r="N80" s="42"/>
      <c r="O80" s="45" t="str">
        <f t="shared" si="3"/>
        <v>Thuận</v>
      </c>
      <c r="P80" s="42"/>
    </row>
    <row r="81" spans="8:16" ht="45.75" thickBot="1" x14ac:dyDescent="0.3">
      <c r="H81" s="42" t="str">
        <f>IF(L81="","",$I$8&amp;" "&amp;SUBTOTAL(3,$L$16:L81))</f>
        <v>Finding job Web 56</v>
      </c>
      <c r="I81" s="42" t="s">
        <v>184</v>
      </c>
      <c r="J81" s="42" t="s">
        <v>182</v>
      </c>
      <c r="K81" s="44" t="s">
        <v>186</v>
      </c>
      <c r="L81" s="42" t="s">
        <v>187</v>
      </c>
      <c r="M81" s="42" t="s">
        <v>16</v>
      </c>
      <c r="N81" s="42"/>
      <c r="O81" s="45" t="str">
        <f t="shared" si="3"/>
        <v>Thuận</v>
      </c>
      <c r="P81" s="42"/>
    </row>
    <row r="82" spans="8:16" ht="45.75" thickBot="1" x14ac:dyDescent="0.3">
      <c r="H82" s="42" t="str">
        <f>IF(L82="","",$I$8&amp;" "&amp;SUBTOTAL(3,$L$16:L82))</f>
        <v>Finding job Web 57</v>
      </c>
      <c r="I82" s="42" t="s">
        <v>188</v>
      </c>
      <c r="J82" s="42" t="s">
        <v>182</v>
      </c>
      <c r="K82" s="44" t="s">
        <v>186</v>
      </c>
      <c r="L82" s="42" t="s">
        <v>189</v>
      </c>
      <c r="M82" s="42" t="s">
        <v>19</v>
      </c>
      <c r="N82" s="42"/>
      <c r="O82" s="45" t="str">
        <f t="shared" si="3"/>
        <v>Thuận</v>
      </c>
      <c r="P82" s="42" t="s">
        <v>218</v>
      </c>
    </row>
    <row r="83" spans="8:16" ht="15.75" thickBot="1" x14ac:dyDescent="0.3">
      <c r="H83" s="38"/>
      <c r="I83" s="30" t="s">
        <v>204</v>
      </c>
      <c r="J83" s="30"/>
      <c r="K83" s="30"/>
      <c r="L83" s="30"/>
      <c r="M83" s="30"/>
      <c r="N83" s="30"/>
      <c r="O83" s="30"/>
      <c r="P83" s="31"/>
    </row>
    <row r="84" spans="8:16" ht="45.75" thickBot="1" x14ac:dyDescent="0.3">
      <c r="H84" s="42" t="str">
        <f>IF(L84="","",$I$8&amp;" "&amp;SUBTOTAL(3,$L$16:L84))</f>
        <v>Finding job Web 58</v>
      </c>
      <c r="I84" s="42" t="s">
        <v>190</v>
      </c>
      <c r="J84" s="42" t="s">
        <v>159</v>
      </c>
      <c r="K84" s="44" t="s">
        <v>191</v>
      </c>
      <c r="L84" s="42" t="s">
        <v>192</v>
      </c>
      <c r="M84" s="42" t="s">
        <v>16</v>
      </c>
      <c r="N84" s="42"/>
      <c r="O84" s="45" t="str">
        <f t="shared" ref="O84:O86" si="6">IF(L84="","",$I$10)</f>
        <v>Thuận</v>
      </c>
      <c r="P84" s="42"/>
    </row>
    <row r="85" spans="8:16" ht="75.75" thickBot="1" x14ac:dyDescent="0.3">
      <c r="H85" s="42" t="str">
        <f>IF(L85="","",$I$8&amp;" "&amp;SUBTOTAL(3,$L$16:L85))</f>
        <v>Finding job Web 59</v>
      </c>
      <c r="I85" s="42" t="s">
        <v>193</v>
      </c>
      <c r="J85" s="42" t="s">
        <v>190</v>
      </c>
      <c r="K85" s="44" t="s">
        <v>194</v>
      </c>
      <c r="L85" s="42" t="s">
        <v>195</v>
      </c>
      <c r="M85" s="42" t="s">
        <v>16</v>
      </c>
      <c r="N85" s="42"/>
      <c r="O85" s="45" t="str">
        <f t="shared" si="6"/>
        <v>Thuận</v>
      </c>
      <c r="P85" s="42"/>
    </row>
    <row r="86" spans="8:16" ht="30.75" thickBot="1" x14ac:dyDescent="0.3">
      <c r="H86" s="42" t="str">
        <f>IF(L86="","",$I$8&amp;" "&amp;SUBTOTAL(3,$L$16:L86))</f>
        <v>Finding job Web 60</v>
      </c>
      <c r="I86" s="42" t="s">
        <v>196</v>
      </c>
      <c r="J86" s="42" t="s">
        <v>190</v>
      </c>
      <c r="K86" s="44" t="s">
        <v>194</v>
      </c>
      <c r="L86" s="42" t="s">
        <v>197</v>
      </c>
      <c r="M86" s="42" t="s">
        <v>19</v>
      </c>
      <c r="N86" s="42"/>
      <c r="O86" s="45" t="str">
        <f t="shared" si="6"/>
        <v>Thuận</v>
      </c>
      <c r="P86" s="42" t="s">
        <v>219</v>
      </c>
    </row>
  </sheetData>
  <autoFilter ref="H15:P61" xr:uid="{00000000-0009-0000-0000-000002000000}"/>
  <mergeCells count="3">
    <mergeCell ref="I8:L8"/>
    <mergeCell ref="I9:L9"/>
    <mergeCell ref="I10:L10"/>
  </mergeCells>
  <phoneticPr fontId="10" type="noConversion"/>
  <conditionalFormatting sqref="H17:P17 H50:P51 H60:P66 H68:P69 H71:P71 H72:H75 M78:P78 H80:H82 H53:P58 K78 H76:I78 H19:P28 H30:P39 H41:P48 J72:P72 K73:P77 J73:J78 H84:H86">
    <cfRule type="expression" dxfId="29" priority="40">
      <formula>OR(H17="NT",H17="N/A")</formula>
    </cfRule>
    <cfRule type="expression" dxfId="28" priority="41">
      <formula>H17="Fail"</formula>
    </cfRule>
    <cfRule type="expression" dxfId="27" priority="42">
      <formula>H17="Pass"</formula>
    </cfRule>
  </conditionalFormatting>
  <conditionalFormatting sqref="M24:M28 M32:M33 M30">
    <cfRule type="expression" dxfId="26" priority="37">
      <formula>OR(M24="NT",M24="N/A")</formula>
    </cfRule>
    <cfRule type="expression" dxfId="25" priority="38">
      <formula>M24="Fail"</formula>
    </cfRule>
    <cfRule type="expression" dxfId="24" priority="39">
      <formula>M24="Pass"</formula>
    </cfRule>
  </conditionalFormatting>
  <conditionalFormatting sqref="I72:I75">
    <cfRule type="expression" dxfId="23" priority="22">
      <formula>OR(I72="NT",I72="N/A")</formula>
    </cfRule>
    <cfRule type="expression" dxfId="22" priority="23">
      <formula>I72="Fail"</formula>
    </cfRule>
    <cfRule type="expression" dxfId="21" priority="24">
      <formula>I72="Pass"</formula>
    </cfRule>
  </conditionalFormatting>
  <conditionalFormatting sqref="I80 K80:N80 I84 K84:N84 I81:N82 I85:N86 P80:P82 P84:P86">
    <cfRule type="expression" dxfId="20" priority="19">
      <formula>OR(I80="NT",I80="N/A")</formula>
    </cfRule>
    <cfRule type="expression" dxfId="19" priority="20">
      <formula>I80="Fail"</formula>
    </cfRule>
    <cfRule type="expression" dxfId="18" priority="21">
      <formula>I80="Pass"</formula>
    </cfRule>
  </conditionalFormatting>
  <conditionalFormatting sqref="J80">
    <cfRule type="expression" dxfId="17" priority="16">
      <formula>OR(J80="NT",J80="N/A")</formula>
    </cfRule>
    <cfRule type="expression" dxfId="16" priority="17">
      <formula>J80="Fail"</formula>
    </cfRule>
    <cfRule type="expression" dxfId="15" priority="18">
      <formula>J80="Pass"</formula>
    </cfRule>
  </conditionalFormatting>
  <conditionalFormatting sqref="L78">
    <cfRule type="expression" dxfId="14" priority="10">
      <formula>OR(L78="NT",L78="N/A")</formula>
    </cfRule>
    <cfRule type="expression" dxfId="13" priority="11">
      <formula>L78="Fail"</formula>
    </cfRule>
    <cfRule type="expression" dxfId="12" priority="12">
      <formula>L78="Pass"</formula>
    </cfRule>
  </conditionalFormatting>
  <conditionalFormatting sqref="J84">
    <cfRule type="expression" dxfId="11" priority="7">
      <formula>OR(J84="NT",J84="N/A")</formula>
    </cfRule>
    <cfRule type="expression" dxfId="10" priority="8">
      <formula>J84="Fail"</formula>
    </cfRule>
    <cfRule type="expression" dxfId="9" priority="9">
      <formula>J84="Pass"</formula>
    </cfRule>
  </conditionalFormatting>
  <conditionalFormatting sqref="O80:O82">
    <cfRule type="expression" dxfId="8" priority="4">
      <formula>OR(O80="NT",O80="N/A")</formula>
    </cfRule>
    <cfRule type="expression" dxfId="7" priority="5">
      <formula>O80="Fail"</formula>
    </cfRule>
    <cfRule type="expression" dxfId="6" priority="6">
      <formula>O80="Pass"</formula>
    </cfRule>
  </conditionalFormatting>
  <conditionalFormatting sqref="O84:O86">
    <cfRule type="expression" dxfId="5" priority="1">
      <formula>OR(O84="NT",O84="N/A")</formula>
    </cfRule>
    <cfRule type="expression" dxfId="4" priority="2">
      <formula>O84="Fail"</formula>
    </cfRule>
    <cfRule type="expression" dxfId="3" priority="3">
      <formula>O84="Pass"</formula>
    </cfRule>
  </conditionalFormatting>
  <dataValidations count="1">
    <dataValidation type="list" allowBlank="1" showInputMessage="1" showErrorMessage="1" sqref="M1:M1048576" xr:uid="{00000000-0002-0000-0200-000000000000}">
      <formula1>$H$11:$K$11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G4:Q24"/>
  <sheetViews>
    <sheetView workbookViewId="0">
      <selection activeCell="H15" sqref="H15"/>
    </sheetView>
  </sheetViews>
  <sheetFormatPr defaultRowHeight="15" x14ac:dyDescent="0.25"/>
  <cols>
    <col min="1" max="6" width="9.140625" style="8"/>
    <col min="7" max="7" width="14.28515625" style="8" bestFit="1" customWidth="1"/>
    <col min="8" max="8" width="30.5703125" style="8" customWidth="1"/>
    <col min="9" max="9" width="12.7109375" style="8" customWidth="1"/>
    <col min="10" max="10" width="13.140625" style="8" customWidth="1"/>
    <col min="11" max="11" width="16.140625" style="8" customWidth="1"/>
    <col min="12" max="12" width="13.140625" style="8" customWidth="1"/>
    <col min="13" max="13" width="14.5703125" style="8" customWidth="1"/>
    <col min="14" max="14" width="9.140625" style="8"/>
    <col min="15" max="15" width="13.28515625" style="8" customWidth="1"/>
    <col min="16" max="16384" width="9.140625" style="8"/>
  </cols>
  <sheetData>
    <row r="4" spans="7:17" ht="15.75" thickBot="1" x14ac:dyDescent="0.3"/>
    <row r="5" spans="7:17" ht="15.75" thickBot="1" x14ac:dyDescent="0.3">
      <c r="G5" s="19" t="s">
        <v>36</v>
      </c>
      <c r="H5" s="54"/>
      <c r="I5" s="54"/>
      <c r="J5" s="54"/>
      <c r="K5" s="54"/>
    </row>
    <row r="6" spans="7:17" ht="15.75" thickBot="1" x14ac:dyDescent="0.3">
      <c r="G6" s="19" t="s">
        <v>37</v>
      </c>
      <c r="H6" s="54"/>
      <c r="I6" s="54"/>
      <c r="J6" s="54"/>
      <c r="K6" s="54"/>
    </row>
    <row r="7" spans="7:17" ht="15.75" thickBot="1" x14ac:dyDescent="0.3">
      <c r="G7" s="19" t="s">
        <v>27</v>
      </c>
      <c r="H7" s="54"/>
      <c r="I7" s="54"/>
      <c r="J7" s="54"/>
      <c r="K7" s="54"/>
    </row>
    <row r="8" spans="7:17" ht="30.75" thickBot="1" x14ac:dyDescent="0.3">
      <c r="G8" s="18" t="s">
        <v>16</v>
      </c>
      <c r="H8" s="18" t="s">
        <v>17</v>
      </c>
      <c r="I8" s="18" t="s">
        <v>18</v>
      </c>
      <c r="J8" s="18" t="s">
        <v>19</v>
      </c>
      <c r="K8" s="20" t="s">
        <v>20</v>
      </c>
    </row>
    <row r="9" spans="7:17" ht="15.75" thickBot="1" x14ac:dyDescent="0.3">
      <c r="G9" s="21">
        <f>COUNTIF($N:$N,"Pass")</f>
        <v>0</v>
      </c>
      <c r="H9" s="21">
        <f>COUNTIF($N:$N,"Fail")</f>
        <v>0</v>
      </c>
      <c r="I9" s="21">
        <f>COUNTIF($N:$N,"NT")</f>
        <v>0</v>
      </c>
      <c r="J9" s="21">
        <f>COUNTIF($N:$N,"N/A")</f>
        <v>0</v>
      </c>
      <c r="K9" s="21">
        <v>10</v>
      </c>
    </row>
    <row r="10" spans="7:17" ht="15.75" thickBot="1" x14ac:dyDescent="0.3">
      <c r="G10" s="22">
        <f>(G9/$K$9)</f>
        <v>0</v>
      </c>
      <c r="H10" s="22">
        <f t="shared" ref="H10:J10" si="0">(H9/$K$9)</f>
        <v>0</v>
      </c>
      <c r="I10" s="22">
        <f t="shared" si="0"/>
        <v>0</v>
      </c>
      <c r="J10" s="22">
        <f t="shared" si="0"/>
        <v>0</v>
      </c>
      <c r="K10" s="22"/>
    </row>
    <row r="11" spans="7:17" ht="15.75" thickBot="1" x14ac:dyDescent="0.3"/>
    <row r="12" spans="7:17" ht="31.5" customHeight="1" thickBot="1" x14ac:dyDescent="0.3">
      <c r="G12" s="23" t="s">
        <v>14</v>
      </c>
      <c r="H12" s="23" t="s">
        <v>38</v>
      </c>
      <c r="I12" s="24" t="s">
        <v>39</v>
      </c>
      <c r="J12" s="24" t="s">
        <v>40</v>
      </c>
      <c r="K12" s="24" t="s">
        <v>41</v>
      </c>
      <c r="L12" s="24" t="s">
        <v>42</v>
      </c>
      <c r="M12" s="24" t="s">
        <v>43</v>
      </c>
      <c r="N12" s="23" t="s">
        <v>34</v>
      </c>
      <c r="O12" s="23" t="s">
        <v>44</v>
      </c>
      <c r="P12" s="23" t="s">
        <v>27</v>
      </c>
      <c r="Q12" s="23" t="s">
        <v>13</v>
      </c>
    </row>
    <row r="13" spans="7:17" ht="15.75" thickBot="1" x14ac:dyDescent="0.3">
      <c r="G13" s="25" t="s">
        <v>45</v>
      </c>
      <c r="H13" s="25"/>
      <c r="I13" s="25"/>
      <c r="J13" s="25"/>
      <c r="K13" s="25"/>
      <c r="L13" s="25"/>
      <c r="M13" s="25"/>
      <c r="N13" s="25"/>
      <c r="O13" s="26"/>
      <c r="P13" s="25"/>
      <c r="Q13" s="25"/>
    </row>
    <row r="14" spans="7:17" ht="15.75" thickBot="1" x14ac:dyDescent="0.3">
      <c r="G14" s="27"/>
      <c r="H14" s="27"/>
      <c r="I14" s="27"/>
      <c r="J14" s="27"/>
      <c r="K14" s="27"/>
      <c r="L14" s="27"/>
      <c r="M14" s="27"/>
      <c r="N14" s="27"/>
      <c r="O14" s="28"/>
      <c r="P14" s="27">
        <f>$H$7</f>
        <v>0</v>
      </c>
      <c r="Q14" s="27"/>
    </row>
    <row r="15" spans="7:17" ht="15.75" thickBot="1" x14ac:dyDescent="0.3">
      <c r="G15" s="27"/>
      <c r="H15" s="27"/>
      <c r="I15" s="27"/>
      <c r="J15" s="27"/>
      <c r="K15" s="27"/>
      <c r="L15" s="27"/>
      <c r="M15" s="27"/>
      <c r="N15" s="27"/>
      <c r="O15" s="28"/>
      <c r="P15" s="27">
        <f t="shared" ref="P15:P24" si="1">$H$7</f>
        <v>0</v>
      </c>
      <c r="Q15" s="27"/>
    </row>
    <row r="16" spans="7:17" ht="15.75" thickBot="1" x14ac:dyDescent="0.3">
      <c r="G16" s="27"/>
      <c r="H16" s="27"/>
      <c r="I16" s="27"/>
      <c r="J16" s="27"/>
      <c r="K16" s="27"/>
      <c r="L16" s="27"/>
      <c r="M16" s="27"/>
      <c r="N16" s="27"/>
      <c r="O16" s="28"/>
      <c r="P16" s="27">
        <f t="shared" si="1"/>
        <v>0</v>
      </c>
      <c r="Q16" s="27"/>
    </row>
    <row r="17" spans="7:17" ht="15.75" thickBot="1" x14ac:dyDescent="0.3">
      <c r="G17" s="27"/>
      <c r="H17" s="27"/>
      <c r="I17" s="27"/>
      <c r="J17" s="27"/>
      <c r="K17" s="27"/>
      <c r="L17" s="27"/>
      <c r="M17" s="27"/>
      <c r="N17" s="27"/>
      <c r="O17" s="28"/>
      <c r="P17" s="27">
        <f t="shared" si="1"/>
        <v>0</v>
      </c>
      <c r="Q17" s="27"/>
    </row>
    <row r="18" spans="7:17" ht="15.75" thickBot="1" x14ac:dyDescent="0.3">
      <c r="G18" s="27"/>
      <c r="H18" s="27"/>
      <c r="I18" s="27"/>
      <c r="J18" s="27"/>
      <c r="K18" s="27"/>
      <c r="L18" s="27"/>
      <c r="M18" s="27"/>
      <c r="N18" s="27"/>
      <c r="O18" s="28"/>
      <c r="P18" s="27">
        <f t="shared" si="1"/>
        <v>0</v>
      </c>
      <c r="Q18" s="27"/>
    </row>
    <row r="19" spans="7:17" ht="15.75" thickBot="1" x14ac:dyDescent="0.3">
      <c r="G19" s="25" t="s">
        <v>46</v>
      </c>
      <c r="H19" s="25"/>
      <c r="I19" s="25"/>
      <c r="J19" s="25"/>
      <c r="K19" s="25"/>
      <c r="L19" s="25"/>
      <c r="M19" s="25"/>
      <c r="N19" s="25"/>
      <c r="O19" s="26"/>
      <c r="P19" s="25"/>
      <c r="Q19" s="25"/>
    </row>
    <row r="20" spans="7:17" ht="15.75" thickBot="1" x14ac:dyDescent="0.3">
      <c r="G20" s="27"/>
      <c r="H20" s="27"/>
      <c r="I20" s="27"/>
      <c r="J20" s="27"/>
      <c r="K20" s="27"/>
      <c r="L20" s="27"/>
      <c r="M20" s="27"/>
      <c r="N20" s="27"/>
      <c r="O20" s="28"/>
      <c r="P20" s="27">
        <f t="shared" si="1"/>
        <v>0</v>
      </c>
      <c r="Q20" s="27"/>
    </row>
    <row r="21" spans="7:17" ht="15.75" thickBot="1" x14ac:dyDescent="0.3">
      <c r="G21" s="27"/>
      <c r="H21" s="27"/>
      <c r="I21" s="27"/>
      <c r="J21" s="27"/>
      <c r="K21" s="27"/>
      <c r="L21" s="27"/>
      <c r="M21" s="27"/>
      <c r="N21" s="27"/>
      <c r="O21" s="28"/>
      <c r="P21" s="27">
        <f t="shared" si="1"/>
        <v>0</v>
      </c>
      <c r="Q21" s="27"/>
    </row>
    <row r="22" spans="7:17" ht="15.75" thickBot="1" x14ac:dyDescent="0.3">
      <c r="G22" s="27"/>
      <c r="H22" s="27"/>
      <c r="I22" s="27"/>
      <c r="J22" s="27"/>
      <c r="K22" s="27"/>
      <c r="L22" s="27"/>
      <c r="M22" s="27"/>
      <c r="N22" s="27"/>
      <c r="O22" s="28"/>
      <c r="P22" s="27">
        <f t="shared" si="1"/>
        <v>0</v>
      </c>
      <c r="Q22" s="27"/>
    </row>
    <row r="23" spans="7:17" ht="15.75" thickBot="1" x14ac:dyDescent="0.3">
      <c r="G23" s="27"/>
      <c r="H23" s="27"/>
      <c r="I23" s="27"/>
      <c r="J23" s="27"/>
      <c r="K23" s="27"/>
      <c r="L23" s="27"/>
      <c r="M23" s="27"/>
      <c r="N23" s="27"/>
      <c r="O23" s="28"/>
      <c r="P23" s="27">
        <f t="shared" si="1"/>
        <v>0</v>
      </c>
      <c r="Q23" s="27"/>
    </row>
    <row r="24" spans="7:17" ht="15.75" thickBot="1" x14ac:dyDescent="0.3">
      <c r="G24" s="27"/>
      <c r="H24" s="27"/>
      <c r="I24" s="27"/>
      <c r="J24" s="27"/>
      <c r="K24" s="27"/>
      <c r="L24" s="27"/>
      <c r="M24" s="27"/>
      <c r="N24" s="27"/>
      <c r="O24" s="28"/>
      <c r="P24" s="27">
        <f t="shared" si="1"/>
        <v>0</v>
      </c>
      <c r="Q24" s="27"/>
    </row>
  </sheetData>
  <mergeCells count="3">
    <mergeCell ref="H5:K5"/>
    <mergeCell ref="H6:K6"/>
    <mergeCell ref="H7:K7"/>
  </mergeCells>
  <conditionalFormatting sqref="N14:N18 N20:N24">
    <cfRule type="expression" dxfId="2" priority="1">
      <formula>OR(N14="NT",N14="N/A")</formula>
    </cfRule>
    <cfRule type="expression" dxfId="1" priority="2">
      <formula>N14="Fail"</formula>
    </cfRule>
    <cfRule type="expression" dxfId="0" priority="3">
      <formula>N14="Pass"</formula>
    </cfRule>
  </conditionalFormatting>
  <dataValidations count="1">
    <dataValidation type="list" allowBlank="1" showInputMessage="1" showErrorMessage="1" sqref="N20:N24 N14:N18" xr:uid="{00000000-0002-0000-0300-000000000000}">
      <formula1>$G$8:$J$8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Report</vt:lpstr>
      <vt:lpstr>Test scenarios </vt:lpstr>
      <vt:lpstr>Test scenarios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Thuan</dc:creator>
  <cp:lastModifiedBy>thuận võ</cp:lastModifiedBy>
  <dcterms:created xsi:type="dcterms:W3CDTF">2022-03-08T05:23:55Z</dcterms:created>
  <dcterms:modified xsi:type="dcterms:W3CDTF">2022-06-28T05:27:30Z</dcterms:modified>
</cp:coreProperties>
</file>