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628"/>
  <workbookPr filterPrivacy="1"/>
  <xr:revisionPtr revIDLastSave="0" documentId="13_ncr:1_{4391C585-FCDE-4C30-9860-2D9BA11ACD06}" xr6:coauthVersionLast="47" xr6:coauthVersionMax="47" xr10:uidLastSave="{00000000-0000-0000-0000-000000000000}"/>
  <bookViews>
    <workbookView xWindow="-120" yWindow="-120" windowWidth="29040" windowHeight="15840" xr2:uid="{00000000-000D-0000-FFFF-FFFF00000000}"/>
  </bookViews>
  <sheets>
    <sheet name="Format"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44" i="1" l="1"/>
  <c r="F15" i="1"/>
  <c r="F16" i="1" s="1"/>
  <c r="F19" i="1"/>
  <c r="F32" i="1"/>
  <c r="F30" i="1"/>
  <c r="F28" i="1"/>
  <c r="F26" i="1"/>
  <c r="F25" i="1"/>
  <c r="F24" i="1"/>
  <c r="F23" i="1"/>
  <c r="F22" i="1"/>
  <c r="F21" i="1"/>
  <c r="F20" i="1"/>
  <c r="F37" i="1"/>
  <c r="F36" i="1"/>
  <c r="F35" i="1"/>
  <c r="F41" i="1"/>
  <c r="F40" i="1"/>
  <c r="F39" i="1"/>
  <c r="F38" i="1"/>
  <c r="F45" i="1"/>
  <c r="F46" i="1"/>
  <c r="F47" i="1"/>
  <c r="F48" i="1"/>
  <c r="F49" i="1"/>
  <c r="F50" i="1"/>
  <c r="F51" i="1"/>
  <c r="F52" i="1"/>
  <c r="F53" i="1"/>
  <c r="F54" i="1"/>
  <c r="F43" i="1"/>
  <c r="F42" i="1"/>
  <c r="F34" i="1"/>
  <c r="F33" i="1"/>
  <c r="F31" i="1"/>
  <c r="F29" i="1"/>
  <c r="F27" i="1"/>
  <c r="F55" i="1" l="1"/>
  <c r="D58"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A5" authorId="0" shapeId="0" xr:uid="{EC16951B-CD0E-4E1B-AD0C-B72ED8EE3673}">
      <text>
        <r>
          <rPr>
            <sz val="9"/>
            <color indexed="81"/>
            <rFont val="Tahoma"/>
            <family val="2"/>
          </rPr>
          <t>Quality Reviewer must fill this metric sheet.</t>
        </r>
      </text>
    </comment>
    <comment ref="A6" authorId="0" shapeId="0" xr:uid="{D03A2745-1792-4820-9D05-014B04C4EADD}">
      <text>
        <r>
          <rPr>
            <sz val="9"/>
            <color indexed="81"/>
            <rFont val="Tahoma"/>
            <family val="2"/>
          </rPr>
          <t>Quality Reviewer must fill this metric sheet, together with the PL. Some information maybe filled by the PL in advance (e.g. the header, source code details etc)
Quality Reviewer must be someone who:
1. Is a SW Development team member but not part of this project team.
2. Has designation Lead Engineer or Principal Engineer or Chief Engineer.</t>
        </r>
      </text>
    </comment>
    <comment ref="A7" authorId="0" shapeId="0" xr:uid="{069F5EAF-07C3-4D5A-AF4F-D0EF521A6E78}">
      <text>
        <r>
          <rPr>
            <sz val="9"/>
            <color indexed="81"/>
            <rFont val="Tahoma"/>
            <family val="2"/>
          </rPr>
          <t>SQM should be approved by someone who:
1. Is a SW Development team member but not part of this project team.
2. Has designation Principal Engineer or Chief Engineer.
3. Should not be the same person who filled this SQM.</t>
        </r>
      </text>
    </comment>
    <comment ref="G20" authorId="0" shapeId="0" xr:uid="{9F5AF55F-3D5E-4E96-8BC1-CF8411A9E52B}">
      <text>
        <r>
          <rPr>
            <b/>
            <sz val="9"/>
            <color indexed="81"/>
            <rFont val="Tahoma"/>
            <family val="2"/>
          </rPr>
          <t>Write here "where". i.e.  Name of and link to Confluence page, document or XLS sheet in repository or Google doc or sheet etc.</t>
        </r>
      </text>
    </comment>
    <comment ref="G22" authorId="0" shapeId="0" xr:uid="{A8BC1CF3-39BC-45E9-B597-6A31D5270E56}">
      <text>
        <r>
          <rPr>
            <sz val="9"/>
            <color indexed="81"/>
            <rFont val="Tahoma"/>
            <family val="2"/>
          </rPr>
          <t>Write here "where". i.e.  Name of and link to Confluence page, document or XLS sheet in repository or Google doc or sheet etc.</t>
        </r>
      </text>
    </comment>
    <comment ref="G24" authorId="0" shapeId="0" xr:uid="{A1A04943-D644-4D96-B2CD-EFCE180C2026}">
      <text>
        <r>
          <rPr>
            <sz val="9"/>
            <color indexed="81"/>
            <rFont val="Tahoma"/>
            <family val="2"/>
          </rPr>
          <t>Write here "where". i.e.  Name of and link to Confluence page, document or XLS sheet in repository or Google doc or sheet etc.</t>
        </r>
      </text>
    </comment>
    <comment ref="G26" authorId="0" shapeId="0" xr:uid="{166A2219-9A59-41C1-819E-4757F468252D}">
      <text>
        <r>
          <rPr>
            <b/>
            <sz val="9"/>
            <color indexed="81"/>
            <rFont val="Tahoma"/>
            <family val="2"/>
          </rPr>
          <t>Write here "where". i.e.  Name of and link to Confluence page, document or XLS sheet in repository or Google doc or sheet etc.
OR
Write why this is N.A.</t>
        </r>
      </text>
    </comment>
    <comment ref="G28" authorId="0" shapeId="0" xr:uid="{BC1A401A-1356-4AA5-A4D3-6E3D460A1C36}">
      <text>
        <r>
          <rPr>
            <b/>
            <sz val="9"/>
            <color indexed="81"/>
            <rFont val="Tahoma"/>
            <family val="2"/>
          </rPr>
          <t>Write here "where". i.e.  Name of and link to Confluence page, document or XLS sheet in repository or Google doc or sheet etc.
OR
Write why this is N.A.</t>
        </r>
        <r>
          <rPr>
            <sz val="9"/>
            <color indexed="81"/>
            <rFont val="Tahoma"/>
            <family val="2"/>
          </rPr>
          <t xml:space="preserve">
</t>
        </r>
      </text>
    </comment>
    <comment ref="G30" authorId="0" shapeId="0" xr:uid="{1CE1C3A5-D27D-4078-8444-421233247972}">
      <text>
        <r>
          <rPr>
            <b/>
            <sz val="9"/>
            <color indexed="81"/>
            <rFont val="Tahoma"/>
            <family val="2"/>
          </rPr>
          <t>Write here "where". i.e.  Name of and link to Confluence page, document or XLS sheet in repository or Google doc or sheet etc.
OR
Write why this is N.A.</t>
        </r>
      </text>
    </comment>
    <comment ref="G32" authorId="0" shapeId="0" xr:uid="{C969B753-09DB-48DF-B540-0B00D39D7305}">
      <text>
        <r>
          <rPr>
            <b/>
            <sz val="9"/>
            <color indexed="81"/>
            <rFont val="Tahoma"/>
            <family val="2"/>
          </rPr>
          <t>Write here "where". i.e.  Name of and link to Confluence page, document or XLS sheet in repository or Google doc or sheet etc.
OR
Write why this is N.A.</t>
        </r>
      </text>
    </comment>
    <comment ref="G35" authorId="0" shapeId="0" xr:uid="{6B64251F-95D2-4C78-A28F-257C48679D17}">
      <text>
        <r>
          <rPr>
            <b/>
            <sz val="9"/>
            <color indexed="81"/>
            <rFont val="Tahoma"/>
            <family val="2"/>
          </rPr>
          <t>Author:</t>
        </r>
        <r>
          <rPr>
            <sz val="9"/>
            <color indexed="81"/>
            <rFont val="Tahoma"/>
            <family val="2"/>
          </rPr>
          <t xml:space="preserve">
Write name(s) of Code Reviewer(s) here.</t>
        </r>
      </text>
    </comment>
    <comment ref="B36" authorId="0" shapeId="0" xr:uid="{69AAE34C-406B-4452-8B89-22353F59C32B}">
      <text>
        <r>
          <rPr>
            <b/>
            <sz val="9"/>
            <color indexed="81"/>
            <rFont val="Tahoma"/>
            <family val="2"/>
          </rPr>
          <t>Author:</t>
        </r>
        <r>
          <rPr>
            <sz val="9"/>
            <color indexed="81"/>
            <rFont val="Tahoma"/>
            <family val="2"/>
          </rPr>
          <t xml:space="preserve">
Warnings due to tool generated code are acceptable.</t>
        </r>
      </text>
    </comment>
    <comment ref="B37" authorId="0" shapeId="0" xr:uid="{8B7728A3-B24D-4ADE-B1F0-C0865BA43582}">
      <text>
        <r>
          <rPr>
            <b/>
            <sz val="9"/>
            <color indexed="81"/>
            <rFont val="Tahoma"/>
            <family val="2"/>
          </rPr>
          <t>Author:</t>
        </r>
        <r>
          <rPr>
            <sz val="9"/>
            <color indexed="81"/>
            <rFont val="Tahoma"/>
            <family val="2"/>
          </rPr>
          <t xml:space="preserve">
Warnings due to tool generated code are acceptable.</t>
        </r>
      </text>
    </comment>
    <comment ref="G38" authorId="0" shapeId="0" xr:uid="{5A9CFF33-E99D-4226-BFBC-1349D4F5D2F0}">
      <text>
        <r>
          <rPr>
            <b/>
            <sz val="9"/>
            <color indexed="81"/>
            <rFont val="Tahoma"/>
            <family val="2"/>
          </rPr>
          <t>Author:</t>
        </r>
        <r>
          <rPr>
            <sz val="9"/>
            <color indexed="81"/>
            <rFont val="Tahoma"/>
            <family val="2"/>
          </rPr>
          <t xml:space="preserve">
Who created / updated the Test Cases? Write name here.</t>
        </r>
      </text>
    </comment>
    <comment ref="B40" authorId="0" shapeId="0" xr:uid="{BF40721C-FE2B-4F99-9215-AFEB172F4E31}">
      <text>
        <r>
          <rPr>
            <b/>
            <sz val="9"/>
            <color indexed="81"/>
            <rFont val="Tahoma"/>
            <family val="2"/>
          </rPr>
          <t>Author:</t>
        </r>
        <r>
          <rPr>
            <sz val="9"/>
            <color indexed="81"/>
            <rFont val="Tahoma"/>
            <family val="2"/>
          </rPr>
          <t xml:space="preserve">
Test Report must have this information: Who tested? When? What was the version of software tested? Source code details? What test setup was used? Summary: how many test cases were performed? How many passed? Percentage? etc.</t>
        </r>
      </text>
    </comment>
    <comment ref="G42" authorId="0" shapeId="0" xr:uid="{7A0F77C3-31A5-41D3-8586-A81D4C900A00}">
      <text>
        <r>
          <rPr>
            <b/>
            <sz val="9"/>
            <color indexed="81"/>
            <rFont val="Tahoma"/>
            <family val="2"/>
          </rPr>
          <t>Author:</t>
        </r>
        <r>
          <rPr>
            <sz val="9"/>
            <color indexed="81"/>
            <rFont val="Tahoma"/>
            <family val="2"/>
          </rPr>
          <t xml:space="preserve">
Write here the definition of "on time". And how "delay" is measured, in case of delayed releases.</t>
        </r>
      </text>
    </comment>
  </commentList>
</comments>
</file>

<file path=xl/sharedStrings.xml><?xml version="1.0" encoding="utf-8"?>
<sst xmlns="http://schemas.openxmlformats.org/spreadsheetml/2006/main" count="208" uniqueCount="134">
  <si>
    <t>SEDEMAC</t>
  </si>
  <si>
    <t>Doc #</t>
  </si>
  <si>
    <t>SA tool was run, but not all warnings could be eliminated</t>
  </si>
  <si>
    <t>Rev # / Rev Date</t>
  </si>
  <si>
    <t>None</t>
  </si>
  <si>
    <t>Often</t>
  </si>
  <si>
    <t>No</t>
  </si>
  <si>
    <t>SRS</t>
  </si>
  <si>
    <t>Checked with tool and code is fully compliant</t>
  </si>
  <si>
    <t>Page #</t>
  </si>
  <si>
    <t>1 of 1</t>
  </si>
  <si>
    <t>Occasionally</t>
  </si>
  <si>
    <t>Few times</t>
  </si>
  <si>
    <t>Yes</t>
  </si>
  <si>
    <t>JIRA Ticket(s)</t>
  </si>
  <si>
    <t>By Code Review, and code is fully compliant</t>
  </si>
  <si>
    <t>SW team members:</t>
  </si>
  <si>
    <t>Not done</t>
  </si>
  <si>
    <t>Partly</t>
  </si>
  <si>
    <t>Very rarely</t>
  </si>
  <si>
    <t>Not Applicable</t>
  </si>
  <si>
    <t>In email(s)</t>
  </si>
  <si>
    <t>Checked with tool but code is NOT fully compliant</t>
  </si>
  <si>
    <t>SW Project Leader (PL):</t>
  </si>
  <si>
    <t>Not applicable</t>
  </si>
  <si>
    <t>Done</t>
  </si>
  <si>
    <t>Mostly</t>
  </si>
  <si>
    <t>Never</t>
  </si>
  <si>
    <t>In Teams message(s)</t>
  </si>
  <si>
    <t>By Code Review, but code is NOT fully compliant</t>
  </si>
  <si>
    <t>SQM filled by:</t>
  </si>
  <si>
    <t>Fully</t>
  </si>
  <si>
    <t>Not documented</t>
  </si>
  <si>
    <t>Not checked</t>
  </si>
  <si>
    <t>SQM approved by:</t>
  </si>
  <si>
    <t>Any other information:</t>
  </si>
  <si>
    <t>Source code details of software subjected to test:</t>
  </si>
  <si>
    <t>BitBucket Project:</t>
  </si>
  <si>
    <t>Repository:</t>
  </si>
  <si>
    <t>Branch:</t>
  </si>
  <si>
    <t>Commit ID:</t>
  </si>
  <si>
    <t>#</t>
  </si>
  <si>
    <t>Question</t>
  </si>
  <si>
    <t>Answer</t>
  </si>
  <si>
    <t>Score</t>
  </si>
  <si>
    <t>Remark</t>
  </si>
  <si>
    <t>Scoring rule explaination</t>
  </si>
  <si>
    <t>How is the requirement documented?</t>
  </si>
  <si>
    <t>SRS, Jira, Email, Teams message have 5, 4, 3, 2 marks respectively. 0 otherwise.</t>
  </si>
  <si>
    <t>How well is the requirement documented: what is the percentage of requirements covered in the documentation?</t>
  </si>
  <si>
    <t>If &lt; 60%: 0 score.
Otherwise take the same percentage of the score of previous question and multiply it by 2.</t>
  </si>
  <si>
    <t>Are we going to satisfy ALL the requirements?</t>
  </si>
  <si>
    <t>If not: have we informed the customer by written communication that we will not implement some of the requirements (including the list of requirements that we will not implement)?</t>
  </si>
  <si>
    <t>In continuation with previous question: have we received confirmation from customer (by written communication) that they can accept the software even if we do not implement the specified requirements?</t>
  </si>
  <si>
    <t>If requirement is NOT documented: 0.
Otherwise, if we are going to satisfy ALL requirements: 10.
Otherwise, if customer has approved partial requirement implementation: 10.
Otherwise: 0</t>
  </si>
  <si>
    <t>Is Software Architecture showing Software Components and Layers documented?</t>
  </si>
  <si>
    <t>Yes = 2; No = 0.</t>
  </si>
  <si>
    <t>In continuation with previous question: is it reviewed by someone other than the author AND all comments have been acted upon and closed to the satisfaction of the reviewer?</t>
  </si>
  <si>
    <t>If answer to this question AND previous question is "Yes", then 2.
Otherwise 0.</t>
  </si>
  <si>
    <t>Is Interrupt documentation available (list of ALL enabled interrupts, their priorities, their estimated execution time and estimated CPU load %, their actual (measured) execution time and CPU load %)</t>
  </si>
  <si>
    <t>Is Memory map sheet available indicating memory size, usage, free space, their address ranges etc (for ALL types of memories - like PFlash, DFlash, RAM, EEPROM etc)</t>
  </si>
  <si>
    <t>Is CAN ID usage documented indicating all CAN IDs used by this ECU and other ECUs in the system?</t>
  </si>
  <si>
    <t>Yes = 1; Not Applicable = 0.5; No = 0.</t>
  </si>
  <si>
    <t>If answer to this question AND previous question is "Yes", then 1.
Otherwise 0.</t>
  </si>
  <si>
    <t>State machine diagrams (of important state machines) documented?</t>
  </si>
  <si>
    <t>Flowcharts or algorithms (for important and / or complex functionality) documented?</t>
  </si>
  <si>
    <t>Communication protocols documented?</t>
  </si>
  <si>
    <t>How is compliance with Coding Guidelines checked?</t>
  </si>
  <si>
    <t>Score = 5 / 4 / 3 / 2 for the first 4 options respectively.
Score = 0 if "Not checked"</t>
  </si>
  <si>
    <t>Code review was done and all comments acted upon and closed to the satisfaction of the reviewer?</t>
  </si>
  <si>
    <t>10 marks only if Code Review done and all comments acted on.</t>
  </si>
  <si>
    <t>Static Analysis tool was run and all warnings eliminated?</t>
  </si>
  <si>
    <t>0 marks if SA done.
1 mark if SA done, but not all warnings eiminated.
2 marks if SA done and all warnings eliminated.</t>
  </si>
  <si>
    <t>All compiler warnings eliminated?</t>
  </si>
  <si>
    <t>3 if Yes, 0 otherwise.</t>
  </si>
  <si>
    <t>Test Cases were created / updated?</t>
  </si>
  <si>
    <t>5 if Yes, 0 otherwise.</t>
  </si>
  <si>
    <t>Is Test Report available for any intermediate software version?</t>
  </si>
  <si>
    <t>Is Test Report available for final software version (which is to be released for production)?</t>
  </si>
  <si>
    <t>10 if Yes, 0 otherwise.</t>
  </si>
  <si>
    <t>Has customer approved (in writing) the release of the same version of software?</t>
  </si>
  <si>
    <t>9 if Yes, 0 otherwise.</t>
  </si>
  <si>
    <t>Is the software being delivered (released) on time?</t>
  </si>
  <si>
    <t>1 if Yes, 0 otherwise.</t>
  </si>
  <si>
    <t>If not, how much was the delay in weeks?</t>
  </si>
  <si>
    <t>0 if delay &gt; 1 week;
1 otherwise.</t>
  </si>
  <si>
    <t>Has the SW team referred to "Lessons learnt" - i.e. the Confluence page "Lessons Learnt" and all of it's child pages, including "Common Errors", "More Coding Guidelines" and other bug reports (sorted by year)?</t>
  </si>
  <si>
    <t>Bitbucket repository for the project created?</t>
  </si>
  <si>
    <t>Bitbucket repository and Bitbucket project names are as per naming convention (QP-02)?</t>
  </si>
  <si>
    <t>Branches "master" and "develop" created?</t>
  </si>
  <si>
    <t>Branch permissions set such that "master" and "develop" can be updated only by PL?</t>
  </si>
  <si>
    <t>Git branches as per QP-06 are in use?</t>
  </si>
  <si>
    <t>All branches merged into "develop"?</t>
  </si>
  <si>
    <t>"develop" merged into "master"?</t>
  </si>
  <si>
    <t>Code from "master" branch (after the above release) is being released?</t>
  </si>
  <si>
    <t>Release note prepared and uploaded in "docs" folder OR Release.md in Bitbucket repository is updated.</t>
  </si>
  <si>
    <t>Lessons learnt updated? Write about major updates in "Remark" column</t>
  </si>
  <si>
    <t>Software Quality score:</t>
  </si>
  <si>
    <t>This format prepared by:</t>
  </si>
  <si>
    <t>Pramod Ranade, Chief Engineer</t>
  </si>
  <si>
    <t>Reviewed and approved by:</t>
  </si>
  <si>
    <t>Sandesh Achari, Principal Engineer</t>
  </si>
  <si>
    <t>Format Rev # / Rev Date:</t>
  </si>
  <si>
    <t>3 / 8-Jun-2023</t>
  </si>
  <si>
    <t>Soujanya Mulik</t>
  </si>
  <si>
    <t>High Level Design</t>
  </si>
  <si>
    <t>Memory Map</t>
  </si>
  <si>
    <t>Reviewed by Rahul Hage from SysE.</t>
  </si>
  <si>
    <t>Code reviewers:
Ramachandran S
Soujanya M</t>
  </si>
  <si>
    <t>Test Reports</t>
  </si>
  <si>
    <t>J1939 MAP</t>
  </si>
  <si>
    <t>MODBUS MAP has been attched  in the test report</t>
  </si>
  <si>
    <t xml:space="preserve">Reviewed by
Rahul Hage[SYSE] </t>
  </si>
  <si>
    <t>Confluence Page</t>
  </si>
  <si>
    <t>Reviewed by
Ramachandran S</t>
  </si>
  <si>
    <t>SW_GC2X_NEW</t>
  </si>
  <si>
    <t>mnm_gc2115</t>
  </si>
  <si>
    <t>SW_GC2X</t>
  </si>
  <si>
    <t xml:space="preserve"> gc2k-bsp</t>
  </si>
  <si>
    <t>improvement/STB_fault_detection</t>
  </si>
  <si>
    <t>Aditya Joshi</t>
  </si>
  <si>
    <t>SW-SQM-GC2115-R1</t>
  </si>
  <si>
    <t>Test cases updated by :
Upendra K.</t>
  </si>
  <si>
    <t>Release request received from
Rahul Hage[SYSE] over Teams</t>
  </si>
  <si>
    <t>Reviewed by
Madhuri Abhang</t>
  </si>
  <si>
    <t>Release note</t>
  </si>
  <si>
    <t>master</t>
  </si>
  <si>
    <t>7aa56c4</t>
  </si>
  <si>
    <t>Release commit for R0V29 is in the master branch in the new repo</t>
  </si>
  <si>
    <t>Issues in this Jira project upto (and including) GC2115-116</t>
  </si>
  <si>
    <t>Test reports of R0v03, R0v08, R0v20 and R0V27 are available in OHA+OHSW Teams chat</t>
  </si>
  <si>
    <t>Software Quality Metric For : GC2115 R1 (Firmware : R0.29)</t>
  </si>
  <si>
    <t>01 / 27-06-2024</t>
  </si>
  <si>
    <t>ef947a7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</si>
</sst>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10.5"/>
      <color theme="1"/>
      <name val="Arial"/>
      <family val="2"/>
    </font>
    <font>
      <b/>
      <sz val="10.5"/>
      <color theme="1"/>
      <name val="Arial"/>
      <family val="2"/>
    </font>
    <font>
      <sz val="18"/>
      <color theme="1"/>
      <name val="Century Gothic"/>
      <family val="2"/>
    </font>
    <font>
      <b/>
      <sz val="13"/>
      <color theme="1"/>
      <name val="Arial"/>
      <family val="2"/>
    </font>
    <font>
      <sz val="9"/>
      <color indexed="81"/>
      <name val="Tahoma"/>
      <family val="2"/>
    </font>
    <font>
      <b/>
      <sz val="9"/>
      <color indexed="81"/>
      <name val="Tahoma"/>
      <family val="2"/>
    </font>
    <font>
      <u/>
      <sz val="11"/>
      <color theme="10"/>
      <name val="Calibri"/>
      <family val="2"/>
      <scheme val="minor"/>
    </font>
    <font>
      <sz val="11"/>
      <name val="Calibri"/>
      <family val="2"/>
      <scheme val="minor"/>
    </font>
    <font>
      <sz val="10.5"/>
      <color rgb="FF000000"/>
      <name val="Arial"/>
      <family val="2"/>
    </font>
  </fonts>
  <fills count="9">
    <fill>
      <patternFill patternType="none"/>
    </fill>
    <fill>
      <patternFill patternType="gray125"/>
    </fill>
    <fill>
      <patternFill patternType="solid">
        <fgColor rgb="FFDDDDDD"/>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0" tint="-0.14999847407452621"/>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s>
  <cellStyleXfs count="2">
    <xf numFmtId="0" fontId="0" fillId="0" borderId="0"/>
    <xf numFmtId="0" fontId="7" fillId="0" borderId="0" applyNumberFormat="0" applyFill="0" applyBorder="0" applyAlignment="0" applyProtection="0"/>
  </cellStyleXfs>
  <cellXfs count="74">
    <xf numFmtId="0" fontId="0" fillId="0" borderId="0" xfId="0"/>
    <xf numFmtId="0" fontId="2" fillId="2" borderId="1" xfId="0" applyFont="1" applyFill="1" applyBorder="1" applyAlignment="1">
      <alignment horizontal="center" vertical="center" wrapText="1"/>
    </xf>
    <xf numFmtId="0" fontId="1" fillId="0" borderId="1" xfId="0" applyFont="1" applyBorder="1" applyAlignment="1">
      <alignment horizontal="center" vertical="top" wrapText="1"/>
    </xf>
    <xf numFmtId="0" fontId="1" fillId="0" borderId="1" xfId="0" applyFont="1" applyBorder="1" applyAlignment="1">
      <alignment horizontal="left" vertical="top" wrapText="1"/>
    </xf>
    <xf numFmtId="2" fontId="0" fillId="0" borderId="0" xfId="0" applyNumberFormat="1"/>
    <xf numFmtId="0" fontId="0" fillId="0" borderId="1" xfId="0" applyBorder="1"/>
    <xf numFmtId="0" fontId="0" fillId="0" borderId="2" xfId="0" applyBorder="1"/>
    <xf numFmtId="0" fontId="0" fillId="0" borderId="3" xfId="0" applyBorder="1"/>
    <xf numFmtId="0" fontId="0" fillId="0" borderId="4" xfId="0" applyBorder="1"/>
    <xf numFmtId="0" fontId="1" fillId="3" borderId="1" xfId="0" applyFont="1" applyFill="1" applyBorder="1" applyAlignment="1">
      <alignment horizontal="left" vertical="top" wrapText="1"/>
    </xf>
    <xf numFmtId="0" fontId="1" fillId="0" borderId="1" xfId="0" applyFont="1" applyBorder="1" applyAlignment="1">
      <alignment horizontal="left" vertical="center" wrapText="1"/>
    </xf>
    <xf numFmtId="0" fontId="1" fillId="8" borderId="1" xfId="0" applyFont="1" applyFill="1" applyBorder="1" applyAlignment="1">
      <alignment horizontal="left" vertical="top" wrapText="1"/>
    </xf>
    <xf numFmtId="0" fontId="0" fillId="0" borderId="1" xfId="0" applyBorder="1" applyAlignment="1">
      <alignment wrapText="1"/>
    </xf>
    <xf numFmtId="0" fontId="0" fillId="0" borderId="11" xfId="0" applyBorder="1" applyAlignment="1">
      <alignment wrapText="1"/>
    </xf>
    <xf numFmtId="0" fontId="0" fillId="0" borderId="0" xfId="0" applyAlignment="1">
      <alignment horizontal="center" vertical="center" wrapText="1"/>
    </xf>
    <xf numFmtId="0" fontId="1" fillId="0" borderId="2" xfId="0" applyFont="1" applyBorder="1" applyAlignment="1">
      <alignment horizontal="left" vertical="center"/>
    </xf>
    <xf numFmtId="0" fontId="1" fillId="0" borderId="4" xfId="0" applyFont="1" applyBorder="1" applyAlignment="1">
      <alignment horizontal="left" vertical="center"/>
    </xf>
    <xf numFmtId="0" fontId="3" fillId="0" borderId="5" xfId="0" applyFont="1" applyBorder="1" applyAlignment="1">
      <alignment horizontal="center" vertical="center"/>
    </xf>
    <xf numFmtId="0" fontId="3" fillId="0" borderId="8" xfId="0" applyFont="1" applyBorder="1" applyAlignment="1">
      <alignment horizontal="center" vertical="center"/>
    </xf>
    <xf numFmtId="0" fontId="3" fillId="0" borderId="6" xfId="0" applyFont="1" applyBorder="1" applyAlignment="1">
      <alignment horizontal="center" vertical="center"/>
    </xf>
    <xf numFmtId="0" fontId="3" fillId="0" borderId="9" xfId="0" applyFont="1" applyBorder="1" applyAlignment="1">
      <alignment horizontal="center" vertical="center"/>
    </xf>
    <xf numFmtId="0" fontId="3" fillId="0" borderId="7" xfId="0" applyFont="1" applyBorder="1" applyAlignment="1">
      <alignment horizontal="center" vertical="center"/>
    </xf>
    <xf numFmtId="0" fontId="3" fillId="0" borderId="10" xfId="0" applyFont="1" applyBorder="1" applyAlignment="1">
      <alignment horizontal="center" vertical="center"/>
    </xf>
    <xf numFmtId="0" fontId="4" fillId="0" borderId="5" xfId="0" applyFont="1" applyBorder="1" applyAlignment="1">
      <alignment horizontal="center" vertical="center" wrapText="1"/>
    </xf>
    <xf numFmtId="0" fontId="4" fillId="0" borderId="8" xfId="0" applyFont="1" applyBorder="1" applyAlignment="1">
      <alignment horizontal="center" vertical="center" wrapText="1"/>
    </xf>
    <xf numFmtId="0" fontId="4" fillId="0" borderId="6" xfId="0" applyFont="1" applyBorder="1" applyAlignment="1">
      <alignment horizontal="center" vertical="center" wrapText="1"/>
    </xf>
    <xf numFmtId="0" fontId="4" fillId="0" borderId="9" xfId="0" applyFont="1" applyBorder="1" applyAlignment="1">
      <alignment horizontal="center" vertical="center" wrapText="1"/>
    </xf>
    <xf numFmtId="0" fontId="4" fillId="0" borderId="7" xfId="0" applyFont="1" applyBorder="1" applyAlignment="1">
      <alignment horizontal="center" vertical="center" wrapText="1"/>
    </xf>
    <xf numFmtId="0" fontId="4" fillId="0" borderId="10" xfId="0" applyFont="1" applyBorder="1" applyAlignment="1">
      <alignment horizontal="center" vertical="center" wrapText="1"/>
    </xf>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0" fontId="1" fillId="0" borderId="4" xfId="0" applyFont="1" applyBorder="1" applyAlignment="1">
      <alignment horizontal="center" vertical="center" wrapText="1"/>
    </xf>
    <xf numFmtId="0" fontId="1" fillId="0" borderId="1" xfId="0" applyFont="1" applyBorder="1" applyAlignment="1">
      <alignment horizontal="left" vertical="center" wrapText="1"/>
    </xf>
    <xf numFmtId="0" fontId="1" fillId="3" borderId="1" xfId="0" applyFont="1" applyFill="1" applyBorder="1" applyAlignment="1">
      <alignment horizontal="left" vertical="center" wrapText="1"/>
    </xf>
    <xf numFmtId="0" fontId="0" fillId="3" borderId="1" xfId="0" applyFill="1" applyBorder="1" applyAlignment="1">
      <alignment horizontal="left" vertical="center" wrapText="1"/>
    </xf>
    <xf numFmtId="0" fontId="1" fillId="0" borderId="1" xfId="0" applyFont="1" applyBorder="1" applyAlignment="1">
      <alignment horizontal="left" vertical="center"/>
    </xf>
    <xf numFmtId="0" fontId="1" fillId="0" borderId="5" xfId="0" applyFont="1" applyBorder="1" applyAlignment="1">
      <alignment horizontal="left" vertical="center" wrapText="1"/>
    </xf>
    <xf numFmtId="0" fontId="0" fillId="0" borderId="8" xfId="0" applyBorder="1" applyAlignment="1">
      <alignment horizontal="left" vertical="center" wrapText="1"/>
    </xf>
    <xf numFmtId="0" fontId="0" fillId="0" borderId="6" xfId="0" applyBorder="1" applyAlignment="1">
      <alignment horizontal="left" vertical="center" wrapText="1"/>
    </xf>
    <xf numFmtId="0" fontId="0" fillId="0" borderId="9" xfId="0" applyBorder="1" applyAlignment="1">
      <alignment horizontal="left" vertical="center" wrapText="1"/>
    </xf>
    <xf numFmtId="0" fontId="0" fillId="0" borderId="7" xfId="0" applyBorder="1" applyAlignment="1">
      <alignment horizontal="left" vertical="center" wrapText="1"/>
    </xf>
    <xf numFmtId="0" fontId="0" fillId="0" borderId="10" xfId="0" applyBorder="1" applyAlignment="1">
      <alignment horizontal="left" vertical="center" wrapText="1"/>
    </xf>
    <xf numFmtId="0" fontId="1" fillId="0" borderId="2" xfId="0" applyFont="1" applyBorder="1" applyAlignment="1">
      <alignment horizontal="left" vertical="center" wrapText="1"/>
    </xf>
    <xf numFmtId="0" fontId="1" fillId="0" borderId="4" xfId="0" applyFont="1" applyBorder="1" applyAlignment="1">
      <alignment horizontal="left" vertical="center" wrapText="1"/>
    </xf>
    <xf numFmtId="0" fontId="7" fillId="0" borderId="2" xfId="1" applyBorder="1" applyAlignment="1">
      <alignment horizontal="center" vertical="center" wrapText="1"/>
    </xf>
    <xf numFmtId="0" fontId="7" fillId="0" borderId="4" xfId="1" applyBorder="1" applyAlignment="1">
      <alignment horizontal="center" vertical="center" wrapText="1"/>
    </xf>
    <xf numFmtId="0" fontId="7" fillId="0" borderId="2" xfId="1" applyBorder="1" applyAlignment="1">
      <alignment horizontal="center" vertical="center"/>
    </xf>
    <xf numFmtId="0" fontId="7" fillId="0" borderId="4" xfId="1" applyBorder="1" applyAlignment="1">
      <alignment horizontal="center" vertical="center"/>
    </xf>
    <xf numFmtId="0" fontId="1" fillId="0" borderId="1" xfId="0" applyFont="1" applyBorder="1" applyAlignment="1">
      <alignment horizontal="left" vertical="top" wrapText="1"/>
    </xf>
    <xf numFmtId="0" fontId="1" fillId="5" borderId="2" xfId="0" applyFont="1" applyFill="1" applyBorder="1" applyAlignment="1">
      <alignment horizontal="left" vertical="top" wrapText="1"/>
    </xf>
    <xf numFmtId="0" fontId="0" fillId="5" borderId="4" xfId="0" applyFill="1" applyBorder="1" applyAlignment="1">
      <alignment horizontal="left" vertical="top" wrapText="1"/>
    </xf>
    <xf numFmtId="0" fontId="7" fillId="0" borderId="1" xfId="1" applyBorder="1" applyAlignment="1">
      <alignment horizontal="left" vertical="top" wrapText="1"/>
    </xf>
    <xf numFmtId="0" fontId="7" fillId="0" borderId="1" xfId="1" applyBorder="1" applyAlignment="1">
      <alignment horizontal="left" wrapText="1"/>
    </xf>
    <xf numFmtId="0" fontId="1" fillId="4" borderId="2" xfId="0" applyFont="1" applyFill="1" applyBorder="1" applyAlignment="1">
      <alignment horizontal="left" vertical="top" wrapText="1"/>
    </xf>
    <xf numFmtId="0" fontId="0" fillId="4" borderId="4" xfId="0" applyFill="1" applyBorder="1" applyAlignment="1">
      <alignment horizontal="left" vertical="top" wrapText="1"/>
    </xf>
    <xf numFmtId="0" fontId="2" fillId="2" borderId="2" xfId="0" applyFont="1" applyFill="1" applyBorder="1" applyAlignment="1">
      <alignment horizontal="center" vertical="center" wrapText="1"/>
    </xf>
    <xf numFmtId="0" fontId="0" fillId="0" borderId="4" xfId="0" applyBorder="1" applyAlignment="1">
      <alignment horizontal="center" vertical="center" wrapText="1"/>
    </xf>
    <xf numFmtId="0" fontId="7" fillId="0" borderId="1" xfId="1" applyBorder="1" applyAlignment="1">
      <alignment horizontal="center" vertical="center" wrapText="1"/>
    </xf>
    <xf numFmtId="0" fontId="1" fillId="0" borderId="1" xfId="0" applyFont="1" applyBorder="1" applyAlignment="1">
      <alignment horizontal="left" wrapText="1"/>
    </xf>
    <xf numFmtId="0" fontId="1" fillId="6" borderId="2" xfId="0" applyFont="1" applyFill="1" applyBorder="1" applyAlignment="1">
      <alignment horizontal="left" vertical="top" wrapText="1"/>
    </xf>
    <xf numFmtId="0" fontId="0" fillId="6" borderId="4" xfId="0" applyFill="1" applyBorder="1" applyAlignment="1">
      <alignment horizontal="left" vertical="top" wrapText="1"/>
    </xf>
    <xf numFmtId="0" fontId="1" fillId="5" borderId="4" xfId="0" applyFont="1" applyFill="1" applyBorder="1" applyAlignment="1">
      <alignment horizontal="left" vertical="top" wrapText="1"/>
    </xf>
    <xf numFmtId="0" fontId="9" fillId="0" borderId="2" xfId="0" applyFont="1" applyBorder="1" applyAlignment="1">
      <alignment horizontal="left" vertical="top" wrapText="1"/>
    </xf>
    <xf numFmtId="0" fontId="9" fillId="0" borderId="4" xfId="0" applyFont="1" applyBorder="1" applyAlignment="1">
      <alignment horizontal="left" vertical="top" wrapText="1"/>
    </xf>
    <xf numFmtId="0" fontId="7" fillId="0" borderId="1" xfId="1" applyBorder="1" applyAlignment="1">
      <alignment horizontal="left" vertical="center" wrapText="1"/>
    </xf>
    <xf numFmtId="0" fontId="1" fillId="0" borderId="2" xfId="0" applyFont="1" applyBorder="1" applyAlignment="1">
      <alignment horizontal="left" vertical="top" wrapText="1"/>
    </xf>
    <xf numFmtId="0" fontId="0" fillId="0" borderId="4" xfId="0" applyBorder="1" applyAlignment="1">
      <alignment horizontal="left" vertical="top" wrapText="1"/>
    </xf>
    <xf numFmtId="0" fontId="8" fillId="0" borderId="1" xfId="1" applyFont="1" applyBorder="1" applyAlignment="1">
      <alignment horizontal="left" vertical="top" wrapText="1"/>
    </xf>
    <xf numFmtId="0" fontId="1" fillId="0" borderId="4" xfId="0" applyFont="1" applyBorder="1" applyAlignment="1">
      <alignment horizontal="left" vertical="top" wrapText="1"/>
    </xf>
    <xf numFmtId="0" fontId="0" fillId="0" borderId="1" xfId="0" applyBorder="1"/>
    <xf numFmtId="0" fontId="1" fillId="7" borderId="2" xfId="0" applyFont="1" applyFill="1" applyBorder="1" applyAlignment="1">
      <alignment horizontal="left" vertical="top" wrapText="1"/>
    </xf>
    <xf numFmtId="0" fontId="0" fillId="7" borderId="4" xfId="0" applyFill="1" applyBorder="1" applyAlignment="1">
      <alignment horizontal="left" vertical="top" wrapText="1"/>
    </xf>
    <xf numFmtId="0" fontId="7" fillId="0" borderId="2" xfId="1" applyFill="1" applyBorder="1" applyAlignment="1">
      <alignment vertical="center"/>
    </xf>
    <xf numFmtId="0" fontId="7" fillId="0" borderId="4" xfId="1" applyFill="1" applyBorder="1" applyAlignment="1">
      <alignment vertical="center"/>
    </xf>
  </cellXfs>
  <cellStyles count="2">
    <cellStyle name="Hyperlink" xfId="1" builtinId="8"/>
    <cellStyle name="Normal" xfId="0" builtinId="0"/>
  </cellStyles>
  <dxfs count="3">
    <dxf>
      <fill>
        <patternFill>
          <bgColor rgb="FF92D050"/>
        </patternFill>
      </fill>
    </dxf>
    <dxf>
      <fill>
        <patternFill>
          <bgColor rgb="FFFFC000"/>
        </patternFill>
      </fill>
    </dxf>
    <dxf>
      <fill>
        <patternFill>
          <bgColor rgb="FFFF0000"/>
        </patternFill>
      </fill>
    </dxf>
  </dxfs>
  <tableStyles count="0" defaultTableStyle="TableStyleMedium2" defaultPivotStyle="PivotStyleLight16"/>
  <colors>
    <mruColors>
      <color rgb="FF00B050"/>
      <color rgb="FFFF9900"/>
      <color rgb="FFFF0000"/>
      <color rgb="FFFFFF00"/>
      <color rgb="FF91CF4D"/>
      <color rgb="FF92D050"/>
      <color rgb="FF00FFFF"/>
      <color rgb="FFFF6600"/>
      <color rgb="FF66FFFF"/>
      <color rgb="FFFF99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sedemac-my.sharepoint.com/:x:/p/soujanya_mulik/EVLgZNFIx65Prre3fXtp3KYBLaI7qRVVWcjRh-uC_lnUFQ?e=sYxZCx&amp;nav=MTVfezYxMTNDQ0M2LTBDRjYtNERBRi1BQThGLUNDREJFMjBFQTA0Mn0" TargetMode="External"/><Relationship Id="rId13" Type="http://schemas.openxmlformats.org/officeDocument/2006/relationships/hyperlink" Target="https://bitbucket.org/sedemac/mnm_gc2115/commits/7aa56c4a5167b1057e8c5775fff817a01bdc3370" TargetMode="External"/><Relationship Id="rId18" Type="http://schemas.openxmlformats.org/officeDocument/2006/relationships/comments" Target="../comments1.xml"/><Relationship Id="rId3" Type="http://schemas.openxmlformats.org/officeDocument/2006/relationships/hyperlink" Target="https://bitbucket.org/sedemac/gc2k-bsp" TargetMode="External"/><Relationship Id="rId7" Type="http://schemas.openxmlformats.org/officeDocument/2006/relationships/hyperlink" Target="https://bitbucket.org/sedemac/mnm_gc2115/branch/master" TargetMode="External"/><Relationship Id="rId12" Type="http://schemas.openxmlformats.org/officeDocument/2006/relationships/hyperlink" Target="https://sedemac.atlassian.net/wiki/spaces/~62c3d1a3ce5a604dbfb408e4/pages/4590043465/Calibration+of+Controllers+in+EOL" TargetMode="External"/><Relationship Id="rId17" Type="http://schemas.openxmlformats.org/officeDocument/2006/relationships/vmlDrawing" Target="../drawings/vmlDrawing1.vml"/><Relationship Id="rId2" Type="http://schemas.openxmlformats.org/officeDocument/2006/relationships/hyperlink" Target="https://bitbucket.org/sedemac/workspace/projects/SW_GC2X" TargetMode="External"/><Relationship Id="rId16" Type="http://schemas.openxmlformats.org/officeDocument/2006/relationships/printerSettings" Target="../printerSettings/printerSettings1.bin"/><Relationship Id="rId1" Type="http://schemas.openxmlformats.org/officeDocument/2006/relationships/hyperlink" Target="https://bitbucket.org/sedemac/workspace/projects/SW_GC2X_NEW" TargetMode="External"/><Relationship Id="rId6" Type="http://schemas.openxmlformats.org/officeDocument/2006/relationships/hyperlink" Target="https://bitbucket.org/sedemac/mnm_gc2115/commits/36c97b6073ffcbdd465bebe4464ac58024a3fb65" TargetMode="External"/><Relationship Id="rId11" Type="http://schemas.openxmlformats.org/officeDocument/2006/relationships/hyperlink" Target="https://bitbucket.org/sedemac/mnm_gc2115/src/90b5667f947bff9df1a62411be795a798f6512cd/docs/validation/SW-TEST_REPORT-GC2115_R1_FWR0V29.xlsx" TargetMode="External"/><Relationship Id="rId5" Type="http://schemas.openxmlformats.org/officeDocument/2006/relationships/hyperlink" Target="https://bitbucket.org/sedemac/gc2k-bsp/commits/ef947a75df6c024aca99d93df3cfc1f4fe926b8f" TargetMode="External"/><Relationship Id="rId15" Type="http://schemas.openxmlformats.org/officeDocument/2006/relationships/hyperlink" Target="https://sedemac.atlassian.net/jira/software/c/projects/GC2115/issues" TargetMode="External"/><Relationship Id="rId10" Type="http://schemas.openxmlformats.org/officeDocument/2006/relationships/hyperlink" Target="https://bitbucket.org/sedemac/mnm_gc2115/src/08ead87bea3b78839e55930869659e53ac7717ca/docs/design/GC2115/GENSET_data_set_for_CAN_J1939_For_GC2115_With_new_Additional_Output.xlsx" TargetMode="External"/><Relationship Id="rId4" Type="http://schemas.openxmlformats.org/officeDocument/2006/relationships/hyperlink" Target="https://bitbucket.org/sedemac/gc2k-bsp/branch/improvement/STB_fault_detection" TargetMode="External"/><Relationship Id="rId9" Type="http://schemas.openxmlformats.org/officeDocument/2006/relationships/hyperlink" Target="https://bitbucket.org/sedemac/gc1206_renesas/src/b5e22db0708f92e99bdbc86ae73961910f7ce838/docs/design/GC1206/SDD/?at=GC1206_RA6M2" TargetMode="External"/><Relationship Id="rId14" Type="http://schemas.openxmlformats.org/officeDocument/2006/relationships/hyperlink" Target="https://bitbucket.org/sedemac/mnm_gc2115/src/90b5667f947bff9df1a62411be795a798f6512cd/docs/design/GC2115/SW-SQM-GC2115-R1.xlsx"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63"/>
  <sheetViews>
    <sheetView tabSelected="1" topLeftCell="A27" zoomScale="115" zoomScaleNormal="115" workbookViewId="0">
      <selection activeCell="G53" sqref="G53:H53"/>
    </sheetView>
  </sheetViews>
  <sheetFormatPr defaultRowHeight="15" x14ac:dyDescent="0.25"/>
  <cols>
    <col min="1" max="1" width="6" customWidth="1"/>
    <col min="2" max="2" width="17.28515625" customWidth="1"/>
    <col min="3" max="3" width="24.28515625" customWidth="1"/>
    <col min="4" max="4" width="25.5703125" customWidth="1"/>
    <col min="5" max="5" width="10.5703125" customWidth="1"/>
    <col min="6" max="6" width="24.28515625" customWidth="1"/>
    <col min="7" max="7" width="16.5703125" customWidth="1"/>
    <col min="8" max="8" width="17" customWidth="1"/>
    <col min="9" max="9" width="12.28515625" hidden="1" customWidth="1"/>
    <col min="10" max="10" width="15.42578125" hidden="1" customWidth="1"/>
    <col min="11" max="11" width="19.5703125" hidden="1" customWidth="1"/>
    <col min="12" max="12" width="19.7109375" hidden="1" customWidth="1"/>
    <col min="13" max="13" width="13.5703125" hidden="1" customWidth="1"/>
    <col min="14" max="14" width="9" hidden="1" customWidth="1"/>
    <col min="15" max="15" width="19.5703125" hidden="1" customWidth="1"/>
    <col min="16" max="17" width="0" hidden="1" customWidth="1"/>
    <col min="18" max="18" width="37" customWidth="1"/>
  </cols>
  <sheetData>
    <row r="1" spans="1:19" ht="30" customHeight="1" x14ac:dyDescent="0.25">
      <c r="A1" s="17" t="s">
        <v>0</v>
      </c>
      <c r="B1" s="18"/>
      <c r="C1" s="23" t="s">
        <v>131</v>
      </c>
      <c r="D1" s="24"/>
      <c r="E1" s="15" t="s">
        <v>1</v>
      </c>
      <c r="F1" s="16"/>
      <c r="G1" s="32" t="s">
        <v>121</v>
      </c>
      <c r="H1" s="32"/>
      <c r="N1" t="s">
        <v>2</v>
      </c>
    </row>
    <row r="2" spans="1:19" ht="20.100000000000001" customHeight="1" x14ac:dyDescent="0.25">
      <c r="A2" s="19"/>
      <c r="B2" s="20"/>
      <c r="C2" s="25"/>
      <c r="D2" s="26"/>
      <c r="E2" s="15" t="s">
        <v>3</v>
      </c>
      <c r="F2" s="16"/>
      <c r="G2" s="35" t="s">
        <v>132</v>
      </c>
      <c r="H2" s="35"/>
      <c r="L2" t="s">
        <v>4</v>
      </c>
      <c r="M2" t="s">
        <v>5</v>
      </c>
      <c r="N2" t="s">
        <v>6</v>
      </c>
      <c r="O2" t="s">
        <v>7</v>
      </c>
      <c r="P2" t="s">
        <v>8</v>
      </c>
    </row>
    <row r="3" spans="1:19" ht="20.100000000000001" customHeight="1" x14ac:dyDescent="0.25">
      <c r="A3" s="21"/>
      <c r="B3" s="22"/>
      <c r="C3" s="27"/>
      <c r="D3" s="28"/>
      <c r="E3" s="15" t="s">
        <v>9</v>
      </c>
      <c r="F3" s="16"/>
      <c r="G3" s="35" t="s">
        <v>10</v>
      </c>
      <c r="H3" s="35"/>
      <c r="L3" t="s">
        <v>11</v>
      </c>
      <c r="M3" t="s">
        <v>12</v>
      </c>
      <c r="N3" t="s">
        <v>13</v>
      </c>
      <c r="O3" t="s">
        <v>14</v>
      </c>
      <c r="P3" t="s">
        <v>15</v>
      </c>
    </row>
    <row r="4" spans="1:19" x14ac:dyDescent="0.25">
      <c r="A4" s="32" t="s">
        <v>16</v>
      </c>
      <c r="B4" s="32"/>
      <c r="C4" s="33" t="s">
        <v>120</v>
      </c>
      <c r="D4" s="33"/>
      <c r="E4" s="33"/>
      <c r="F4" s="33"/>
      <c r="G4" s="33"/>
      <c r="H4" s="33"/>
      <c r="J4" t="s">
        <v>17</v>
      </c>
      <c r="K4" t="s">
        <v>17</v>
      </c>
      <c r="L4" t="s">
        <v>18</v>
      </c>
      <c r="M4" t="s">
        <v>19</v>
      </c>
      <c r="N4" t="s">
        <v>20</v>
      </c>
      <c r="O4" t="s">
        <v>21</v>
      </c>
      <c r="P4" t="s">
        <v>22</v>
      </c>
    </row>
    <row r="5" spans="1:19" x14ac:dyDescent="0.25">
      <c r="A5" s="32" t="s">
        <v>23</v>
      </c>
      <c r="B5" s="32"/>
      <c r="C5" s="33" t="s">
        <v>104</v>
      </c>
      <c r="D5" s="33"/>
      <c r="E5" s="33"/>
      <c r="F5" s="33"/>
      <c r="G5" s="33"/>
      <c r="H5" s="33"/>
      <c r="J5" t="s">
        <v>24</v>
      </c>
      <c r="K5" t="s">
        <v>25</v>
      </c>
      <c r="L5" t="s">
        <v>26</v>
      </c>
      <c r="M5" t="s">
        <v>27</v>
      </c>
      <c r="O5" t="s">
        <v>28</v>
      </c>
      <c r="P5" t="s">
        <v>29</v>
      </c>
    </row>
    <row r="6" spans="1:19" x14ac:dyDescent="0.25">
      <c r="A6" s="32" t="s">
        <v>30</v>
      </c>
      <c r="B6" s="32"/>
      <c r="C6" s="33" t="s">
        <v>120</v>
      </c>
      <c r="D6" s="33"/>
      <c r="E6" s="33"/>
      <c r="F6" s="33"/>
      <c r="G6" s="33"/>
      <c r="H6" s="33"/>
      <c r="J6" t="s">
        <v>25</v>
      </c>
      <c r="L6" t="s">
        <v>31</v>
      </c>
      <c r="O6" t="s">
        <v>32</v>
      </c>
      <c r="P6" t="s">
        <v>33</v>
      </c>
    </row>
    <row r="7" spans="1:19" x14ac:dyDescent="0.25">
      <c r="A7" s="42" t="s">
        <v>34</v>
      </c>
      <c r="B7" s="43"/>
      <c r="C7" s="33" t="s">
        <v>104</v>
      </c>
      <c r="D7" s="33"/>
      <c r="E7" s="33"/>
      <c r="F7" s="33"/>
      <c r="G7" s="33"/>
      <c r="H7" s="33"/>
    </row>
    <row r="8" spans="1:19" x14ac:dyDescent="0.25">
      <c r="A8" s="32" t="s">
        <v>35</v>
      </c>
      <c r="B8" s="32"/>
      <c r="C8" s="34" t="s">
        <v>128</v>
      </c>
      <c r="D8" s="34"/>
      <c r="E8" s="34"/>
      <c r="F8" s="34"/>
      <c r="G8" s="34"/>
      <c r="H8" s="34"/>
    </row>
    <row r="9" spans="1:19" ht="29.25" customHeight="1" x14ac:dyDescent="0.25">
      <c r="A9" s="36" t="s">
        <v>36</v>
      </c>
      <c r="B9" s="37"/>
      <c r="C9" s="10" t="s">
        <v>37</v>
      </c>
      <c r="D9" s="44" t="s">
        <v>115</v>
      </c>
      <c r="E9" s="45"/>
      <c r="F9" s="10" t="s">
        <v>37</v>
      </c>
      <c r="G9" s="44" t="s">
        <v>117</v>
      </c>
      <c r="H9" s="45"/>
      <c r="I9" s="10"/>
    </row>
    <row r="10" spans="1:19" x14ac:dyDescent="0.25">
      <c r="A10" s="38"/>
      <c r="B10" s="39"/>
      <c r="C10" s="10" t="s">
        <v>38</v>
      </c>
      <c r="D10" s="46" t="s">
        <v>116</v>
      </c>
      <c r="E10" s="47"/>
      <c r="F10" s="10" t="s">
        <v>38</v>
      </c>
      <c r="G10" s="44" t="s">
        <v>118</v>
      </c>
      <c r="H10" s="45"/>
      <c r="I10" s="10"/>
    </row>
    <row r="11" spans="1:19" x14ac:dyDescent="0.25">
      <c r="A11" s="38"/>
      <c r="B11" s="39"/>
      <c r="C11" s="10" t="s">
        <v>39</v>
      </c>
      <c r="D11" s="44" t="s">
        <v>126</v>
      </c>
      <c r="E11" s="45"/>
      <c r="F11" s="10" t="s">
        <v>39</v>
      </c>
      <c r="G11" s="44" t="s">
        <v>119</v>
      </c>
      <c r="H11" s="45"/>
      <c r="I11" s="10"/>
    </row>
    <row r="12" spans="1:19" x14ac:dyDescent="0.25">
      <c r="A12" s="40"/>
      <c r="B12" s="41"/>
      <c r="C12" s="10" t="s">
        <v>40</v>
      </c>
      <c r="D12" s="44" t="s">
        <v>127</v>
      </c>
      <c r="E12" s="45"/>
      <c r="F12" s="10" t="s">
        <v>40</v>
      </c>
      <c r="G12" s="44" t="s">
        <v>133</v>
      </c>
      <c r="H12" s="45"/>
      <c r="I12" s="10"/>
    </row>
    <row r="13" spans="1:19" x14ac:dyDescent="0.25">
      <c r="A13" s="29"/>
      <c r="B13" s="30"/>
      <c r="C13" s="30"/>
      <c r="D13" s="30"/>
      <c r="E13" s="30"/>
      <c r="F13" s="30"/>
      <c r="G13" s="30"/>
      <c r="H13" s="31"/>
    </row>
    <row r="14" spans="1:19" x14ac:dyDescent="0.25">
      <c r="A14" s="1" t="s">
        <v>41</v>
      </c>
      <c r="B14" s="55" t="s">
        <v>42</v>
      </c>
      <c r="C14" s="56"/>
      <c r="D14" s="1" t="s">
        <v>43</v>
      </c>
      <c r="E14" s="1"/>
      <c r="F14" s="1" t="s">
        <v>44</v>
      </c>
      <c r="G14" s="55" t="s">
        <v>45</v>
      </c>
      <c r="H14" s="56"/>
      <c r="R14" s="1" t="s">
        <v>46</v>
      </c>
      <c r="S14" s="14"/>
    </row>
    <row r="15" spans="1:19" ht="53.25" customHeight="1" x14ac:dyDescent="0.25">
      <c r="A15" s="2">
        <v>1</v>
      </c>
      <c r="B15" s="53" t="s">
        <v>47</v>
      </c>
      <c r="C15" s="54"/>
      <c r="D15" s="9" t="s">
        <v>14</v>
      </c>
      <c r="E15" s="3"/>
      <c r="F15" s="11">
        <f>IF(D15=O2,5,(IF(D15=O3,4,(IF(D15=O4,3,(IF(D15=O5,2,0)))))))</f>
        <v>4</v>
      </c>
      <c r="G15" s="57" t="s">
        <v>129</v>
      </c>
      <c r="H15" s="57"/>
      <c r="R15" s="13" t="s">
        <v>48</v>
      </c>
    </row>
    <row r="16" spans="1:19" ht="60" customHeight="1" x14ac:dyDescent="0.25">
      <c r="A16" s="2">
        <v>2</v>
      </c>
      <c r="B16" s="53" t="s">
        <v>49</v>
      </c>
      <c r="C16" s="54"/>
      <c r="D16" s="9">
        <v>90</v>
      </c>
      <c r="E16" s="3"/>
      <c r="F16" s="3">
        <f>IF(D16&gt;=60,(F15*2*D16/100),0)</f>
        <v>7.2</v>
      </c>
      <c r="G16" s="51"/>
      <c r="H16" s="52"/>
      <c r="R16" s="12" t="s">
        <v>50</v>
      </c>
    </row>
    <row r="17" spans="1:18" ht="17.25" customHeight="1" x14ac:dyDescent="0.25">
      <c r="A17" s="2">
        <v>3</v>
      </c>
      <c r="B17" s="53" t="s">
        <v>51</v>
      </c>
      <c r="C17" s="54"/>
      <c r="D17" s="9" t="s">
        <v>13</v>
      </c>
      <c r="E17" s="3"/>
      <c r="F17" s="3"/>
      <c r="G17" s="48"/>
      <c r="H17" s="58"/>
      <c r="R17" s="12"/>
    </row>
    <row r="18" spans="1:18" ht="60" customHeight="1" x14ac:dyDescent="0.25">
      <c r="A18" s="2">
        <v>4</v>
      </c>
      <c r="B18" s="53" t="s">
        <v>52</v>
      </c>
      <c r="C18" s="54"/>
      <c r="D18" s="9" t="s">
        <v>6</v>
      </c>
      <c r="E18" s="3"/>
      <c r="F18" s="3"/>
      <c r="G18" s="48"/>
      <c r="H18" s="58"/>
      <c r="R18" s="12"/>
    </row>
    <row r="19" spans="1:18" ht="91.5" customHeight="1" x14ac:dyDescent="0.25">
      <c r="A19" s="2">
        <v>5</v>
      </c>
      <c r="B19" s="53" t="s">
        <v>53</v>
      </c>
      <c r="C19" s="54"/>
      <c r="D19" s="9" t="s">
        <v>6</v>
      </c>
      <c r="E19" s="3"/>
      <c r="F19" s="3">
        <f>IF(AND(OR(D17="Yes",AND(D18="Yes",D19="Yes")),NOT(D15="Not documented")),10,0)</f>
        <v>10</v>
      </c>
      <c r="G19" s="48"/>
      <c r="H19" s="58"/>
      <c r="R19" s="12" t="s">
        <v>54</v>
      </c>
    </row>
    <row r="20" spans="1:18" ht="36" customHeight="1" x14ac:dyDescent="0.25">
      <c r="A20" s="2">
        <v>6</v>
      </c>
      <c r="B20" s="49" t="s">
        <v>55</v>
      </c>
      <c r="C20" s="50"/>
      <c r="D20" s="9" t="s">
        <v>13</v>
      </c>
      <c r="E20" s="3"/>
      <c r="F20" s="3">
        <f>IF(D20="Yes",2,0)</f>
        <v>2</v>
      </c>
      <c r="G20" s="57" t="s">
        <v>105</v>
      </c>
      <c r="H20" s="57"/>
      <c r="R20" s="12" t="s">
        <v>56</v>
      </c>
    </row>
    <row r="21" spans="1:18" ht="66.75" customHeight="1" x14ac:dyDescent="0.25">
      <c r="A21" s="2">
        <v>7</v>
      </c>
      <c r="B21" s="49" t="s">
        <v>57</v>
      </c>
      <c r="C21" s="61"/>
      <c r="D21" s="9" t="s">
        <v>13</v>
      </c>
      <c r="E21" s="3"/>
      <c r="F21" s="3">
        <f>IF(AND(D20="Yes",D21="Yes"),2,0)</f>
        <v>2</v>
      </c>
      <c r="G21" s="48" t="s">
        <v>124</v>
      </c>
      <c r="H21" s="48"/>
      <c r="R21" s="12" t="s">
        <v>58</v>
      </c>
    </row>
    <row r="22" spans="1:18" ht="76.5" customHeight="1" x14ac:dyDescent="0.25">
      <c r="A22" s="2">
        <v>8</v>
      </c>
      <c r="B22" s="49" t="s">
        <v>59</v>
      </c>
      <c r="C22" s="50"/>
      <c r="D22" s="9" t="s">
        <v>6</v>
      </c>
      <c r="E22" s="3"/>
      <c r="F22" s="3">
        <f>IF(D22="Yes",2,0)</f>
        <v>0</v>
      </c>
      <c r="G22" s="51"/>
      <c r="H22" s="52"/>
      <c r="R22" s="12" t="s">
        <v>56</v>
      </c>
    </row>
    <row r="23" spans="1:18" ht="72" customHeight="1" x14ac:dyDescent="0.25">
      <c r="A23" s="2">
        <v>9</v>
      </c>
      <c r="B23" s="49" t="s">
        <v>57</v>
      </c>
      <c r="C23" s="61"/>
      <c r="D23" s="9" t="s">
        <v>6</v>
      </c>
      <c r="E23" s="3"/>
      <c r="F23" s="3">
        <f>IF(AND(D22="Yes",D23="Yes"),2,0)</f>
        <v>0</v>
      </c>
      <c r="G23" s="48"/>
      <c r="H23" s="48"/>
      <c r="R23" s="12" t="s">
        <v>58</v>
      </c>
    </row>
    <row r="24" spans="1:18" ht="72.75" customHeight="1" x14ac:dyDescent="0.25">
      <c r="A24" s="2">
        <v>10</v>
      </c>
      <c r="B24" s="49" t="s">
        <v>60</v>
      </c>
      <c r="C24" s="50"/>
      <c r="D24" s="9" t="s">
        <v>13</v>
      </c>
      <c r="E24" s="3"/>
      <c r="F24" s="3">
        <f>IF(D24="Yes",2,0)</f>
        <v>2</v>
      </c>
      <c r="G24" s="57" t="s">
        <v>106</v>
      </c>
      <c r="H24" s="57"/>
      <c r="R24" s="12" t="s">
        <v>56</v>
      </c>
    </row>
    <row r="25" spans="1:18" ht="75" customHeight="1" x14ac:dyDescent="0.25">
      <c r="A25" s="2">
        <v>11</v>
      </c>
      <c r="B25" s="49" t="s">
        <v>57</v>
      </c>
      <c r="C25" s="61"/>
      <c r="D25" s="9" t="s">
        <v>13</v>
      </c>
      <c r="E25" s="3"/>
      <c r="F25" s="3">
        <f>IF(AND(D24="Yes",D25="Yes"),2,0)</f>
        <v>2</v>
      </c>
      <c r="G25" s="48" t="s">
        <v>114</v>
      </c>
      <c r="H25" s="48"/>
      <c r="R25" s="12" t="s">
        <v>58</v>
      </c>
    </row>
    <row r="26" spans="1:18" ht="44.25" customHeight="1" x14ac:dyDescent="0.25">
      <c r="A26" s="2">
        <v>12</v>
      </c>
      <c r="B26" s="49" t="s">
        <v>61</v>
      </c>
      <c r="C26" s="50"/>
      <c r="D26" s="9" t="s">
        <v>13</v>
      </c>
      <c r="E26" s="3"/>
      <c r="F26" s="3">
        <f>IF(D26="Yes",1,IF(D26="Not Applicable",0.5,0))</f>
        <v>1</v>
      </c>
      <c r="G26" s="57" t="s">
        <v>110</v>
      </c>
      <c r="H26" s="57"/>
      <c r="R26" s="12" t="s">
        <v>62</v>
      </c>
    </row>
    <row r="27" spans="1:18" ht="69.75" customHeight="1" x14ac:dyDescent="0.25">
      <c r="A27" s="2">
        <v>13</v>
      </c>
      <c r="B27" s="49" t="s">
        <v>57</v>
      </c>
      <c r="C27" s="61"/>
      <c r="D27" s="9" t="s">
        <v>13</v>
      </c>
      <c r="E27" s="3"/>
      <c r="F27" s="3">
        <f>IF(AND(D26="Yes",D27="Yes"),1,0)</f>
        <v>1</v>
      </c>
      <c r="G27" s="48" t="s">
        <v>107</v>
      </c>
      <c r="H27" s="48"/>
      <c r="R27" s="12" t="s">
        <v>63</v>
      </c>
    </row>
    <row r="28" spans="1:18" ht="35.25" customHeight="1" x14ac:dyDescent="0.25">
      <c r="A28" s="2">
        <v>14</v>
      </c>
      <c r="B28" s="49" t="s">
        <v>64</v>
      </c>
      <c r="C28" s="50"/>
      <c r="D28" s="9" t="s">
        <v>6</v>
      </c>
      <c r="E28" s="3"/>
      <c r="F28" s="3">
        <f>IF(D28="Yes",1,IF(D28="Not Applicable",0.5,0))</f>
        <v>0</v>
      </c>
      <c r="G28" s="51"/>
      <c r="H28" s="52"/>
      <c r="R28" s="12" t="s">
        <v>62</v>
      </c>
    </row>
    <row r="29" spans="1:18" ht="68.25" customHeight="1" x14ac:dyDescent="0.25">
      <c r="A29" s="2">
        <v>15</v>
      </c>
      <c r="B29" s="49" t="s">
        <v>57</v>
      </c>
      <c r="C29" s="61"/>
      <c r="D29" s="9" t="s">
        <v>6</v>
      </c>
      <c r="E29" s="3"/>
      <c r="F29" s="3">
        <f>IF(AND(D28="Yes",D29="Yes"),1,0)</f>
        <v>0</v>
      </c>
      <c r="G29" s="48"/>
      <c r="H29" s="48"/>
      <c r="R29" s="12" t="s">
        <v>63</v>
      </c>
    </row>
    <row r="30" spans="1:18" ht="40.5" customHeight="1" x14ac:dyDescent="0.25">
      <c r="A30" s="2">
        <v>16</v>
      </c>
      <c r="B30" s="49" t="s">
        <v>65</v>
      </c>
      <c r="C30" s="50"/>
      <c r="D30" s="9" t="s">
        <v>13</v>
      </c>
      <c r="E30" s="3"/>
      <c r="F30" s="3">
        <f>IF(D30="Yes",1,IF(D30="Not Applicable",0.5,0))</f>
        <v>1</v>
      </c>
      <c r="G30" s="44" t="s">
        <v>113</v>
      </c>
      <c r="H30" s="45"/>
      <c r="R30" s="12" t="s">
        <v>62</v>
      </c>
    </row>
    <row r="31" spans="1:18" ht="67.5" customHeight="1" x14ac:dyDescent="0.25">
      <c r="A31" s="2">
        <v>17</v>
      </c>
      <c r="B31" s="49" t="s">
        <v>57</v>
      </c>
      <c r="C31" s="61"/>
      <c r="D31" s="9" t="s">
        <v>6</v>
      </c>
      <c r="E31" s="3"/>
      <c r="F31" s="3">
        <f>IF(AND(D30="Yes",D31="Yes"),1,0)</f>
        <v>0</v>
      </c>
      <c r="G31" s="62"/>
      <c r="H31" s="63"/>
      <c r="R31" s="12" t="s">
        <v>63</v>
      </c>
    </row>
    <row r="32" spans="1:18" ht="36" customHeight="1" x14ac:dyDescent="0.25">
      <c r="A32" s="2">
        <v>18</v>
      </c>
      <c r="B32" s="49" t="s">
        <v>66</v>
      </c>
      <c r="C32" s="50"/>
      <c r="D32" s="9" t="s">
        <v>13</v>
      </c>
      <c r="E32" s="3"/>
      <c r="F32" s="3">
        <f>IF(D32="Yes",1,IF(D32="Not Applicable",0.5,0))</f>
        <v>1</v>
      </c>
      <c r="G32" s="67" t="s">
        <v>111</v>
      </c>
      <c r="H32" s="52"/>
      <c r="R32" s="12" t="s">
        <v>62</v>
      </c>
    </row>
    <row r="33" spans="1:18" ht="72" customHeight="1" x14ac:dyDescent="0.25">
      <c r="A33" s="2">
        <v>19</v>
      </c>
      <c r="B33" s="49" t="s">
        <v>57</v>
      </c>
      <c r="C33" s="50"/>
      <c r="D33" s="9" t="s">
        <v>13</v>
      </c>
      <c r="E33" s="3"/>
      <c r="F33" s="3">
        <f>IF(AND(D32="Yes",D33="Yes"),1,0)</f>
        <v>1</v>
      </c>
      <c r="G33" s="48" t="s">
        <v>112</v>
      </c>
      <c r="H33" s="58"/>
      <c r="R33" s="12" t="s">
        <v>63</v>
      </c>
    </row>
    <row r="34" spans="1:18" ht="45" x14ac:dyDescent="0.25">
      <c r="A34" s="2">
        <v>20</v>
      </c>
      <c r="B34" s="59" t="s">
        <v>67</v>
      </c>
      <c r="C34" s="60"/>
      <c r="D34" s="9" t="s">
        <v>15</v>
      </c>
      <c r="E34" s="3"/>
      <c r="F34" s="3">
        <f>IF(D34=P2,5,(IF(D34=P3,4,(IF(D34=P4,3,(IF(D34=P5,2,0)))))))</f>
        <v>4</v>
      </c>
      <c r="G34" s="51"/>
      <c r="H34" s="52"/>
      <c r="R34" s="12" t="s">
        <v>68</v>
      </c>
    </row>
    <row r="35" spans="1:18" ht="47.25" customHeight="1" x14ac:dyDescent="0.25">
      <c r="A35" s="2">
        <v>21</v>
      </c>
      <c r="B35" s="59" t="s">
        <v>69</v>
      </c>
      <c r="C35" s="60"/>
      <c r="D35" s="9" t="s">
        <v>13</v>
      </c>
      <c r="E35" s="3"/>
      <c r="F35" s="3">
        <f>IF(D35="Yes",10,0)</f>
        <v>10</v>
      </c>
      <c r="G35" s="48" t="s">
        <v>108</v>
      </c>
      <c r="H35" s="58"/>
      <c r="R35" s="12" t="s">
        <v>70</v>
      </c>
    </row>
    <row r="36" spans="1:18" ht="74.25" customHeight="1" x14ac:dyDescent="0.25">
      <c r="A36" s="2">
        <v>22</v>
      </c>
      <c r="B36" s="59" t="s">
        <v>71</v>
      </c>
      <c r="C36" s="60"/>
      <c r="D36" s="9" t="s">
        <v>6</v>
      </c>
      <c r="E36" s="3"/>
      <c r="F36" s="3">
        <f>IF(D36=N2,0,IF(D36=N1,1,2))</f>
        <v>0</v>
      </c>
      <c r="G36" s="51"/>
      <c r="H36" s="52"/>
      <c r="R36" s="12" t="s">
        <v>72</v>
      </c>
    </row>
    <row r="37" spans="1:18" ht="20.25" customHeight="1" x14ac:dyDescent="0.25">
      <c r="A37" s="2">
        <v>23</v>
      </c>
      <c r="B37" s="59" t="s">
        <v>73</v>
      </c>
      <c r="C37" s="60"/>
      <c r="D37" s="9" t="s">
        <v>13</v>
      </c>
      <c r="E37" s="3"/>
      <c r="F37" s="3">
        <f>IF(D37="Yes",3,0)</f>
        <v>3</v>
      </c>
      <c r="G37" s="48"/>
      <c r="H37" s="58"/>
      <c r="R37" s="12" t="s">
        <v>74</v>
      </c>
    </row>
    <row r="38" spans="1:18" ht="36.75" customHeight="1" x14ac:dyDescent="0.25">
      <c r="A38" s="2">
        <v>24</v>
      </c>
      <c r="B38" s="70" t="s">
        <v>75</v>
      </c>
      <c r="C38" s="71"/>
      <c r="D38" s="9" t="s">
        <v>13</v>
      </c>
      <c r="E38" s="3"/>
      <c r="F38" s="3">
        <f>IF(D38="Yes",5,0)</f>
        <v>5</v>
      </c>
      <c r="G38" s="48" t="s">
        <v>122</v>
      </c>
      <c r="H38" s="58"/>
      <c r="R38" s="12" t="s">
        <v>76</v>
      </c>
    </row>
    <row r="39" spans="1:18" ht="54.75" customHeight="1" x14ac:dyDescent="0.25">
      <c r="A39" s="2">
        <v>25</v>
      </c>
      <c r="B39" s="70" t="s">
        <v>77</v>
      </c>
      <c r="C39" s="71"/>
      <c r="D39" s="9" t="s">
        <v>13</v>
      </c>
      <c r="E39" s="3"/>
      <c r="F39" s="3">
        <f>IF(D39="Yes",5,0)</f>
        <v>5</v>
      </c>
      <c r="G39" s="48" t="s">
        <v>130</v>
      </c>
      <c r="H39" s="58"/>
      <c r="R39" s="12" t="s">
        <v>76</v>
      </c>
    </row>
    <row r="40" spans="1:18" ht="42.75" customHeight="1" x14ac:dyDescent="0.25">
      <c r="A40" s="2">
        <v>26</v>
      </c>
      <c r="B40" s="70" t="s">
        <v>78</v>
      </c>
      <c r="C40" s="71"/>
      <c r="D40" s="9" t="s">
        <v>13</v>
      </c>
      <c r="E40" s="3"/>
      <c r="F40" s="3">
        <f>IF(D40="Yes",10,0)</f>
        <v>10</v>
      </c>
      <c r="G40" s="57" t="s">
        <v>109</v>
      </c>
      <c r="H40" s="57"/>
      <c r="R40" s="12" t="s">
        <v>79</v>
      </c>
    </row>
    <row r="41" spans="1:18" ht="41.25" customHeight="1" x14ac:dyDescent="0.25">
      <c r="A41" s="2">
        <v>27</v>
      </c>
      <c r="B41" s="65" t="s">
        <v>80</v>
      </c>
      <c r="C41" s="66"/>
      <c r="D41" s="9" t="s">
        <v>13</v>
      </c>
      <c r="E41" s="3"/>
      <c r="F41" s="3">
        <f>IF(D41="Yes",9,0)</f>
        <v>9</v>
      </c>
      <c r="G41" s="48" t="s">
        <v>123</v>
      </c>
      <c r="H41" s="58"/>
      <c r="R41" s="12" t="s">
        <v>81</v>
      </c>
    </row>
    <row r="42" spans="1:18" ht="33" customHeight="1" x14ac:dyDescent="0.25">
      <c r="A42" s="2">
        <v>28</v>
      </c>
      <c r="B42" s="65" t="s">
        <v>82</v>
      </c>
      <c r="C42" s="66"/>
      <c r="D42" s="9" t="s">
        <v>13</v>
      </c>
      <c r="E42" s="3"/>
      <c r="F42" s="11">
        <f t="shared" ref="F42:F54" si="0">IF(D42="Yes",1,0)</f>
        <v>1</v>
      </c>
      <c r="G42" s="48"/>
      <c r="H42" s="58"/>
      <c r="R42" s="12" t="s">
        <v>83</v>
      </c>
    </row>
    <row r="43" spans="1:18" ht="42" customHeight="1" x14ac:dyDescent="0.25">
      <c r="A43" s="2">
        <v>29</v>
      </c>
      <c r="B43" s="65" t="s">
        <v>84</v>
      </c>
      <c r="C43" s="68"/>
      <c r="D43" s="9">
        <v>0</v>
      </c>
      <c r="E43" s="3"/>
      <c r="F43" s="11">
        <f>IF(D43&gt;1,0,1)</f>
        <v>1</v>
      </c>
      <c r="G43" s="48"/>
      <c r="H43" s="58"/>
      <c r="R43" s="12" t="s">
        <v>85</v>
      </c>
    </row>
    <row r="44" spans="1:18" ht="76.5" customHeight="1" x14ac:dyDescent="0.25">
      <c r="A44" s="2">
        <v>30</v>
      </c>
      <c r="B44" s="65" t="s">
        <v>86</v>
      </c>
      <c r="C44" s="66"/>
      <c r="D44" s="9" t="s">
        <v>6</v>
      </c>
      <c r="E44" s="3"/>
      <c r="F44" s="3">
        <f>IF(D44="Yes",1,0)</f>
        <v>0</v>
      </c>
      <c r="G44" s="48"/>
      <c r="H44" s="58"/>
      <c r="R44" s="12" t="s">
        <v>83</v>
      </c>
    </row>
    <row r="45" spans="1:18" ht="41.25" customHeight="1" x14ac:dyDescent="0.25">
      <c r="A45" s="2">
        <v>31</v>
      </c>
      <c r="B45" s="65" t="s">
        <v>87</v>
      </c>
      <c r="C45" s="66"/>
      <c r="D45" s="9" t="s">
        <v>13</v>
      </c>
      <c r="E45" s="3"/>
      <c r="F45" s="3">
        <f t="shared" si="0"/>
        <v>1</v>
      </c>
      <c r="G45" s="72"/>
      <c r="H45" s="73"/>
      <c r="R45" s="12" t="s">
        <v>83</v>
      </c>
    </row>
    <row r="46" spans="1:18" ht="41.25" customHeight="1" x14ac:dyDescent="0.25">
      <c r="A46" s="2">
        <v>32</v>
      </c>
      <c r="B46" s="65" t="s">
        <v>88</v>
      </c>
      <c r="C46" s="66"/>
      <c r="D46" s="9" t="s">
        <v>13</v>
      </c>
      <c r="E46" s="3"/>
      <c r="F46" s="3">
        <f t="shared" si="0"/>
        <v>1</v>
      </c>
      <c r="G46" s="64"/>
      <c r="H46" s="64"/>
      <c r="R46" s="12" t="s">
        <v>83</v>
      </c>
    </row>
    <row r="47" spans="1:18" ht="41.25" customHeight="1" x14ac:dyDescent="0.25">
      <c r="A47" s="2">
        <v>33</v>
      </c>
      <c r="B47" s="65" t="s">
        <v>89</v>
      </c>
      <c r="C47" s="66"/>
      <c r="D47" s="9" t="s">
        <v>13</v>
      </c>
      <c r="E47" s="3"/>
      <c r="F47" s="3">
        <f t="shared" si="0"/>
        <v>1</v>
      </c>
      <c r="G47" s="48"/>
      <c r="H47" s="58"/>
      <c r="R47" s="12" t="s">
        <v>83</v>
      </c>
    </row>
    <row r="48" spans="1:18" ht="41.25" customHeight="1" x14ac:dyDescent="0.25">
      <c r="A48" s="2">
        <v>34</v>
      </c>
      <c r="B48" s="65" t="s">
        <v>90</v>
      </c>
      <c r="C48" s="66"/>
      <c r="D48" s="9" t="s">
        <v>13</v>
      </c>
      <c r="E48" s="3"/>
      <c r="F48" s="3">
        <f t="shared" si="0"/>
        <v>1</v>
      </c>
      <c r="G48" s="48"/>
      <c r="H48" s="58"/>
      <c r="R48" s="12" t="s">
        <v>83</v>
      </c>
    </row>
    <row r="49" spans="1:18" ht="41.25" customHeight="1" x14ac:dyDescent="0.25">
      <c r="A49" s="2">
        <v>35</v>
      </c>
      <c r="B49" s="65" t="s">
        <v>91</v>
      </c>
      <c r="C49" s="66"/>
      <c r="D49" s="9" t="s">
        <v>13</v>
      </c>
      <c r="E49" s="3"/>
      <c r="F49" s="3">
        <f t="shared" si="0"/>
        <v>1</v>
      </c>
      <c r="G49" s="48"/>
      <c r="H49" s="58"/>
      <c r="R49" s="12" t="s">
        <v>83</v>
      </c>
    </row>
    <row r="50" spans="1:18" ht="41.25" customHeight="1" x14ac:dyDescent="0.25">
      <c r="A50" s="2">
        <v>36</v>
      </c>
      <c r="B50" s="65" t="s">
        <v>92</v>
      </c>
      <c r="C50" s="68"/>
      <c r="D50" s="9" t="s">
        <v>13</v>
      </c>
      <c r="E50" s="3"/>
      <c r="F50" s="3">
        <f t="shared" si="0"/>
        <v>1</v>
      </c>
      <c r="G50" s="48"/>
      <c r="H50" s="48"/>
      <c r="R50" s="12" t="s">
        <v>83</v>
      </c>
    </row>
    <row r="51" spans="1:18" ht="41.25" customHeight="1" x14ac:dyDescent="0.25">
      <c r="A51" s="2">
        <v>37</v>
      </c>
      <c r="B51" s="65" t="s">
        <v>93</v>
      </c>
      <c r="C51" s="68"/>
      <c r="D51" s="9" t="s">
        <v>13</v>
      </c>
      <c r="E51" s="3"/>
      <c r="F51" s="3">
        <f t="shared" si="0"/>
        <v>1</v>
      </c>
      <c r="G51" s="48"/>
      <c r="H51" s="48"/>
      <c r="R51" s="12" t="s">
        <v>83</v>
      </c>
    </row>
    <row r="52" spans="1:18" ht="41.25" customHeight="1" x14ac:dyDescent="0.25">
      <c r="A52" s="2">
        <v>38</v>
      </c>
      <c r="B52" s="65" t="s">
        <v>94</v>
      </c>
      <c r="C52" s="68"/>
      <c r="D52" s="9" t="s">
        <v>13</v>
      </c>
      <c r="E52" s="3"/>
      <c r="F52" s="3">
        <f t="shared" si="0"/>
        <v>1</v>
      </c>
      <c r="G52" s="48"/>
      <c r="H52" s="48"/>
      <c r="R52" s="12" t="s">
        <v>83</v>
      </c>
    </row>
    <row r="53" spans="1:18" ht="45" customHeight="1" x14ac:dyDescent="0.25">
      <c r="A53" s="2">
        <v>39</v>
      </c>
      <c r="B53" s="65" t="s">
        <v>95</v>
      </c>
      <c r="C53" s="68"/>
      <c r="D53" s="9" t="s">
        <v>13</v>
      </c>
      <c r="E53" s="3"/>
      <c r="F53" s="3">
        <f t="shared" si="0"/>
        <v>1</v>
      </c>
      <c r="G53" s="57" t="s">
        <v>125</v>
      </c>
      <c r="H53" s="57"/>
      <c r="R53" s="12" t="s">
        <v>83</v>
      </c>
    </row>
    <row r="54" spans="1:18" ht="41.25" customHeight="1" x14ac:dyDescent="0.25">
      <c r="A54" s="2">
        <v>40</v>
      </c>
      <c r="B54" s="65" t="s">
        <v>96</v>
      </c>
      <c r="C54" s="68"/>
      <c r="D54" s="9" t="s">
        <v>6</v>
      </c>
      <c r="E54" s="3"/>
      <c r="F54" s="3">
        <f t="shared" si="0"/>
        <v>0</v>
      </c>
      <c r="G54" s="48"/>
      <c r="H54" s="48"/>
      <c r="R54" s="12" t="s">
        <v>83</v>
      </c>
    </row>
    <row r="55" spans="1:18" x14ac:dyDescent="0.25">
      <c r="F55" s="3">
        <f>F16+SUM(F19:F54)-F42-F43</f>
        <v>85.2</v>
      </c>
    </row>
    <row r="58" spans="1:18" x14ac:dyDescent="0.25">
      <c r="C58" t="s">
        <v>97</v>
      </c>
      <c r="D58" s="4">
        <f>F55</f>
        <v>85.2</v>
      </c>
    </row>
    <row r="61" spans="1:18" x14ac:dyDescent="0.25">
      <c r="C61" s="5" t="s">
        <v>98</v>
      </c>
      <c r="D61" s="6" t="s">
        <v>99</v>
      </c>
      <c r="E61" s="7"/>
      <c r="F61" s="8"/>
    </row>
    <row r="62" spans="1:18" x14ac:dyDescent="0.25">
      <c r="C62" s="5" t="s">
        <v>100</v>
      </c>
      <c r="D62" s="6" t="s">
        <v>101</v>
      </c>
      <c r="E62" s="7"/>
      <c r="F62" s="8"/>
    </row>
    <row r="63" spans="1:18" x14ac:dyDescent="0.25">
      <c r="C63" s="5" t="s">
        <v>102</v>
      </c>
      <c r="D63" s="69" t="s">
        <v>103</v>
      </c>
      <c r="E63" s="69"/>
      <c r="F63" s="69"/>
    </row>
  </sheetData>
  <mergeCells count="111">
    <mergeCell ref="D11:E11"/>
    <mergeCell ref="G11:H11"/>
    <mergeCell ref="D12:E12"/>
    <mergeCell ref="G12:H12"/>
    <mergeCell ref="D63:F63"/>
    <mergeCell ref="B48:C48"/>
    <mergeCell ref="G48:H48"/>
    <mergeCell ref="B49:C49"/>
    <mergeCell ref="G49:H49"/>
    <mergeCell ref="B40:C40"/>
    <mergeCell ref="B41:C41"/>
    <mergeCell ref="B42:C42"/>
    <mergeCell ref="B43:C43"/>
    <mergeCell ref="G40:H40"/>
    <mergeCell ref="G41:H41"/>
    <mergeCell ref="G42:H42"/>
    <mergeCell ref="G43:H43"/>
    <mergeCell ref="B35:C35"/>
    <mergeCell ref="B36:C36"/>
    <mergeCell ref="B37:C37"/>
    <mergeCell ref="B38:C38"/>
    <mergeCell ref="B39:C39"/>
    <mergeCell ref="G45:H45"/>
    <mergeCell ref="B46:C46"/>
    <mergeCell ref="G46:H46"/>
    <mergeCell ref="B47:C47"/>
    <mergeCell ref="G47:H47"/>
    <mergeCell ref="G54:H54"/>
    <mergeCell ref="B30:C30"/>
    <mergeCell ref="B44:C44"/>
    <mergeCell ref="G44:H44"/>
    <mergeCell ref="B45:C45"/>
    <mergeCell ref="G52:H52"/>
    <mergeCell ref="G53:H53"/>
    <mergeCell ref="G32:H32"/>
    <mergeCell ref="G33:H33"/>
    <mergeCell ref="G34:H34"/>
    <mergeCell ref="G50:H50"/>
    <mergeCell ref="G51:H51"/>
    <mergeCell ref="B50:C50"/>
    <mergeCell ref="B51:C51"/>
    <mergeCell ref="B52:C52"/>
    <mergeCell ref="B53:C53"/>
    <mergeCell ref="B54:C54"/>
    <mergeCell ref="G38:H38"/>
    <mergeCell ref="G39:H39"/>
    <mergeCell ref="B32:C32"/>
    <mergeCell ref="B33:C33"/>
    <mergeCell ref="B34:C34"/>
    <mergeCell ref="B31:C31"/>
    <mergeCell ref="G35:H35"/>
    <mergeCell ref="G36:H36"/>
    <mergeCell ref="G37:H37"/>
    <mergeCell ref="G29:H29"/>
    <mergeCell ref="G31:H31"/>
    <mergeCell ref="B20:C20"/>
    <mergeCell ref="G20:H20"/>
    <mergeCell ref="B24:C24"/>
    <mergeCell ref="G24:H24"/>
    <mergeCell ref="B26:C26"/>
    <mergeCell ref="G26:H26"/>
    <mergeCell ref="B22:C22"/>
    <mergeCell ref="G22:H22"/>
    <mergeCell ref="G30:H30"/>
    <mergeCell ref="B21:C21"/>
    <mergeCell ref="B23:C23"/>
    <mergeCell ref="B25:C25"/>
    <mergeCell ref="B27:C27"/>
    <mergeCell ref="B29:C29"/>
    <mergeCell ref="G21:H21"/>
    <mergeCell ref="G23:H23"/>
    <mergeCell ref="G25:H25"/>
    <mergeCell ref="G27:H27"/>
    <mergeCell ref="B28:C28"/>
    <mergeCell ref="G28:H28"/>
    <mergeCell ref="B17:C17"/>
    <mergeCell ref="B18:C18"/>
    <mergeCell ref="B19:C19"/>
    <mergeCell ref="G14:H14"/>
    <mergeCell ref="G15:H15"/>
    <mergeCell ref="G16:H16"/>
    <mergeCell ref="G17:H17"/>
    <mergeCell ref="G18:H18"/>
    <mergeCell ref="G19:H19"/>
    <mergeCell ref="B16:C16"/>
    <mergeCell ref="B14:C14"/>
    <mergeCell ref="B15:C15"/>
    <mergeCell ref="E3:F3"/>
    <mergeCell ref="A1:B3"/>
    <mergeCell ref="C1:D3"/>
    <mergeCell ref="A13:H13"/>
    <mergeCell ref="A8:B8"/>
    <mergeCell ref="C4:H4"/>
    <mergeCell ref="C5:H5"/>
    <mergeCell ref="C8:H8"/>
    <mergeCell ref="A4:B4"/>
    <mergeCell ref="A5:B5"/>
    <mergeCell ref="G1:H1"/>
    <mergeCell ref="G2:H2"/>
    <mergeCell ref="G3:H3"/>
    <mergeCell ref="E1:F1"/>
    <mergeCell ref="E2:F2"/>
    <mergeCell ref="A9:B12"/>
    <mergeCell ref="C7:H7"/>
    <mergeCell ref="A7:B7"/>
    <mergeCell ref="D9:E9"/>
    <mergeCell ref="G9:H9"/>
    <mergeCell ref="A6:B6"/>
    <mergeCell ref="C6:H6"/>
    <mergeCell ref="D10:E10"/>
    <mergeCell ref="G10:H10"/>
  </mergeCells>
  <conditionalFormatting sqref="D58">
    <cfRule type="cellIs" dxfId="2" priority="3" operator="lessThan">
      <formula>70</formula>
    </cfRule>
    <cfRule type="cellIs" dxfId="1" priority="4" operator="between">
      <formula>70</formula>
      <formula>90</formula>
    </cfRule>
    <cfRule type="cellIs" dxfId="0" priority="5" operator="greaterThanOrEqual">
      <formula>90</formula>
    </cfRule>
  </conditionalFormatting>
  <dataValidations count="6">
    <dataValidation type="whole" operator="greaterThanOrEqual" allowBlank="1" showInputMessage="1" showErrorMessage="1" sqref="D43 G43:H43" xr:uid="{A1D70258-3BAA-4AAA-8C00-971E2C54D394}">
      <formula1>0</formula1>
    </dataValidation>
    <dataValidation type="list" allowBlank="1" showInputMessage="1" showErrorMessage="1" sqref="D17:D25 D44:D54 D37:D42 D35" xr:uid="{CE312EC3-9BC3-4CA5-8F1A-E20A6D6573A4}">
      <formula1>$N$2:$N$3</formula1>
    </dataValidation>
    <dataValidation type="list" allowBlank="1" showInputMessage="1" showErrorMessage="1" sqref="D15" xr:uid="{DEDAAA8F-71E1-4A87-8626-91BA11DEABB8}">
      <formula1>$O$2:$O$6</formula1>
    </dataValidation>
    <dataValidation type="list" allowBlank="1" showInputMessage="1" showErrorMessage="1" sqref="D26:D33" xr:uid="{8BF7C25D-3581-4C05-86F6-268A03DEC11B}">
      <formula1>$N$2:$N$4</formula1>
    </dataValidation>
    <dataValidation type="list" allowBlank="1" showInputMessage="1" showErrorMessage="1" sqref="D34" xr:uid="{DEC30652-10A3-4995-AA89-6CF06E62367B}">
      <formula1>$P$2:$P$6</formula1>
    </dataValidation>
    <dataValidation type="list" allowBlank="1" showInputMessage="1" showErrorMessage="1" sqref="D36" xr:uid="{6617F1D9-5A3D-4867-90D9-8F6D2DB12EA0}">
      <formula1>$N$1:$N$3</formula1>
    </dataValidation>
  </dataValidations>
  <hyperlinks>
    <hyperlink ref="D9:E9" r:id="rId1" display="SW_GC2X_NEW" xr:uid="{FB79AB80-A500-4C3E-B880-4CE4297A7DFA}"/>
    <hyperlink ref="G9:H9" r:id="rId2" display="SW_GC2X" xr:uid="{EC7AD197-7C66-480C-8362-1B0BD2425E07}"/>
    <hyperlink ref="G10:H10" r:id="rId3" display=" gc2k-bsp" xr:uid="{69D5A13C-99D6-4281-B6C6-70406113334C}"/>
    <hyperlink ref="G11:H11" r:id="rId4" display="improvement/STB_fault_detection" xr:uid="{4A617C9E-732C-4FE8-A242-62AC223E5AE6}"/>
    <hyperlink ref="G12:H12" r:id="rId5" display="ef947a7" xr:uid="{347D5B0A-60B0-4906-B6FD-3DE0171ECDC9}"/>
    <hyperlink ref="D10:E10" r:id="rId6" display="mnm_gc2115" xr:uid="{B77BA393-242E-46C1-BE40-46CBFDAB71A6}"/>
    <hyperlink ref="D11:E11" r:id="rId7" display="master" xr:uid="{9138540E-0134-4E6D-804F-9831A5D65242}"/>
    <hyperlink ref="G24:H24" r:id="rId8" display="Memory Map" xr:uid="{B7D64790-8F23-4097-B8E0-A3B0265F48FB}"/>
    <hyperlink ref="G20:H20" r:id="rId9" display="High Level Design" xr:uid="{2C43B764-D46C-4466-AB70-E7CE5D9EBB69}"/>
    <hyperlink ref="G26:H26" r:id="rId10" display="J1939 MAP" xr:uid="{39593EF7-6E84-4D3B-B4EA-C5A1B04AAB1A}"/>
    <hyperlink ref="G40:H40" r:id="rId11" display="Test Reports" xr:uid="{50A0996D-4FB1-44C9-865D-D4A56A82BC60}"/>
    <hyperlink ref="G30:H30" r:id="rId12" display="Confluence Page" xr:uid="{B8008C69-E29A-4C1E-8336-E18B1EB0AE96}"/>
    <hyperlink ref="D12:E12" r:id="rId13" display="7aa56c4" xr:uid="{E5380EF8-D403-43A4-822E-25F399F8076C}"/>
    <hyperlink ref="G53:H53" r:id="rId14" display="Release note" xr:uid="{BE36B37C-0323-4886-AF54-41385AE8401D}"/>
    <hyperlink ref="G15:H15" r:id="rId15" display="Issues in this Jira project upto (and including) GC2115-111" xr:uid="{78770E48-7C9B-4D7C-BFD6-79F0F98CD449}"/>
  </hyperlinks>
  <printOptions horizontalCentered="1"/>
  <pageMargins left="0" right="0" top="0.39370078740157483" bottom="0" header="0" footer="0"/>
  <pageSetup paperSize="9" scale="80" orientation="landscape" r:id="rId16"/>
  <headerFooter>
    <oddFooter>&amp;RSED-SW-QF-08, Rev. 00, Dt. 16-Aug-2018</oddFooter>
  </headerFooter>
  <ignoredErrors>
    <ignoredError sqref="F27 F43 F28:F32 F21:F24" formula="1"/>
  </ignoredErrors>
  <legacyDrawing r:id="rId17"/>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1368c656-b5be-4b92-a170-f03a090da0eb">
      <Terms xmlns="http://schemas.microsoft.com/office/infopath/2007/PartnerControls"/>
    </lcf76f155ced4ddcb4097134ff3c332f>
    <TaxCatchAll xmlns="09c4be65-2cf9-46da-869c-d5826f262cb1"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854852AB1FCCB343B38344B0B41716E7" ma:contentTypeVersion="16" ma:contentTypeDescription="Create a new document." ma:contentTypeScope="" ma:versionID="9f3072bb31fb469f1da3162ac9bfbed5">
  <xsd:schema xmlns:xsd="http://www.w3.org/2001/XMLSchema" xmlns:xs="http://www.w3.org/2001/XMLSchema" xmlns:p="http://schemas.microsoft.com/office/2006/metadata/properties" xmlns:ns2="1368c656-b5be-4b92-a170-f03a090da0eb" xmlns:ns3="09c4be65-2cf9-46da-869c-d5826f262cb1" targetNamespace="http://schemas.microsoft.com/office/2006/metadata/properties" ma:root="true" ma:fieldsID="1b182ede65aa816d91ef00987d518e42" ns2:_="" ns3:_="">
    <xsd:import namespace="1368c656-b5be-4b92-a170-f03a090da0eb"/>
    <xsd:import namespace="09c4be65-2cf9-46da-869c-d5826f262cb1"/>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ObjectDetectorVersions" minOccurs="0"/>
                <xsd:element ref="ns2:MediaServiceSearchProperties" minOccurs="0"/>
                <xsd:element ref="ns2:MediaServiceDateTake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368c656-b5be-4b92-a170-f03a090da0e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77a53ee9-d838-40dd-852c-eb9a4c41cc4f" ma:termSetId="09814cd3-568e-fe90-9814-8d621ff8fb84" ma:anchorId="fba54fb3-c3e1-fe81-a776-ca4b69148c4d" ma:open="true" ma:isKeyword="false">
      <xsd:complexType>
        <xsd:sequence>
          <xsd:element ref="pc:Terms" minOccurs="0" maxOccurs="1"/>
        </xsd:sequence>
      </xsd:complex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element name="MediaServiceSearchProperties" ma:index="21" nillable="true" ma:displayName="MediaServiceSearchProperties" ma:hidden="true" ma:internalName="MediaServiceSearchProperties" ma:readOnly="true">
      <xsd:simpleType>
        <xsd:restriction base="dms:Note"/>
      </xsd:simpleType>
    </xsd:element>
    <xsd:element name="MediaServiceDateTaken" ma:index="22" nillable="true" ma:displayName="MediaServiceDateTaken" ma:hidden="true" ma:indexed="true" ma:internalName="MediaServiceDateTaken" ma:readOnly="true">
      <xsd:simpleType>
        <xsd:restriction base="dms:Text"/>
      </xsd:simpleType>
    </xsd:element>
    <xsd:element name="MediaLengthInSeconds" ma:index="23"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09c4be65-2cf9-46da-869c-d5826f262cb1"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16" nillable="true" ma:displayName="Taxonomy Catch All Column" ma:hidden="true" ma:list="{44e6bbdc-70b9-48cc-913e-5480716968ed}" ma:internalName="TaxCatchAll" ma:showField="CatchAllData" ma:web="09c4be65-2cf9-46da-869c-d5826f262cb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B296EE7-E205-4D20-97DE-474F1D44B89F}">
  <ds:schemaRefs>
    <ds:schemaRef ds:uri="http://schemas.microsoft.com/office/2006/metadata/properties"/>
    <ds:schemaRef ds:uri="http://schemas.microsoft.com/office/infopath/2007/PartnerControls"/>
    <ds:schemaRef ds:uri="1368c656-b5be-4b92-a170-f03a090da0eb"/>
    <ds:schemaRef ds:uri="09c4be65-2cf9-46da-869c-d5826f262cb1"/>
  </ds:schemaRefs>
</ds:datastoreItem>
</file>

<file path=customXml/itemProps2.xml><?xml version="1.0" encoding="utf-8"?>
<ds:datastoreItem xmlns:ds="http://schemas.openxmlformats.org/officeDocument/2006/customXml" ds:itemID="{58522EE4-9543-446C-870D-236E82CB894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368c656-b5be-4b92-a170-f03a090da0eb"/>
    <ds:schemaRef ds:uri="09c4be65-2cf9-46da-869c-d5826f262cb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5C9098F7-9747-4B0C-A7F4-326F37B81062}">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Format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2015-06-05T18:17:20Z</dcterms:created>
  <dcterms:modified xsi:type="dcterms:W3CDTF">2024-06-27T07:40:36Z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0x010100854852AB1FCCB343B38344B0B41716E7</vt:lpwstr>
  </property>
</Properties>
</file>