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_cloud\deif_sgc121_120_110_ra6m2\docs\design\"/>
    </mc:Choice>
  </mc:AlternateContent>
  <xr:revisionPtr revIDLastSave="0" documentId="13_ncr:1_{66627AAC-8719-48C2-B265-3C8520BF6E4E}" xr6:coauthVersionLast="47" xr6:coauthVersionMax="47" xr10:uidLastSave="{00000000-0000-0000-0000-000000000000}"/>
  <bookViews>
    <workbookView xWindow="-120" yWindow="-120" windowWidth="29040" windowHeight="15840" xr2:uid="{22201942-5AA5-47F5-B6B4-C10203E3A0A9}"/>
  </bookViews>
  <sheets>
    <sheet name="Memory Map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2" l="1"/>
  <c r="E30" i="2"/>
  <c r="H30" i="2" s="1"/>
  <c r="F30" i="2"/>
  <c r="G29" i="2"/>
  <c r="F25" i="2"/>
  <c r="G24" i="2"/>
  <c r="F24" i="2"/>
  <c r="E24" i="2"/>
  <c r="H24" i="2" s="1"/>
  <c r="F27" i="2"/>
  <c r="F28" i="2"/>
  <c r="F29" i="2"/>
  <c r="F26" i="2"/>
  <c r="G25" i="2"/>
  <c r="F14" i="2"/>
  <c r="C19" i="2"/>
  <c r="F19" i="2" s="1"/>
  <c r="C9" i="2"/>
  <c r="F9" i="2" s="1"/>
  <c r="C8" i="2"/>
  <c r="F8" i="2" s="1"/>
  <c r="F15" i="2"/>
  <c r="F16" i="2"/>
  <c r="F20" i="2"/>
  <c r="F13" i="2"/>
  <c r="D13" i="2"/>
  <c r="G8" i="2"/>
  <c r="C18" i="2"/>
  <c r="F18" i="2" s="1"/>
  <c r="C17" i="2"/>
  <c r="F17" i="2" s="1"/>
  <c r="C10" i="2"/>
  <c r="F10" i="2" s="1"/>
  <c r="G37" i="2"/>
  <c r="E25" i="2" l="1"/>
  <c r="C21" i="2"/>
  <c r="F21" i="2" s="1"/>
  <c r="G13" i="2"/>
  <c r="E13" i="2"/>
  <c r="D14" i="2" s="1"/>
  <c r="E8" i="2"/>
  <c r="C11" i="2"/>
  <c r="F11" i="2" s="1"/>
  <c r="H25" i="2" l="1"/>
  <c r="D26" i="2"/>
  <c r="E14" i="2"/>
  <c r="H14" i="2" s="1"/>
  <c r="G14" i="2"/>
  <c r="D9" i="2"/>
  <c r="H8" i="2"/>
  <c r="H13" i="2"/>
  <c r="E26" i="2" l="1"/>
  <c r="D27" i="2" s="1"/>
  <c r="G26" i="2"/>
  <c r="E9" i="2"/>
  <c r="G9" i="2"/>
  <c r="E27" i="2" l="1"/>
  <c r="G27" i="2"/>
  <c r="H26" i="2"/>
  <c r="D10" i="2"/>
  <c r="H9" i="2"/>
  <c r="D15" i="2"/>
  <c r="G15" i="2" s="1"/>
  <c r="D28" i="2" l="1"/>
  <c r="H27" i="2"/>
  <c r="E29" i="2"/>
  <c r="C31" i="2" s="1"/>
  <c r="E15" i="2"/>
  <c r="E10" i="2"/>
  <c r="H10" i="2" s="1"/>
  <c r="G10" i="2"/>
  <c r="H29" i="2" l="1"/>
  <c r="G28" i="2"/>
  <c r="E28" i="2"/>
  <c r="H28" i="2" s="1"/>
  <c r="D16" i="2"/>
  <c r="H15" i="2"/>
  <c r="G16" i="2" l="1"/>
  <c r="E16" i="2"/>
  <c r="D17" i="2" l="1"/>
  <c r="H16" i="2"/>
  <c r="E17" i="2" l="1"/>
  <c r="H17" i="2" s="1"/>
  <c r="G17" i="2"/>
  <c r="D18" i="2" l="1"/>
  <c r="G18" i="2" s="1"/>
  <c r="E18" i="2" l="1"/>
  <c r="D19" i="2" s="1"/>
  <c r="E19" i="2" s="1"/>
  <c r="H19" i="2" s="1"/>
  <c r="H18" i="2"/>
  <c r="G19" i="2" l="1"/>
  <c r="D20" i="2"/>
  <c r="G20" i="2" l="1"/>
  <c r="E20" i="2"/>
  <c r="H20" i="2" s="1"/>
</calcChain>
</file>

<file path=xl/sharedStrings.xml><?xml version="1.0" encoding="utf-8"?>
<sst xmlns="http://schemas.openxmlformats.org/spreadsheetml/2006/main" count="100" uniqueCount="87">
  <si>
    <t xml:space="preserve"> ( RA6M2 controller)-  Memory Map</t>
  </si>
  <si>
    <t>Description</t>
  </si>
  <si>
    <t>Sizes in bytes (decimal)</t>
  </si>
  <si>
    <t>Start Address (decimal)</t>
  </si>
  <si>
    <t>End Address (decimal)</t>
  </si>
  <si>
    <t>Sizes in bytes (Hex)</t>
  </si>
  <si>
    <t>Start Address (Hex)</t>
  </si>
  <si>
    <t>End Address (Hex)</t>
  </si>
  <si>
    <t xml:space="preserve"> Reserve bytes</t>
  </si>
  <si>
    <t>Macro Names</t>
  </si>
  <si>
    <t xml:space="preserve">P- Flash Memory </t>
  </si>
  <si>
    <t>Bootloader (with Bootloader CRC?)</t>
  </si>
  <si>
    <t>NA</t>
  </si>
  <si>
    <t>BL_SIZE</t>
  </si>
  <si>
    <t>BL_STRT_ADDR</t>
  </si>
  <si>
    <t>BL_END_ADDR</t>
  </si>
  <si>
    <t>Application code + CRC</t>
  </si>
  <si>
    <t>FW_MAX_SIZE</t>
  </si>
  <si>
    <t>FW_STRT_ADDR</t>
  </si>
  <si>
    <t>FW_END_ADDR</t>
  </si>
  <si>
    <t>CFGZ without Active profile</t>
  </si>
  <si>
    <t>PROFILES_SIZE</t>
  </si>
  <si>
    <t>PROFILES_STRT_ADDR</t>
  </si>
  <si>
    <t>PROFILES_END_ADDR</t>
  </si>
  <si>
    <t>Total:</t>
  </si>
  <si>
    <t>D-Flash Memory</t>
  </si>
  <si>
    <t xml:space="preserve">Bit code , EHW Overall test result &amp; all test code results </t>
  </si>
  <si>
    <t>64 bytes</t>
  </si>
  <si>
    <t>DFLASH_EHW_TEST_RESULT_LENGTH</t>
  </si>
  <si>
    <t>DFLASH_EHW_TEST_RESULT_START_ADDRESS</t>
  </si>
  <si>
    <t xml:space="preserve">Firmware PLM ID and Revision </t>
  </si>
  <si>
    <t>58 bytes</t>
  </si>
  <si>
    <t>DFLASH_FIRMWARE_INFO_LENGTH</t>
  </si>
  <si>
    <t>DFLASH_FIRMWARE_INFO_START_ADDRESS</t>
  </si>
  <si>
    <t>Password( 3 passwords)</t>
  </si>
  <si>
    <t>DFLASH_CFGC_LENGTH</t>
  </si>
  <si>
    <t>DFLASH_CFGC_START_ADDRESS</t>
  </si>
  <si>
    <t>CFGC</t>
  </si>
  <si>
    <t>52 bytes</t>
  </si>
  <si>
    <t>DFLASH_PASSWORD_LENGTH</t>
  </si>
  <si>
    <t>DFLASH_PASSWORD_START_ADDRESS</t>
  </si>
  <si>
    <t xml:space="preserve">Active Profile </t>
  </si>
  <si>
    <t>1KB</t>
  </si>
  <si>
    <t>DFLASH_ACTIVE_PROFILE_LENGTH</t>
  </si>
  <si>
    <t>DFLASH_ACTIVE_PROFILE_START_ADDRESS</t>
  </si>
  <si>
    <t>All Cumulative counts</t>
  </si>
  <si>
    <t>Actually 256 bytes are only used. But 6KB is used for emulating 256 bytes of EEPROM storage. 166 bytes remain unused.</t>
  </si>
  <si>
    <t>DFLASH_EMULATED_EEPROM_LENGTH</t>
  </si>
  <si>
    <t>DFLASH_EMULATED_EEPROM_START_ADDRESS</t>
  </si>
  <si>
    <t>Event Log</t>
  </si>
  <si>
    <t>350 events of size 20 bytes each. 6KB is used for storing these events.</t>
  </si>
  <si>
    <t>DFLASH_EVENT_LOG_START_LENGTH</t>
  </si>
  <si>
    <t>DFLASH_EVENT_LOG_START_ADDRESS</t>
  </si>
  <si>
    <t xml:space="preserve">Reserved </t>
  </si>
  <si>
    <t xml:space="preserve">CFGZ  calculation </t>
  </si>
  <si>
    <t>Number of Profile</t>
  </si>
  <si>
    <t>Profile Size</t>
  </si>
  <si>
    <t xml:space="preserve">Result </t>
  </si>
  <si>
    <t>External Eeprom map</t>
  </si>
  <si>
    <t>Current Event Number</t>
  </si>
  <si>
    <t>Event Rolled over Byte</t>
  </si>
  <si>
    <t>Password( 3 passwords)+ misc data</t>
  </si>
  <si>
    <t>248 bytes</t>
  </si>
  <si>
    <t>Note : 500 events of size 32 bytes each. 6KB is used for storing these events.</t>
  </si>
  <si>
    <t>EXT_EEPROM_EHW_TEST_RESULT_LENGTH</t>
  </si>
  <si>
    <t>EXT_EEPROM_EHW_TEST_RESULT_START_ADDRESS</t>
  </si>
  <si>
    <t>EXT_EEPROM_ACTIVE_PROFILE_LENGTH</t>
  </si>
  <si>
    <t>EXT_EEPROM_PASWORD_LENGTH</t>
  </si>
  <si>
    <t>EXT_EEPROM_CURRENT_EVENT_NO_LENGTH</t>
  </si>
  <si>
    <t>EXT_EEPROM_CURRENT_EVENT_NO_ADDRESS</t>
  </si>
  <si>
    <t>EXT_EEPROM_ROLLED_OVER_ADDRESS</t>
  </si>
  <si>
    <t>EXT_EEPROM_EVENT_ROLL_OVER_LENGTH</t>
  </si>
  <si>
    <t>EXT_EEPROM_EVENT_LOG_START_LENGTH</t>
  </si>
  <si>
    <t>EXT_EEPROM_EVENT_LOG_START_ADDRESS</t>
  </si>
  <si>
    <t>EXT_EEPROM_PASWORD_START_ADDRESS</t>
  </si>
  <si>
    <t>EXT_EEPROM_ACTIVE_PROFILE_START_ADDRESS</t>
  </si>
  <si>
    <t>Firmware Info</t>
  </si>
  <si>
    <t>0x100</t>
  </si>
  <si>
    <t>0x0</t>
  </si>
  <si>
    <t>0xFF</t>
  </si>
  <si>
    <t>248Bytes</t>
  </si>
  <si>
    <t>EXT_EEPROM_FIRMWARE_INFO_LENGTH</t>
  </si>
  <si>
    <t>EXT_EEPROM_FIRMWARE_INFO_ADDRESS</t>
  </si>
  <si>
    <t xml:space="preserve">Cummulative counts </t>
  </si>
  <si>
    <t>EXT_EEPROM_CUMMULATIVE_LENGTH</t>
  </si>
  <si>
    <t>EXT_EEPROM_CUMMULATIVE_START_ADD_SECT0, EXT_EEPROM_CUMMULATIVE_START_ADD_SECT1</t>
  </si>
  <si>
    <t xml:space="preserve">Two sectors are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</si>
</sst>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0" borderId="3" xfId="0" applyBorder="1" applyAlignment="1">
      <alignment horizontal="right"/>
    </xf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0" xfId="0" applyBorder="1" applyAlignment="1">
      <alignment horizontal="right"/>
    </xf>
    <xf numFmtId="0" fontId="0" fillId="4" borderId="0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8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16" xfId="0" applyBorder="1" applyAlignment="1">
      <alignment wrapText="1"/>
    </xf>
    <xf numFmtId="0" fontId="0" fillId="4" borderId="17" xfId="0" applyFill="1" applyBorder="1"/>
    <xf numFmtId="0" fontId="0" fillId="4" borderId="16" xfId="0" applyFill="1" applyBorder="1"/>
    <xf numFmtId="0" fontId="0" fillId="5" borderId="16" xfId="0" applyFill="1" applyBorder="1"/>
    <xf numFmtId="0" fontId="0" fillId="0" borderId="18" xfId="0" applyBorder="1" applyAlignment="1">
      <alignment wrapText="1"/>
    </xf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6" borderId="3" xfId="0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1" fontId="0" fillId="4" borderId="6" xfId="0" applyNumberFormat="1" applyFill="1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1" xfId="0" applyFill="1" applyBorder="1"/>
    <xf numFmtId="1" fontId="0" fillId="4" borderId="1" xfId="0" applyNumberForma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81B-4B17-4923-968A-367C0B514984}">
  <dimension ref="A5:L37"/>
  <sheetViews>
    <sheetView tabSelected="1" topLeftCell="C19" workbookViewId="0">
      <selection activeCell="K30" sqref="K30"/>
    </sheetView>
  </sheetViews>
  <sheetFormatPr defaultRowHeight="15" x14ac:dyDescent="0.25"/>
  <cols>
    <col min="1" max="1" width="13.28515625" customWidth="1"/>
    <col min="2" max="2" width="32.5703125" bestFit="1" customWidth="1"/>
    <col min="3" max="3" width="15.85546875" customWidth="1"/>
    <col min="4" max="4" width="12" customWidth="1"/>
    <col min="5" max="5" width="16" customWidth="1"/>
    <col min="6" max="6" width="10" customWidth="1"/>
    <col min="7" max="7" width="13.7109375" customWidth="1"/>
    <col min="8" max="8" width="13.85546875" customWidth="1"/>
    <col min="9" max="9" width="32.28515625" customWidth="1"/>
    <col min="10" max="10" width="41.85546875" customWidth="1"/>
    <col min="11" max="11" width="45.5703125" customWidth="1"/>
    <col min="12" max="12" width="20.28515625" bestFit="1" customWidth="1"/>
  </cols>
  <sheetData>
    <row r="5" spans="1:12" x14ac:dyDescent="0.25">
      <c r="A5" s="1" t="s">
        <v>0</v>
      </c>
      <c r="D5" s="1"/>
      <c r="E5" s="1"/>
      <c r="F5" s="1"/>
    </row>
    <row r="7" spans="1:12" ht="45" x14ac:dyDescent="0.25">
      <c r="A7" s="5"/>
      <c r="B7" s="8" t="s">
        <v>1</v>
      </c>
      <c r="C7" s="9" t="s">
        <v>2</v>
      </c>
      <c r="D7" s="10" t="s">
        <v>3</v>
      </c>
      <c r="E7" s="10" t="s">
        <v>4</v>
      </c>
      <c r="F7" s="9" t="s">
        <v>5</v>
      </c>
      <c r="G7" s="10" t="s">
        <v>6</v>
      </c>
      <c r="H7" s="9" t="s">
        <v>7</v>
      </c>
      <c r="I7" s="10" t="s">
        <v>8</v>
      </c>
      <c r="J7" s="53" t="s">
        <v>9</v>
      </c>
      <c r="K7" s="54"/>
      <c r="L7" s="55"/>
    </row>
    <row r="8" spans="1:12" x14ac:dyDescent="0.25">
      <c r="A8" s="50" t="s">
        <v>10</v>
      </c>
      <c r="B8" s="4" t="s">
        <v>11</v>
      </c>
      <c r="C8" s="11">
        <f>64*1024</f>
        <v>65536</v>
      </c>
      <c r="D8" s="12">
        <v>0</v>
      </c>
      <c r="E8" s="13">
        <f>D8+C8-1</f>
        <v>65535</v>
      </c>
      <c r="F8" s="17" t="str">
        <f>_xlfn.CONCAT("0x",DEC2HEX(C8))</f>
        <v>0x10000</v>
      </c>
      <c r="G8" s="18" t="str">
        <f>_xlfn.CONCAT("0x",DEC2HEX(D8))</f>
        <v>0x0</v>
      </c>
      <c r="H8" s="19" t="str">
        <f>_xlfn.CONCAT("0x",DEC2HEX(E8))</f>
        <v>0xFFFF</v>
      </c>
      <c r="I8" s="23" t="s">
        <v>12</v>
      </c>
      <c r="J8" s="4" t="s">
        <v>13</v>
      </c>
      <c r="K8" s="4" t="s">
        <v>14</v>
      </c>
      <c r="L8" s="4" t="s">
        <v>15</v>
      </c>
    </row>
    <row r="9" spans="1:12" x14ac:dyDescent="0.25">
      <c r="A9" s="50"/>
      <c r="B9" s="7" t="s">
        <v>16</v>
      </c>
      <c r="C9" s="14">
        <f>(512-64-32)*1024</f>
        <v>425984</v>
      </c>
      <c r="D9" s="15">
        <f>E8+1</f>
        <v>65536</v>
      </c>
      <c r="E9" s="16">
        <f t="shared" ref="E9:E10" si="0">D9+C9-1</f>
        <v>491519</v>
      </c>
      <c r="F9" s="17" t="str">
        <f t="shared" ref="F9:F11" si="1">_xlfn.CONCAT("0x",DEC2HEX(C9))</f>
        <v>0x68000</v>
      </c>
      <c r="G9" s="18" t="str">
        <f t="shared" ref="G9:G10" si="2">_xlfn.CONCAT("0x",DEC2HEX(D9))</f>
        <v>0x10000</v>
      </c>
      <c r="H9" s="19" t="str">
        <f t="shared" ref="H9:H10" si="3">_xlfn.CONCAT("0x",DEC2HEX(E9))</f>
        <v>0x77FFF</v>
      </c>
      <c r="I9" s="24" t="s">
        <v>12</v>
      </c>
      <c r="J9" s="4" t="s">
        <v>17</v>
      </c>
      <c r="K9" s="4" t="s">
        <v>18</v>
      </c>
      <c r="L9" s="4" t="s">
        <v>19</v>
      </c>
    </row>
    <row r="10" spans="1:12" x14ac:dyDescent="0.25">
      <c r="A10" s="51"/>
      <c r="B10" s="7" t="s">
        <v>20</v>
      </c>
      <c r="C10" s="14">
        <f>32*1024</f>
        <v>32768</v>
      </c>
      <c r="D10" s="11">
        <f>E9+1</f>
        <v>491520</v>
      </c>
      <c r="E10" s="11">
        <f t="shared" si="0"/>
        <v>524287</v>
      </c>
      <c r="F10" s="17" t="str">
        <f t="shared" si="1"/>
        <v>0x8000</v>
      </c>
      <c r="G10" s="18" t="str">
        <f t="shared" si="2"/>
        <v>0x78000</v>
      </c>
      <c r="H10" s="19" t="str">
        <f t="shared" si="3"/>
        <v>0x7FFFF</v>
      </c>
      <c r="I10" s="25" t="s">
        <v>12</v>
      </c>
      <c r="J10" s="4" t="s">
        <v>21</v>
      </c>
      <c r="K10" s="4" t="s">
        <v>22</v>
      </c>
      <c r="L10" s="4" t="s">
        <v>23</v>
      </c>
    </row>
    <row r="11" spans="1:12" x14ac:dyDescent="0.25">
      <c r="A11" s="6"/>
      <c r="B11" s="21" t="s">
        <v>24</v>
      </c>
      <c r="C11" s="22">
        <f>SUM(C8:C10)</f>
        <v>524288</v>
      </c>
      <c r="F11" s="17" t="str">
        <f t="shared" si="1"/>
        <v>0x80000</v>
      </c>
    </row>
    <row r="12" spans="1:12" x14ac:dyDescent="0.25">
      <c r="A12" s="6"/>
    </row>
    <row r="13" spans="1:12" ht="30" x14ac:dyDescent="0.25">
      <c r="A13" s="52" t="s">
        <v>25</v>
      </c>
      <c r="B13" s="41" t="s">
        <v>26</v>
      </c>
      <c r="C13" s="30">
        <v>128</v>
      </c>
      <c r="D13" s="30">
        <f>HEX2DEC(40100000)</f>
        <v>1074790400</v>
      </c>
      <c r="E13" s="30">
        <f>D13+C13-1</f>
        <v>1074790527</v>
      </c>
      <c r="F13" s="30" t="str">
        <f>_xlfn.CONCAT("0x",DEC2HEX(C13))</f>
        <v>0x80</v>
      </c>
      <c r="G13" s="30" t="str">
        <f t="shared" ref="G13:H13" si="4">_xlfn.CONCAT("0x",DEC2HEX(D13))</f>
        <v>0x40100000</v>
      </c>
      <c r="H13" s="30" t="str">
        <f t="shared" si="4"/>
        <v>0x4010007F</v>
      </c>
      <c r="I13" s="31" t="s">
        <v>27</v>
      </c>
      <c r="J13" s="30" t="s">
        <v>28</v>
      </c>
      <c r="K13" s="30" t="s">
        <v>29</v>
      </c>
      <c r="L13" s="4"/>
    </row>
    <row r="14" spans="1:12" ht="15" customHeight="1" x14ac:dyDescent="0.25">
      <c r="A14" s="52"/>
      <c r="B14" s="30" t="s">
        <v>30</v>
      </c>
      <c r="C14" s="30">
        <v>64</v>
      </c>
      <c r="D14" s="30">
        <f>E13+1</f>
        <v>1074790528</v>
      </c>
      <c r="E14" s="30">
        <f t="shared" ref="E14:E20" si="5">D14+C14-1</f>
        <v>1074790591</v>
      </c>
      <c r="F14" s="30" t="str">
        <f t="shared" ref="F14:F21" si="6">_xlfn.CONCAT("0x",DEC2HEX(C14))</f>
        <v>0x40</v>
      </c>
      <c r="G14" s="30" t="str">
        <f>_xlfn.CONCAT("0x",DEC2HEX(D14))</f>
        <v>0x40100080</v>
      </c>
      <c r="H14" s="30" t="str">
        <f t="shared" ref="H14:H20" si="7">_xlfn.CONCAT("0x",DEC2HEX(E14))</f>
        <v>0x401000BF</v>
      </c>
      <c r="I14" s="31" t="s">
        <v>31</v>
      </c>
      <c r="J14" s="30" t="s">
        <v>32</v>
      </c>
      <c r="K14" s="30" t="s">
        <v>33</v>
      </c>
      <c r="L14" s="4"/>
    </row>
    <row r="15" spans="1:12" x14ac:dyDescent="0.25">
      <c r="A15" s="52"/>
      <c r="B15" s="30" t="s">
        <v>34</v>
      </c>
      <c r="C15" s="30">
        <v>64</v>
      </c>
      <c r="D15" s="30">
        <f>E14+1</f>
        <v>1074790592</v>
      </c>
      <c r="E15" s="30">
        <f t="shared" si="5"/>
        <v>1074790655</v>
      </c>
      <c r="F15" s="30" t="str">
        <f t="shared" si="6"/>
        <v>0x40</v>
      </c>
      <c r="G15" s="30" t="str">
        <f>_xlfn.CONCAT("0x",DEC2HEX(D15))</f>
        <v>0x401000C0</v>
      </c>
      <c r="H15" s="30" t="str">
        <f t="shared" si="7"/>
        <v>0x401000FF</v>
      </c>
      <c r="I15" s="31" t="s">
        <v>27</v>
      </c>
      <c r="J15" s="30" t="s">
        <v>35</v>
      </c>
      <c r="K15" s="30" t="s">
        <v>36</v>
      </c>
      <c r="L15" s="4"/>
    </row>
    <row r="16" spans="1:12" x14ac:dyDescent="0.25">
      <c r="A16" s="52"/>
      <c r="B16" s="4" t="s">
        <v>37</v>
      </c>
      <c r="C16" s="11">
        <v>128</v>
      </c>
      <c r="D16" s="11">
        <f t="shared" ref="D16:D20" si="8">E15+1</f>
        <v>1074790656</v>
      </c>
      <c r="E16" s="11">
        <f t="shared" si="5"/>
        <v>1074790783</v>
      </c>
      <c r="F16" s="19" t="str">
        <f t="shared" si="6"/>
        <v>0x80</v>
      </c>
      <c r="G16" s="19" t="str">
        <f t="shared" ref="G16:G20" si="9">_xlfn.CONCAT("0x",DEC2HEX(D16))</f>
        <v>0x40100100</v>
      </c>
      <c r="H16" s="19" t="str">
        <f t="shared" si="7"/>
        <v>0x4010017F</v>
      </c>
      <c r="I16" s="26" t="s">
        <v>38</v>
      </c>
      <c r="J16" s="4" t="s">
        <v>39</v>
      </c>
      <c r="K16" s="4" t="s">
        <v>40</v>
      </c>
      <c r="L16" s="4"/>
    </row>
    <row r="17" spans="1:12" x14ac:dyDescent="0.25">
      <c r="A17" s="52"/>
      <c r="B17" s="4" t="s">
        <v>41</v>
      </c>
      <c r="C17" s="11">
        <f>2*1024</f>
        <v>2048</v>
      </c>
      <c r="D17" s="11">
        <f t="shared" si="8"/>
        <v>1074790784</v>
      </c>
      <c r="E17" s="11">
        <f>D17+C17-1</f>
        <v>1074792831</v>
      </c>
      <c r="F17" s="19" t="str">
        <f t="shared" si="6"/>
        <v>0x800</v>
      </c>
      <c r="G17" s="19" t="str">
        <f>_xlfn.CONCAT("0x",DEC2HEX(D17))</f>
        <v>0x40100180</v>
      </c>
      <c r="H17" s="19" t="str">
        <f t="shared" si="7"/>
        <v>0x4010097F</v>
      </c>
      <c r="I17" s="26" t="s">
        <v>42</v>
      </c>
      <c r="J17" s="4" t="s">
        <v>43</v>
      </c>
      <c r="K17" s="4" t="s">
        <v>44</v>
      </c>
      <c r="L17" s="4"/>
    </row>
    <row r="18" spans="1:12" ht="60" x14ac:dyDescent="0.25">
      <c r="A18" s="52"/>
      <c r="B18" s="4" t="s">
        <v>45</v>
      </c>
      <c r="C18" s="11">
        <f>6*1024</f>
        <v>6144</v>
      </c>
      <c r="D18" s="11">
        <f t="shared" si="8"/>
        <v>1074792832</v>
      </c>
      <c r="E18" s="11">
        <f t="shared" si="5"/>
        <v>1074798975</v>
      </c>
      <c r="F18" s="19" t="str">
        <f>_xlfn.CONCAT("0x",DEC2HEX(C18))</f>
        <v>0x1800</v>
      </c>
      <c r="G18" s="19" t="str">
        <f t="shared" si="9"/>
        <v>0x40100980</v>
      </c>
      <c r="H18" s="19" t="str">
        <f t="shared" si="7"/>
        <v>0x4010217F</v>
      </c>
      <c r="I18" s="26" t="s">
        <v>46</v>
      </c>
      <c r="J18" s="4" t="s">
        <v>47</v>
      </c>
      <c r="K18" s="4" t="s">
        <v>48</v>
      </c>
      <c r="L18" s="4"/>
    </row>
    <row r="19" spans="1:12" ht="45" x14ac:dyDescent="0.25">
      <c r="A19" s="52"/>
      <c r="B19" s="30" t="s">
        <v>49</v>
      </c>
      <c r="C19" s="30">
        <f>6*1024</f>
        <v>6144</v>
      </c>
      <c r="D19" s="30">
        <f>E18+1</f>
        <v>1074798976</v>
      </c>
      <c r="E19" s="30">
        <f t="shared" si="5"/>
        <v>1074805119</v>
      </c>
      <c r="F19" s="30" t="str">
        <f t="shared" si="6"/>
        <v>0x1800</v>
      </c>
      <c r="G19" s="30" t="str">
        <f>_xlfn.CONCAT("0x",DEC2HEX(D19))</f>
        <v>0x40102180</v>
      </c>
      <c r="H19" s="30" t="str">
        <f t="shared" si="7"/>
        <v>0x4010397F</v>
      </c>
      <c r="I19" s="31" t="s">
        <v>50</v>
      </c>
      <c r="J19" s="30" t="s">
        <v>51</v>
      </c>
      <c r="K19" s="30" t="s">
        <v>52</v>
      </c>
      <c r="L19" s="4"/>
    </row>
    <row r="20" spans="1:12" x14ac:dyDescent="0.25">
      <c r="A20" s="52"/>
      <c r="B20" s="7" t="s">
        <v>53</v>
      </c>
      <c r="C20" s="14">
        <v>18048</v>
      </c>
      <c r="D20" s="11">
        <f t="shared" si="8"/>
        <v>1074805120</v>
      </c>
      <c r="E20" s="11">
        <f t="shared" si="5"/>
        <v>1074823167</v>
      </c>
      <c r="F20" s="20" t="str">
        <f t="shared" si="6"/>
        <v>0x4680</v>
      </c>
      <c r="G20" s="19" t="str">
        <f t="shared" si="9"/>
        <v>0x40103980</v>
      </c>
      <c r="H20" s="19" t="str">
        <f t="shared" si="7"/>
        <v>0x40107FFF</v>
      </c>
      <c r="I20" s="26" t="s">
        <v>12</v>
      </c>
      <c r="J20" s="4"/>
      <c r="K20" s="4"/>
      <c r="L20" s="4"/>
    </row>
    <row r="21" spans="1:12" x14ac:dyDescent="0.25">
      <c r="B21" s="21" t="s">
        <v>24</v>
      </c>
      <c r="C21" s="22">
        <f>SUM(C13:C20)</f>
        <v>32768</v>
      </c>
      <c r="F21" s="19" t="str">
        <f t="shared" si="6"/>
        <v>0x8000</v>
      </c>
    </row>
    <row r="22" spans="1:12" ht="15.75" thickBot="1" x14ac:dyDescent="0.3">
      <c r="B22" s="27"/>
      <c r="C22" s="28"/>
      <c r="F22" s="29"/>
    </row>
    <row r="23" spans="1:12" ht="15.75" thickBot="1" x14ac:dyDescent="0.3">
      <c r="A23" s="56" t="s">
        <v>58</v>
      </c>
      <c r="B23" s="33" t="s">
        <v>76</v>
      </c>
      <c r="C23" s="34">
        <v>256</v>
      </c>
      <c r="D23" s="35">
        <v>0</v>
      </c>
      <c r="E23" s="35">
        <v>255</v>
      </c>
      <c r="F23" s="36" t="s">
        <v>77</v>
      </c>
      <c r="G23" s="36" t="s">
        <v>78</v>
      </c>
      <c r="H23" s="36" t="s">
        <v>79</v>
      </c>
      <c r="I23" s="37" t="s">
        <v>80</v>
      </c>
      <c r="J23" s="38" t="s">
        <v>81</v>
      </c>
      <c r="K23" s="38" t="s">
        <v>82</v>
      </c>
    </row>
    <row r="24" spans="1:12" ht="30" x14ac:dyDescent="0.25">
      <c r="A24" s="57"/>
      <c r="B24" s="33" t="s">
        <v>26</v>
      </c>
      <c r="C24" s="34">
        <v>256</v>
      </c>
      <c r="D24" s="35">
        <v>256</v>
      </c>
      <c r="E24" s="35">
        <f>D24+C24-1</f>
        <v>511</v>
      </c>
      <c r="F24" s="36" t="str">
        <f>_xlfn.CONCAT("0x",DEC2HEX(C24))</f>
        <v>0x100</v>
      </c>
      <c r="G24" s="36" t="str">
        <f>_xlfn.CONCAT("0x",DEC2HEX(D24))</f>
        <v>0x100</v>
      </c>
      <c r="H24" s="36" t="str">
        <f>_xlfn.CONCAT("0x",DEC2HEX(E24))</f>
        <v>0x1FF</v>
      </c>
      <c r="I24" s="37" t="s">
        <v>62</v>
      </c>
      <c r="J24" s="38" t="s">
        <v>64</v>
      </c>
      <c r="K24" s="39" t="s">
        <v>65</v>
      </c>
    </row>
    <row r="25" spans="1:12" x14ac:dyDescent="0.25">
      <c r="A25" s="57"/>
      <c r="B25" s="4" t="s">
        <v>61</v>
      </c>
      <c r="C25" s="11">
        <v>512</v>
      </c>
      <c r="D25" s="11">
        <v>512</v>
      </c>
      <c r="E25" s="11">
        <f t="shared" ref="E25" si="10">D25+C25-1</f>
        <v>1023</v>
      </c>
      <c r="F25" s="19" t="str">
        <f>_xlfn.CONCAT("0x",DEC2HEX(C25))</f>
        <v>0x200</v>
      </c>
      <c r="G25" s="19" t="str">
        <f>_xlfn.CONCAT("0x",DEC2HEX(D25))</f>
        <v>0x200</v>
      </c>
      <c r="H25" s="19" t="str">
        <f t="shared" ref="H25:H30" si="11">_xlfn.CONCAT("0x",DEC2HEX(E25))</f>
        <v>0x3FF</v>
      </c>
      <c r="I25" s="26" t="s">
        <v>12</v>
      </c>
      <c r="J25" s="4" t="s">
        <v>67</v>
      </c>
      <c r="K25" s="40" t="s">
        <v>74</v>
      </c>
    </row>
    <row r="26" spans="1:12" x14ac:dyDescent="0.25">
      <c r="A26" s="57"/>
      <c r="B26" s="4" t="s">
        <v>41</v>
      </c>
      <c r="C26" s="11">
        <v>3072</v>
      </c>
      <c r="D26" s="11">
        <f t="shared" ref="D26" si="12">E25+1</f>
        <v>1024</v>
      </c>
      <c r="E26" s="11">
        <f>D26+C26-1</f>
        <v>4095</v>
      </c>
      <c r="F26" s="19" t="str">
        <f t="shared" ref="F26:F30" si="13">_xlfn.CONCAT("0x",DEC2HEX(C26))</f>
        <v>0xC00</v>
      </c>
      <c r="G26" s="19" t="str">
        <f>_xlfn.CONCAT("0x",DEC2HEX(D26))</f>
        <v>0x400</v>
      </c>
      <c r="H26" s="19" t="str">
        <f t="shared" si="11"/>
        <v>0xFFF</v>
      </c>
      <c r="I26" s="26" t="s">
        <v>42</v>
      </c>
      <c r="J26" s="4" t="s">
        <v>66</v>
      </c>
      <c r="K26" s="40" t="s">
        <v>75</v>
      </c>
    </row>
    <row r="27" spans="1:12" x14ac:dyDescent="0.25">
      <c r="A27" s="57"/>
      <c r="B27" s="4" t="s">
        <v>59</v>
      </c>
      <c r="C27" s="11">
        <v>4</v>
      </c>
      <c r="D27" s="11">
        <f>E26+1</f>
        <v>4096</v>
      </c>
      <c r="E27" s="11">
        <f>D27+C27-1</f>
        <v>4099</v>
      </c>
      <c r="F27" s="19" t="str">
        <f t="shared" si="13"/>
        <v>0x4</v>
      </c>
      <c r="G27" s="19" t="str">
        <f t="shared" ref="G27:G28" si="14">_xlfn.CONCAT("0x",DEC2HEX(D27))</f>
        <v>0x1000</v>
      </c>
      <c r="H27" s="19" t="str">
        <f t="shared" si="11"/>
        <v>0x1003</v>
      </c>
      <c r="I27" s="26" t="s">
        <v>12</v>
      </c>
      <c r="J27" s="4" t="s">
        <v>68</v>
      </c>
      <c r="K27" s="40" t="s">
        <v>69</v>
      </c>
    </row>
    <row r="28" spans="1:12" x14ac:dyDescent="0.25">
      <c r="A28" s="57"/>
      <c r="B28" s="4" t="s">
        <v>60</v>
      </c>
      <c r="C28" s="11">
        <v>252</v>
      </c>
      <c r="D28" s="11">
        <f>E27+1</f>
        <v>4100</v>
      </c>
      <c r="E28" s="11">
        <f>D28+C28-1</f>
        <v>4351</v>
      </c>
      <c r="F28" s="19" t="str">
        <f t="shared" si="13"/>
        <v>0xFC</v>
      </c>
      <c r="G28" s="19" t="str">
        <f t="shared" si="14"/>
        <v>0x1004</v>
      </c>
      <c r="H28" s="19" t="str">
        <f t="shared" si="11"/>
        <v>0x10FF</v>
      </c>
      <c r="I28" s="26" t="s">
        <v>62</v>
      </c>
      <c r="J28" s="4" t="s">
        <v>71</v>
      </c>
      <c r="K28" s="40" t="s">
        <v>70</v>
      </c>
    </row>
    <row r="29" spans="1:12" ht="45.75" thickBot="1" x14ac:dyDescent="0.3">
      <c r="A29" s="58"/>
      <c r="B29" s="7" t="s">
        <v>49</v>
      </c>
      <c r="C29" s="43">
        <v>16000</v>
      </c>
      <c r="D29" s="14">
        <v>4352</v>
      </c>
      <c r="E29" s="14">
        <f t="shared" ref="E29:E30" si="15">D29+C29-1</f>
        <v>20351</v>
      </c>
      <c r="F29" s="20" t="str">
        <f t="shared" si="13"/>
        <v>0x3E80</v>
      </c>
      <c r="G29" s="20" t="str">
        <f>_xlfn.CONCAT("0x",DEC2HEX(D29))</f>
        <v>0x1100</v>
      </c>
      <c r="H29" s="20" t="str">
        <f t="shared" si="11"/>
        <v>0x4F7F</v>
      </c>
      <c r="I29" s="44" t="s">
        <v>63</v>
      </c>
      <c r="J29" s="7" t="s">
        <v>72</v>
      </c>
      <c r="K29" s="45" t="s">
        <v>73</v>
      </c>
    </row>
    <row r="30" spans="1:12" ht="45" x14ac:dyDescent="0.25">
      <c r="A30" s="42"/>
      <c r="B30" s="46" t="s">
        <v>83</v>
      </c>
      <c r="C30" s="47">
        <v>512</v>
      </c>
      <c r="D30" s="13">
        <v>20480</v>
      </c>
      <c r="E30" s="13">
        <f t="shared" si="15"/>
        <v>20991</v>
      </c>
      <c r="F30" s="17" t="str">
        <f t="shared" si="13"/>
        <v>0x200</v>
      </c>
      <c r="G30" s="17" t="str">
        <f>_xlfn.CONCAT("0x",DEC2HEX(D30))</f>
        <v>0x5000</v>
      </c>
      <c r="H30" s="17" t="str">
        <f t="shared" si="11"/>
        <v>0x51FF</v>
      </c>
      <c r="I30" s="48"/>
      <c r="J30" s="49" t="s">
        <v>84</v>
      </c>
      <c r="K30" s="48" t="s">
        <v>85</v>
      </c>
      <c r="L30" t="s">
        <v>86</v>
      </c>
    </row>
    <row r="31" spans="1:12" x14ac:dyDescent="0.25">
      <c r="A31" s="32"/>
      <c r="B31" s="27" t="s">
        <v>53</v>
      </c>
      <c r="C31" s="28">
        <f>131072-E29</f>
        <v>110721</v>
      </c>
      <c r="F31" s="29"/>
    </row>
    <row r="32" spans="1:12" x14ac:dyDescent="0.25">
      <c r="A32" s="32"/>
      <c r="B32" s="27"/>
      <c r="C32" s="28"/>
      <c r="F32" s="29"/>
    </row>
    <row r="33" spans="1:7" x14ac:dyDescent="0.25">
      <c r="A33" s="32"/>
    </row>
    <row r="35" spans="1:7" x14ac:dyDescent="0.25">
      <c r="B35" t="s">
        <v>54</v>
      </c>
    </row>
    <row r="36" spans="1:7" x14ac:dyDescent="0.25">
      <c r="B36" s="2" t="s">
        <v>55</v>
      </c>
      <c r="C36" s="2" t="s">
        <v>56</v>
      </c>
      <c r="D36" s="2"/>
      <c r="E36" s="2"/>
      <c r="F36" s="2"/>
      <c r="G36" s="2" t="s">
        <v>57</v>
      </c>
    </row>
    <row r="37" spans="1:7" x14ac:dyDescent="0.25">
      <c r="B37" s="2">
        <v>31</v>
      </c>
      <c r="C37" s="2">
        <v>950</v>
      </c>
      <c r="D37" s="2"/>
      <c r="E37" s="2"/>
      <c r="F37" s="2"/>
      <c r="G37" s="3" t="str">
        <f>IF(((B37*C37)+2)&gt;32768," Can not fit in 32KB","Can fit in 32KB")</f>
        <v>Can fit in 32KB</v>
      </c>
    </row>
  </sheetData>
  <mergeCells count="4">
    <mergeCell ref="A8:A10"/>
    <mergeCell ref="A13:A20"/>
    <mergeCell ref="J7:L7"/>
    <mergeCell ref="A23:A2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Madhuri Abhang</dc:creator>
  <cp:keywords/>
  <dc:description/>
  <cp:lastModifiedBy>Madhuri Abhang</cp:lastModifiedBy>
  <cp:revision/>
  <dcterms:created xsi:type="dcterms:W3CDTF">2021-06-11T06:16:26Z</dcterms:created>
  <dcterms:modified xsi:type="dcterms:W3CDTF">2022-02-17T10:46:28Z</dcterms:modified>
  <cp:category/>
  <cp:contentStatus/>
</cp:coreProperties>
</file>