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3. Dự án 2020\B3CC1\Thiết kế cọc\"/>
    </mc:Choice>
  </mc:AlternateContent>
  <bookViews>
    <workbookView xWindow="0" yWindow="0" windowWidth="22104" windowHeight="9780"/>
  </bookViews>
  <sheets>
    <sheet name="Sheet1" sheetId="1" r:id="rId1"/>
  </sheets>
  <definedNames>
    <definedName name="_xlnm.Print_Area" localSheetId="0">Sheet1!$A$1:$G$53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G52" i="1" s="1"/>
  <c r="E51" i="1"/>
  <c r="G51" i="1" s="1"/>
  <c r="G50" i="1"/>
  <c r="E50" i="1"/>
  <c r="C49" i="1"/>
  <c r="E49" i="1" s="1"/>
  <c r="G49" i="1" s="1"/>
  <c r="C48" i="1"/>
  <c r="E48" i="1" s="1"/>
  <c r="G48" i="1" s="1"/>
  <c r="A46" i="1"/>
  <c r="E43" i="1"/>
  <c r="G43" i="1" s="1"/>
  <c r="E42" i="1"/>
  <c r="G42" i="1" s="1"/>
  <c r="E41" i="1"/>
  <c r="G41" i="1" s="1"/>
  <c r="C40" i="1"/>
  <c r="E40" i="1" s="1"/>
  <c r="G40" i="1" s="1"/>
  <c r="C39" i="1"/>
  <c r="E39" i="1" s="1"/>
  <c r="G39" i="1" s="1"/>
  <c r="A37" i="1"/>
  <c r="E34" i="1"/>
  <c r="G34" i="1" s="1"/>
  <c r="E33" i="1"/>
  <c r="G33" i="1" s="1"/>
  <c r="E32" i="1"/>
  <c r="G32" i="1" s="1"/>
  <c r="C31" i="1"/>
  <c r="E31" i="1" s="1"/>
  <c r="G31" i="1" s="1"/>
  <c r="C30" i="1"/>
  <c r="E30" i="1" s="1"/>
  <c r="G30" i="1" s="1"/>
  <c r="G35" i="1" s="1"/>
  <c r="A28" i="1"/>
  <c r="E25" i="1"/>
  <c r="G25" i="1" s="1"/>
  <c r="E24" i="1"/>
  <c r="G24" i="1" s="1"/>
  <c r="E23" i="1"/>
  <c r="G23" i="1" s="1"/>
  <c r="C22" i="1"/>
  <c r="E22" i="1" s="1"/>
  <c r="G22" i="1" s="1"/>
  <c r="C21" i="1"/>
  <c r="E21" i="1" s="1"/>
  <c r="G21" i="1" s="1"/>
  <c r="A19" i="1"/>
  <c r="E16" i="1"/>
  <c r="G16" i="1" s="1"/>
  <c r="E15" i="1"/>
  <c r="G15" i="1" s="1"/>
  <c r="E14" i="1"/>
  <c r="G14" i="1" s="1"/>
  <c r="C13" i="1"/>
  <c r="E13" i="1" s="1"/>
  <c r="G13" i="1" s="1"/>
  <c r="C12" i="1"/>
  <c r="E12" i="1" s="1"/>
  <c r="G12" i="1" s="1"/>
  <c r="A10" i="1"/>
  <c r="A1" i="1"/>
  <c r="E7" i="1"/>
  <c r="G7" i="1" s="1"/>
  <c r="E6" i="1"/>
  <c r="G6" i="1" s="1"/>
  <c r="E5" i="1"/>
  <c r="G5" i="1" s="1"/>
  <c r="C4" i="1"/>
  <c r="E4" i="1" s="1"/>
  <c r="G4" i="1" s="1"/>
  <c r="C3" i="1"/>
  <c r="E3" i="1" s="1"/>
  <c r="G3" i="1" s="1"/>
  <c r="G53" i="1" l="1"/>
  <c r="G44" i="1"/>
  <c r="G26" i="1"/>
  <c r="G17" i="1"/>
  <c r="G8" i="1"/>
</calcChain>
</file>

<file path=xl/sharedStrings.xml><?xml version="1.0" encoding="utf-8"?>
<sst xmlns="http://schemas.openxmlformats.org/spreadsheetml/2006/main" count="120" uniqueCount="20">
  <si>
    <t>Loại thép</t>
  </si>
  <si>
    <t>Thép dự ứng lực</t>
  </si>
  <si>
    <t>Thép đai</t>
  </si>
  <si>
    <t>Thép gia cường</t>
  </si>
  <si>
    <t>Mặt bích</t>
  </si>
  <si>
    <t>Măng xông</t>
  </si>
  <si>
    <t>Số lượng</t>
  </si>
  <si>
    <t>Chiều dài
(m)</t>
  </si>
  <si>
    <t>Đường kính
(mm)</t>
  </si>
  <si>
    <t>Thể tích
(m3)</t>
  </si>
  <si>
    <t>Trọng lượng riêng
(kg/m3)</t>
  </si>
  <si>
    <t>Tổng
(kg)</t>
  </si>
  <si>
    <t>Đường kính chia dây
(mm)</t>
  </si>
  <si>
    <t>Đường kính cọc
(mm)</t>
  </si>
  <si>
    <t>Chiều dày cọc
(mm)</t>
  </si>
  <si>
    <t>Dày bích
(mm)</t>
  </si>
  <si>
    <t>Cao măng xông
(mm)</t>
  </si>
  <si>
    <t>Dày măng xông
(mm)</t>
  </si>
  <si>
    <t>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</si>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</sst>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0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2" borderId="7" xfId="0" applyFont="1" applyFill="1" applyBorder="1" applyAlignment="1">
      <alignment horizontal="center"/>
    </xf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view="pageBreakPreview" zoomScale="115" zoomScaleNormal="100" zoomScaleSheetLayoutView="115" workbookViewId="0">
      <selection activeCell="H37" sqref="A37:H37"/>
    </sheetView>
  </sheetViews>
  <sheetFormatPr defaultRowHeight="13.8" x14ac:dyDescent="0.25"/>
  <cols>
    <col min="1" max="1" width="16.88671875" style="2" customWidth="1"/>
    <col min="2" max="2" width="8.109375" style="2" bestFit="1" customWidth="1"/>
    <col min="3" max="3" width="8.44140625" style="2" bestFit="1" customWidth="1"/>
    <col min="4" max="4" width="10.21875" style="2" bestFit="1" customWidth="1"/>
    <col min="5" max="5" width="8.5546875" style="2" bestFit="1" customWidth="1"/>
    <col min="6" max="6" width="15.33203125" style="2" bestFit="1" customWidth="1"/>
    <col min="7" max="7" width="10.21875" style="2" customWidth="1"/>
    <col min="8" max="9" width="8.88671875" style="2"/>
    <col min="10" max="10" width="17.88671875" style="2" customWidth="1"/>
    <col min="11" max="11" width="14.5546875" style="2" customWidth="1"/>
    <col min="12" max="12" width="15.6640625" style="2" customWidth="1"/>
    <col min="13" max="13" width="8.88671875" style="2"/>
    <col min="14" max="14" width="14.21875" style="2" customWidth="1"/>
    <col min="15" max="15" width="14.5546875" style="2" customWidth="1"/>
    <col min="16" max="16384" width="8.88671875" style="2"/>
  </cols>
  <sheetData>
    <row r="1" spans="1:16" ht="14.4" thickBot="1" x14ac:dyDescent="0.3">
      <c r="A1" s="1" t="str">
        <f>"D"&amp;K4&amp;P2&amp;"-"&amp;I4&amp;"m"&amp;"-t"&amp;L6</f>
        <v>D800A-13m-t120</v>
      </c>
      <c r="B1" s="1"/>
      <c r="C1" s="1"/>
      <c r="D1" s="1"/>
      <c r="E1" s="1"/>
      <c r="F1" s="1"/>
      <c r="G1" s="1"/>
    </row>
    <row r="2" spans="1:16" ht="28.2" customHeight="1" x14ac:dyDescent="0.25">
      <c r="A2" s="3" t="s">
        <v>0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I2" s="5" t="s">
        <v>7</v>
      </c>
      <c r="J2" s="6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8" t="s">
        <v>18</v>
      </c>
    </row>
    <row r="3" spans="1:16" x14ac:dyDescent="0.25">
      <c r="A3" s="9" t="s">
        <v>1</v>
      </c>
      <c r="B3" s="10">
        <v>21</v>
      </c>
      <c r="C3" s="11">
        <f>I4</f>
        <v>13</v>
      </c>
      <c r="D3" s="10">
        <v>9</v>
      </c>
      <c r="E3" s="12">
        <f>(PI()*(D3/1000)^2)/4*C3*B3</f>
        <v>1.7367509587207772E-2</v>
      </c>
      <c r="F3" s="11">
        <v>7850</v>
      </c>
      <c r="G3" s="13">
        <f>E3*F3</f>
        <v>136.33495025958101</v>
      </c>
      <c r="I3" s="14"/>
      <c r="J3" s="15"/>
      <c r="K3" s="15"/>
      <c r="L3" s="15"/>
      <c r="M3" s="15"/>
      <c r="N3" s="15"/>
      <c r="O3" s="15"/>
      <c r="P3" s="16"/>
    </row>
    <row r="4" spans="1:16" x14ac:dyDescent="0.25">
      <c r="A4" s="9" t="s">
        <v>2</v>
      </c>
      <c r="B4" s="11">
        <v>1</v>
      </c>
      <c r="C4" s="11">
        <f>SQRT((PI()*(J4/1000))^2+0.05^2)*4*(K4/50)+SQRT((PI()*(J4/1000))^2+0.1^2)*(13*1000-4*K4)/50</f>
        <v>572.251640236296</v>
      </c>
      <c r="D4" s="10">
        <v>5</v>
      </c>
      <c r="E4" s="12">
        <f>(PI()*(D4/1000)^2)/4*C4*B4</f>
        <v>1.1236134681069104E-2</v>
      </c>
      <c r="F4" s="11">
        <v>7850</v>
      </c>
      <c r="G4" s="13">
        <f t="shared" ref="G4:G7" si="0">E4*F4</f>
        <v>88.203657246392467</v>
      </c>
      <c r="I4" s="17">
        <v>13</v>
      </c>
      <c r="J4" s="18">
        <v>700</v>
      </c>
      <c r="K4" s="18">
        <v>800</v>
      </c>
      <c r="L4" s="15"/>
      <c r="M4" s="15"/>
      <c r="N4" s="15"/>
      <c r="O4" s="15"/>
      <c r="P4" s="16"/>
    </row>
    <row r="5" spans="1:16" x14ac:dyDescent="0.25">
      <c r="A5" s="9" t="s">
        <v>3</v>
      </c>
      <c r="B5" s="10">
        <v>4</v>
      </c>
      <c r="C5" s="11">
        <v>1</v>
      </c>
      <c r="D5" s="10">
        <v>18</v>
      </c>
      <c r="E5" s="12">
        <f>(PI()*(D5/1000)^2)/4*C5*B5</f>
        <v>1.0178760197630929E-3</v>
      </c>
      <c r="F5" s="11">
        <v>7850</v>
      </c>
      <c r="G5" s="13">
        <f t="shared" si="0"/>
        <v>7.9903267551402788</v>
      </c>
      <c r="I5" s="14"/>
      <c r="J5" s="15"/>
      <c r="K5" s="15"/>
      <c r="L5" s="15"/>
      <c r="M5" s="15"/>
      <c r="N5" s="15"/>
      <c r="O5" s="15"/>
      <c r="P5" s="16"/>
    </row>
    <row r="6" spans="1:16" x14ac:dyDescent="0.25">
      <c r="A6" s="9" t="s">
        <v>4</v>
      </c>
      <c r="B6" s="19">
        <v>2</v>
      </c>
      <c r="C6" s="11"/>
      <c r="D6" s="11"/>
      <c r="E6" s="12">
        <f>PI()*((K4/1000)^2-((K4-2*L6)/1000)^2)/4*M6/1000</f>
        <v>4.1016633685268351E-3</v>
      </c>
      <c r="F6" s="11">
        <v>7850</v>
      </c>
      <c r="G6" s="13">
        <f t="shared" si="0"/>
        <v>32.198057442935657</v>
      </c>
      <c r="I6" s="14"/>
      <c r="J6" s="15"/>
      <c r="K6" s="15"/>
      <c r="L6" s="18">
        <v>120</v>
      </c>
      <c r="M6" s="18">
        <v>16</v>
      </c>
      <c r="N6" s="15"/>
      <c r="O6" s="15"/>
      <c r="P6" s="16"/>
    </row>
    <row r="7" spans="1:16" ht="14.4" thickBot="1" x14ac:dyDescent="0.3">
      <c r="A7" s="9" t="s">
        <v>5</v>
      </c>
      <c r="B7" s="11">
        <v>2</v>
      </c>
      <c r="C7" s="11"/>
      <c r="D7" s="11"/>
      <c r="E7" s="12">
        <f>PI()*K4/1000*N7/1000*O7/1000</f>
        <v>1.5079644737231008E-3</v>
      </c>
      <c r="F7" s="11">
        <v>7850</v>
      </c>
      <c r="G7" s="13">
        <f t="shared" si="0"/>
        <v>11.837521118726341</v>
      </c>
      <c r="I7" s="20"/>
      <c r="J7" s="21"/>
      <c r="K7" s="21"/>
      <c r="L7" s="21"/>
      <c r="M7" s="21"/>
      <c r="N7" s="22">
        <v>200</v>
      </c>
      <c r="O7" s="22">
        <v>3</v>
      </c>
      <c r="P7" s="23"/>
    </row>
    <row r="8" spans="1:16" x14ac:dyDescent="0.25">
      <c r="G8" s="13">
        <f>SUM(G3:G7)</f>
        <v>276.56451282277573</v>
      </c>
    </row>
    <row r="10" spans="1:16" ht="14.4" thickBot="1" x14ac:dyDescent="0.3">
      <c r="A10" s="1" t="str">
        <f>"D"&amp;K13&amp;P11&amp;"-"&amp;I13&amp;"m"&amp;"-t"&amp;L15</f>
        <v>D800AB-12.5m-t120</v>
      </c>
      <c r="B10" s="1"/>
      <c r="C10" s="1"/>
      <c r="D10" s="1"/>
      <c r="E10" s="1"/>
      <c r="F10" s="1"/>
      <c r="G10" s="1"/>
    </row>
    <row r="11" spans="1:16" ht="28.2" customHeight="1" x14ac:dyDescent="0.25">
      <c r="A11" s="3" t="s">
        <v>0</v>
      </c>
      <c r="B11" s="3" t="s">
        <v>6</v>
      </c>
      <c r="C11" s="4" t="s">
        <v>7</v>
      </c>
      <c r="D11" s="4" t="s">
        <v>8</v>
      </c>
      <c r="E11" s="4" t="s">
        <v>9</v>
      </c>
      <c r="F11" s="4" t="s">
        <v>10</v>
      </c>
      <c r="G11" s="4" t="s">
        <v>11</v>
      </c>
      <c r="I11" s="5" t="s">
        <v>7</v>
      </c>
      <c r="J11" s="6" t="s">
        <v>12</v>
      </c>
      <c r="K11" s="7" t="s">
        <v>13</v>
      </c>
      <c r="L11" s="7" t="s">
        <v>14</v>
      </c>
      <c r="M11" s="7" t="s">
        <v>15</v>
      </c>
      <c r="N11" s="7" t="s">
        <v>16</v>
      </c>
      <c r="O11" s="7" t="s">
        <v>17</v>
      </c>
      <c r="P11" s="8" t="s">
        <v>19</v>
      </c>
    </row>
    <row r="12" spans="1:16" x14ac:dyDescent="0.25">
      <c r="A12" s="9" t="s">
        <v>1</v>
      </c>
      <c r="B12" s="10">
        <v>21</v>
      </c>
      <c r="C12" s="11">
        <f>I13</f>
        <v>12.5</v>
      </c>
      <c r="D12" s="10">
        <v>10.7</v>
      </c>
      <c r="E12" s="12">
        <f>(PI()*(D12/1000)^2)/4*C12*B12</f>
        <v>2.3604061878435632E-2</v>
      </c>
      <c r="F12" s="11">
        <v>7850</v>
      </c>
      <c r="G12" s="13">
        <f>E12*F12</f>
        <v>185.29188574571972</v>
      </c>
      <c r="I12" s="14"/>
      <c r="J12" s="15"/>
      <c r="K12" s="15"/>
      <c r="L12" s="15"/>
      <c r="M12" s="15"/>
      <c r="N12" s="15"/>
      <c r="O12" s="15"/>
      <c r="P12" s="16"/>
    </row>
    <row r="13" spans="1:16" x14ac:dyDescent="0.25">
      <c r="A13" s="9" t="s">
        <v>2</v>
      </c>
      <c r="B13" s="11">
        <v>1</v>
      </c>
      <c r="C13" s="11">
        <f>SQRT((PI()*(J13/1000))^2+0.05^2)*4*(K13/50)+SQRT((PI()*(J13/1000))^2+0.1^2)*(13*1000-4*K13)/50</f>
        <v>572.251640236296</v>
      </c>
      <c r="D13" s="10">
        <v>5</v>
      </c>
      <c r="E13" s="12">
        <f>(PI()*(D13/1000)^2)/4*C13*B13</f>
        <v>1.1236134681069104E-2</v>
      </c>
      <c r="F13" s="11">
        <v>7850</v>
      </c>
      <c r="G13" s="13">
        <f t="shared" ref="G13:G16" si="1">E13*F13</f>
        <v>88.203657246392467</v>
      </c>
      <c r="I13" s="17">
        <v>12.5</v>
      </c>
      <c r="J13" s="18">
        <v>700</v>
      </c>
      <c r="K13" s="18">
        <v>800</v>
      </c>
      <c r="L13" s="15"/>
      <c r="M13" s="15"/>
      <c r="N13" s="15"/>
      <c r="O13" s="15"/>
      <c r="P13" s="16"/>
    </row>
    <row r="14" spans="1:16" x14ac:dyDescent="0.25">
      <c r="A14" s="9" t="s">
        <v>3</v>
      </c>
      <c r="B14" s="10">
        <v>12</v>
      </c>
      <c r="C14" s="11">
        <v>1</v>
      </c>
      <c r="D14" s="10">
        <v>18</v>
      </c>
      <c r="E14" s="12">
        <f>(PI()*(D14/1000)^2)/4*C14*B14</f>
        <v>3.0536280592892784E-3</v>
      </c>
      <c r="F14" s="11">
        <v>7850</v>
      </c>
      <c r="G14" s="13">
        <f t="shared" si="1"/>
        <v>23.970980265420835</v>
      </c>
      <c r="I14" s="14"/>
      <c r="J14" s="15"/>
      <c r="K14" s="15"/>
      <c r="L14" s="15"/>
      <c r="M14" s="15"/>
      <c r="N14" s="15"/>
      <c r="O14" s="15"/>
      <c r="P14" s="16"/>
    </row>
    <row r="15" spans="1:16" x14ac:dyDescent="0.25">
      <c r="A15" s="9" t="s">
        <v>4</v>
      </c>
      <c r="B15" s="19">
        <v>2</v>
      </c>
      <c r="C15" s="11"/>
      <c r="D15" s="11"/>
      <c r="E15" s="12">
        <f>PI()*((K13/1000)^2-((K13-2*L15)/1000)^2)/4*M15/1000</f>
        <v>4.61437128959269E-3</v>
      </c>
      <c r="F15" s="11">
        <v>7850</v>
      </c>
      <c r="G15" s="13">
        <f t="shared" si="1"/>
        <v>36.222814623302618</v>
      </c>
      <c r="I15" s="14"/>
      <c r="J15" s="15"/>
      <c r="K15" s="15"/>
      <c r="L15" s="18">
        <v>120</v>
      </c>
      <c r="M15" s="18">
        <v>18</v>
      </c>
      <c r="N15" s="15"/>
      <c r="O15" s="15"/>
      <c r="P15" s="16"/>
    </row>
    <row r="16" spans="1:16" ht="14.4" thickBot="1" x14ac:dyDescent="0.3">
      <c r="A16" s="9" t="s">
        <v>5</v>
      </c>
      <c r="B16" s="11">
        <v>2</v>
      </c>
      <c r="C16" s="11"/>
      <c r="D16" s="11"/>
      <c r="E16" s="12">
        <f>PI()*K13/1000*N16/1000*O16/1000</f>
        <v>2.2619467105846505E-3</v>
      </c>
      <c r="F16" s="11">
        <v>7850</v>
      </c>
      <c r="G16" s="13">
        <f t="shared" si="1"/>
        <v>17.756281678089508</v>
      </c>
      <c r="I16" s="20"/>
      <c r="J16" s="21"/>
      <c r="K16" s="21"/>
      <c r="L16" s="21"/>
      <c r="M16" s="21"/>
      <c r="N16" s="22">
        <v>300</v>
      </c>
      <c r="O16" s="22">
        <v>3</v>
      </c>
      <c r="P16" s="23"/>
    </row>
    <row r="17" spans="1:16" x14ac:dyDescent="0.25">
      <c r="G17" s="13">
        <f>SUM(G12:G16)</f>
        <v>351.44561955892516</v>
      </c>
    </row>
    <row r="19" spans="1:16" ht="14.4" thickBot="1" x14ac:dyDescent="0.3">
      <c r="A19" s="1" t="str">
        <f>"D"&amp;K22&amp;P20&amp;"-"&amp;I22&amp;"m"&amp;"-t"&amp;L24</f>
        <v>D800AB-13m-t120</v>
      </c>
      <c r="B19" s="1"/>
      <c r="C19" s="1"/>
      <c r="D19" s="1"/>
      <c r="E19" s="1"/>
      <c r="F19" s="1"/>
      <c r="G19" s="1"/>
    </row>
    <row r="20" spans="1:16" ht="28.2" customHeight="1" x14ac:dyDescent="0.25">
      <c r="A20" s="3" t="s">
        <v>0</v>
      </c>
      <c r="B20" s="3" t="s">
        <v>6</v>
      </c>
      <c r="C20" s="4" t="s">
        <v>7</v>
      </c>
      <c r="D20" s="4" t="s">
        <v>8</v>
      </c>
      <c r="E20" s="4" t="s">
        <v>9</v>
      </c>
      <c r="F20" s="4" t="s">
        <v>10</v>
      </c>
      <c r="G20" s="4" t="s">
        <v>11</v>
      </c>
      <c r="I20" s="5" t="s">
        <v>7</v>
      </c>
      <c r="J20" s="6" t="s">
        <v>12</v>
      </c>
      <c r="K20" s="7" t="s">
        <v>13</v>
      </c>
      <c r="L20" s="7" t="s">
        <v>14</v>
      </c>
      <c r="M20" s="7" t="s">
        <v>15</v>
      </c>
      <c r="N20" s="7" t="s">
        <v>16</v>
      </c>
      <c r="O20" s="7" t="s">
        <v>17</v>
      </c>
      <c r="P20" s="8" t="s">
        <v>19</v>
      </c>
    </row>
    <row r="21" spans="1:16" x14ac:dyDescent="0.25">
      <c r="A21" s="9" t="s">
        <v>1</v>
      </c>
      <c r="B21" s="10">
        <v>21</v>
      </c>
      <c r="C21" s="11">
        <f>I22</f>
        <v>13</v>
      </c>
      <c r="D21" s="10">
        <v>10.7</v>
      </c>
      <c r="E21" s="12">
        <f>(PI()*(D21/1000)^2)/4*C21*B21</f>
        <v>2.454822435357306E-2</v>
      </c>
      <c r="F21" s="11">
        <v>7850</v>
      </c>
      <c r="G21" s="13">
        <f>E21*F21</f>
        <v>192.70356117554851</v>
      </c>
      <c r="I21" s="14"/>
      <c r="J21" s="15"/>
      <c r="K21" s="15"/>
      <c r="L21" s="15"/>
      <c r="M21" s="15"/>
      <c r="N21" s="15"/>
      <c r="O21" s="15"/>
      <c r="P21" s="16"/>
    </row>
    <row r="22" spans="1:16" x14ac:dyDescent="0.25">
      <c r="A22" s="9" t="s">
        <v>2</v>
      </c>
      <c r="B22" s="11">
        <v>1</v>
      </c>
      <c r="C22" s="11">
        <f>SQRT((PI()*(J22/1000))^2+0.05^2)*4*(K22/50)+SQRT((PI()*(J22/1000))^2+0.1^2)*(13*1000-4*K22)/50</f>
        <v>572.251640236296</v>
      </c>
      <c r="D22" s="10">
        <v>5</v>
      </c>
      <c r="E22" s="12">
        <f>(PI()*(D22/1000)^2)/4*C22*B22</f>
        <v>1.1236134681069104E-2</v>
      </c>
      <c r="F22" s="11">
        <v>7850</v>
      </c>
      <c r="G22" s="13">
        <f t="shared" ref="G22:G25" si="2">E22*F22</f>
        <v>88.203657246392467</v>
      </c>
      <c r="I22" s="17">
        <v>13</v>
      </c>
      <c r="J22" s="18">
        <v>700</v>
      </c>
      <c r="K22" s="18">
        <v>800</v>
      </c>
      <c r="L22" s="15"/>
      <c r="M22" s="15"/>
      <c r="N22" s="15"/>
      <c r="O22" s="15"/>
      <c r="P22" s="16"/>
    </row>
    <row r="23" spans="1:16" x14ac:dyDescent="0.25">
      <c r="A23" s="9" t="s">
        <v>3</v>
      </c>
      <c r="B23" s="10">
        <v>12</v>
      </c>
      <c r="C23" s="11">
        <v>1</v>
      </c>
      <c r="D23" s="10">
        <v>18</v>
      </c>
      <c r="E23" s="12">
        <f>(PI()*(D23/1000)^2)/4*C23*B23</f>
        <v>3.0536280592892784E-3</v>
      </c>
      <c r="F23" s="11">
        <v>7850</v>
      </c>
      <c r="G23" s="13">
        <f t="shared" si="2"/>
        <v>23.970980265420835</v>
      </c>
      <c r="I23" s="14"/>
      <c r="J23" s="15"/>
      <c r="K23" s="15"/>
      <c r="L23" s="15"/>
      <c r="M23" s="15"/>
      <c r="N23" s="15"/>
      <c r="O23" s="15"/>
      <c r="P23" s="16"/>
    </row>
    <row r="24" spans="1:16" x14ac:dyDescent="0.25">
      <c r="A24" s="9" t="s">
        <v>4</v>
      </c>
      <c r="B24" s="19">
        <v>2</v>
      </c>
      <c r="C24" s="11"/>
      <c r="D24" s="11"/>
      <c r="E24" s="12">
        <f>PI()*((K22/1000)^2-((K22-2*L24)/1000)^2)/4*M24/1000</f>
        <v>4.61437128959269E-3</v>
      </c>
      <c r="F24" s="11">
        <v>7850</v>
      </c>
      <c r="G24" s="13">
        <f t="shared" si="2"/>
        <v>36.222814623302618</v>
      </c>
      <c r="I24" s="14"/>
      <c r="J24" s="15"/>
      <c r="K24" s="15"/>
      <c r="L24" s="18">
        <v>120</v>
      </c>
      <c r="M24" s="18">
        <v>18</v>
      </c>
      <c r="N24" s="15"/>
      <c r="O24" s="15"/>
      <c r="P24" s="16"/>
    </row>
    <row r="25" spans="1:16" ht="14.4" thickBot="1" x14ac:dyDescent="0.3">
      <c r="A25" s="9" t="s">
        <v>5</v>
      </c>
      <c r="B25" s="11">
        <v>2</v>
      </c>
      <c r="C25" s="11"/>
      <c r="D25" s="11"/>
      <c r="E25" s="12">
        <f>PI()*K22/1000*N25/1000*O25/1000</f>
        <v>2.2619467105846505E-3</v>
      </c>
      <c r="F25" s="11">
        <v>7850</v>
      </c>
      <c r="G25" s="13">
        <f t="shared" si="2"/>
        <v>17.756281678089508</v>
      </c>
      <c r="I25" s="20"/>
      <c r="J25" s="21"/>
      <c r="K25" s="21"/>
      <c r="L25" s="21"/>
      <c r="M25" s="21"/>
      <c r="N25" s="22">
        <v>300</v>
      </c>
      <c r="O25" s="22">
        <v>3</v>
      </c>
      <c r="P25" s="23"/>
    </row>
    <row r="26" spans="1:16" x14ac:dyDescent="0.25">
      <c r="G26" s="13">
        <f>SUM(G21:G25)</f>
        <v>358.85729498875395</v>
      </c>
    </row>
    <row r="28" spans="1:16" ht="14.4" thickBot="1" x14ac:dyDescent="0.3">
      <c r="A28" s="1" t="str">
        <f>"D"&amp;K31&amp;P29&amp;"-"&amp;I31&amp;"m"&amp;"-t"&amp;L33</f>
        <v>D800AB-14.5m-t120</v>
      </c>
      <c r="B28" s="1"/>
      <c r="C28" s="1"/>
      <c r="D28" s="1"/>
      <c r="E28" s="1"/>
      <c r="F28" s="1"/>
      <c r="G28" s="1"/>
    </row>
    <row r="29" spans="1:16" ht="28.2" customHeight="1" x14ac:dyDescent="0.25">
      <c r="A29" s="3" t="s">
        <v>0</v>
      </c>
      <c r="B29" s="3" t="s">
        <v>6</v>
      </c>
      <c r="C29" s="4" t="s">
        <v>7</v>
      </c>
      <c r="D29" s="4" t="s">
        <v>8</v>
      </c>
      <c r="E29" s="4" t="s">
        <v>9</v>
      </c>
      <c r="F29" s="4" t="s">
        <v>10</v>
      </c>
      <c r="G29" s="4" t="s">
        <v>11</v>
      </c>
      <c r="I29" s="5" t="s">
        <v>7</v>
      </c>
      <c r="J29" s="6" t="s">
        <v>12</v>
      </c>
      <c r="K29" s="7" t="s">
        <v>13</v>
      </c>
      <c r="L29" s="7" t="s">
        <v>14</v>
      </c>
      <c r="M29" s="7" t="s">
        <v>15</v>
      </c>
      <c r="N29" s="7" t="s">
        <v>16</v>
      </c>
      <c r="O29" s="7" t="s">
        <v>17</v>
      </c>
      <c r="P29" s="8" t="s">
        <v>19</v>
      </c>
    </row>
    <row r="30" spans="1:16" x14ac:dyDescent="0.25">
      <c r="A30" s="9" t="s">
        <v>1</v>
      </c>
      <c r="B30" s="10">
        <v>21</v>
      </c>
      <c r="C30" s="11">
        <f>I31</f>
        <v>14.5</v>
      </c>
      <c r="D30" s="10">
        <v>10.7</v>
      </c>
      <c r="E30" s="12">
        <f>(PI()*(D30/1000)^2)/4*C30*B30</f>
        <v>2.7380711778985337E-2</v>
      </c>
      <c r="F30" s="11">
        <v>7850</v>
      </c>
      <c r="G30" s="13">
        <f>E30*F30</f>
        <v>214.93858746503489</v>
      </c>
      <c r="I30" s="14"/>
      <c r="J30" s="15"/>
      <c r="K30" s="15"/>
      <c r="L30" s="15"/>
      <c r="M30" s="15"/>
      <c r="N30" s="15"/>
      <c r="O30" s="15"/>
      <c r="P30" s="16"/>
    </row>
    <row r="31" spans="1:16" x14ac:dyDescent="0.25">
      <c r="A31" s="9" t="s">
        <v>2</v>
      </c>
      <c r="B31" s="11">
        <v>1</v>
      </c>
      <c r="C31" s="11">
        <f>SQRT((PI()*(J31/1000))^2+0.05^2)*4*(K31/50)+SQRT((PI()*(J31/1000))^2+0.1^2)*(13*1000-4*K31)/50</f>
        <v>572.251640236296</v>
      </c>
      <c r="D31" s="10">
        <v>5</v>
      </c>
      <c r="E31" s="12">
        <f>(PI()*(D31/1000)^2)/4*C31*B31</f>
        <v>1.1236134681069104E-2</v>
      </c>
      <c r="F31" s="11">
        <v>7850</v>
      </c>
      <c r="G31" s="13">
        <f t="shared" ref="G31:G34" si="3">E31*F31</f>
        <v>88.203657246392467</v>
      </c>
      <c r="I31" s="17">
        <v>14.5</v>
      </c>
      <c r="J31" s="18">
        <v>700</v>
      </c>
      <c r="K31" s="18">
        <v>800</v>
      </c>
      <c r="L31" s="15"/>
      <c r="M31" s="15"/>
      <c r="N31" s="15"/>
      <c r="O31" s="15"/>
      <c r="P31" s="16"/>
    </row>
    <row r="32" spans="1:16" x14ac:dyDescent="0.25">
      <c r="A32" s="9" t="s">
        <v>3</v>
      </c>
      <c r="B32" s="10">
        <v>12</v>
      </c>
      <c r="C32" s="11">
        <v>1</v>
      </c>
      <c r="D32" s="10">
        <v>18</v>
      </c>
      <c r="E32" s="12">
        <f>(PI()*(D32/1000)^2)/4*C32*B32</f>
        <v>3.0536280592892784E-3</v>
      </c>
      <c r="F32" s="11">
        <v>7850</v>
      </c>
      <c r="G32" s="13">
        <f t="shared" si="3"/>
        <v>23.970980265420835</v>
      </c>
      <c r="I32" s="14"/>
      <c r="J32" s="15"/>
      <c r="K32" s="15"/>
      <c r="L32" s="15"/>
      <c r="M32" s="15"/>
      <c r="N32" s="15"/>
      <c r="O32" s="15"/>
      <c r="P32" s="16"/>
    </row>
    <row r="33" spans="1:16" x14ac:dyDescent="0.25">
      <c r="A33" s="9" t="s">
        <v>4</v>
      </c>
      <c r="B33" s="19">
        <v>2</v>
      </c>
      <c r="C33" s="11"/>
      <c r="D33" s="11"/>
      <c r="E33" s="12">
        <f>PI()*((K31/1000)^2-((K31-2*L33)/1000)^2)/4*M33/1000</f>
        <v>4.61437128959269E-3</v>
      </c>
      <c r="F33" s="11">
        <v>7850</v>
      </c>
      <c r="G33" s="13">
        <f t="shared" si="3"/>
        <v>36.222814623302618</v>
      </c>
      <c r="I33" s="14"/>
      <c r="J33" s="15"/>
      <c r="K33" s="15"/>
      <c r="L33" s="18">
        <v>120</v>
      </c>
      <c r="M33" s="18">
        <v>18</v>
      </c>
      <c r="N33" s="15"/>
      <c r="O33" s="15"/>
      <c r="P33" s="16"/>
    </row>
    <row r="34" spans="1:16" ht="14.4" thickBot="1" x14ac:dyDescent="0.3">
      <c r="A34" s="9" t="s">
        <v>5</v>
      </c>
      <c r="B34" s="11">
        <v>2</v>
      </c>
      <c r="C34" s="11"/>
      <c r="D34" s="11"/>
      <c r="E34" s="12">
        <f>PI()*K31/1000*N34/1000*O34/1000</f>
        <v>2.2619467105846505E-3</v>
      </c>
      <c r="F34" s="11">
        <v>7850</v>
      </c>
      <c r="G34" s="13">
        <f t="shared" si="3"/>
        <v>17.756281678089508</v>
      </c>
      <c r="I34" s="20"/>
      <c r="J34" s="21"/>
      <c r="K34" s="21"/>
      <c r="L34" s="21"/>
      <c r="M34" s="21"/>
      <c r="N34" s="22">
        <v>300</v>
      </c>
      <c r="O34" s="22">
        <v>3</v>
      </c>
      <c r="P34" s="23"/>
    </row>
    <row r="35" spans="1:16" x14ac:dyDescent="0.25">
      <c r="G35" s="13">
        <f>SUM(G30:G34)</f>
        <v>381.09232127824032</v>
      </c>
    </row>
    <row r="37" spans="1:16" ht="14.4" thickBot="1" x14ac:dyDescent="0.3">
      <c r="A37" s="1" t="str">
        <f>"D"&amp;K40&amp;P38&amp;"-"&amp;I40&amp;"m"&amp;"-t"&amp;L42</f>
        <v>D600A-13m-t120</v>
      </c>
      <c r="B37" s="1"/>
      <c r="C37" s="1"/>
      <c r="D37" s="1"/>
      <c r="E37" s="1"/>
      <c r="F37" s="1"/>
      <c r="G37" s="1"/>
    </row>
    <row r="38" spans="1:16" ht="28.2" customHeight="1" x14ac:dyDescent="0.25">
      <c r="A38" s="3" t="s">
        <v>0</v>
      </c>
      <c r="B38" s="3" t="s">
        <v>6</v>
      </c>
      <c r="C38" s="4" t="s">
        <v>7</v>
      </c>
      <c r="D38" s="4" t="s">
        <v>8</v>
      </c>
      <c r="E38" s="4" t="s">
        <v>9</v>
      </c>
      <c r="F38" s="4" t="s">
        <v>10</v>
      </c>
      <c r="G38" s="4" t="s">
        <v>11</v>
      </c>
      <c r="I38" s="5" t="s">
        <v>7</v>
      </c>
      <c r="J38" s="6" t="s">
        <v>12</v>
      </c>
      <c r="K38" s="7" t="s">
        <v>13</v>
      </c>
      <c r="L38" s="7" t="s">
        <v>14</v>
      </c>
      <c r="M38" s="7" t="s">
        <v>15</v>
      </c>
      <c r="N38" s="7" t="s">
        <v>16</v>
      </c>
      <c r="O38" s="7" t="s">
        <v>17</v>
      </c>
      <c r="P38" s="8" t="s">
        <v>18</v>
      </c>
    </row>
    <row r="39" spans="1:16" x14ac:dyDescent="0.25">
      <c r="A39" s="9" t="s">
        <v>1</v>
      </c>
      <c r="B39" s="10">
        <v>12</v>
      </c>
      <c r="C39" s="11">
        <f>I40</f>
        <v>13</v>
      </c>
      <c r="D39" s="10">
        <v>9</v>
      </c>
      <c r="E39" s="12">
        <f>(PI()*(D39/1000)^2)/4*C39*B39</f>
        <v>9.9242911926901555E-3</v>
      </c>
      <c r="F39" s="11">
        <v>7850</v>
      </c>
      <c r="G39" s="13">
        <f>E39*F39</f>
        <v>77.905685862617716</v>
      </c>
      <c r="I39" s="14"/>
      <c r="J39" s="15"/>
      <c r="K39" s="15"/>
      <c r="L39" s="15"/>
      <c r="M39" s="15"/>
      <c r="N39" s="15"/>
      <c r="O39" s="15"/>
      <c r="P39" s="16"/>
    </row>
    <row r="40" spans="1:16" x14ac:dyDescent="0.25">
      <c r="A40" s="9" t="s">
        <v>2</v>
      </c>
      <c r="B40" s="11">
        <v>1</v>
      </c>
      <c r="C40" s="11">
        <f>SQRT((PI()*(J40/1000))^2+0.05^2)*4*(K40/50)+SQRT((PI()*(J40/1000))^2+0.1^2)*(13*1000-4*K40)/50</f>
        <v>409.11936709066515</v>
      </c>
      <c r="D40" s="10">
        <v>4</v>
      </c>
      <c r="E40" s="12">
        <f>(PI()*(D40/1000)^2)/4*C40*B40</f>
        <v>5.1411455923733576E-3</v>
      </c>
      <c r="F40" s="11">
        <v>7850</v>
      </c>
      <c r="G40" s="13">
        <f t="shared" ref="G40:G43" si="4">E40*F40</f>
        <v>40.35799290013086</v>
      </c>
      <c r="I40" s="17">
        <v>13</v>
      </c>
      <c r="J40" s="18">
        <v>500</v>
      </c>
      <c r="K40" s="18">
        <v>600</v>
      </c>
      <c r="L40" s="15"/>
      <c r="M40" s="15"/>
      <c r="N40" s="15"/>
      <c r="O40" s="15"/>
      <c r="P40" s="16"/>
    </row>
    <row r="41" spans="1:16" x14ac:dyDescent="0.25">
      <c r="A41" s="9" t="s">
        <v>3</v>
      </c>
      <c r="B41" s="10">
        <v>4</v>
      </c>
      <c r="C41" s="11">
        <v>1</v>
      </c>
      <c r="D41" s="10">
        <v>16</v>
      </c>
      <c r="E41" s="12">
        <f>(PI()*(D41/1000)^2)/4*C41*B41</f>
        <v>8.0424771931898698E-4</v>
      </c>
      <c r="F41" s="11">
        <v>7850</v>
      </c>
      <c r="G41" s="13">
        <f t="shared" si="4"/>
        <v>6.3133445966540478</v>
      </c>
      <c r="I41" s="14"/>
      <c r="J41" s="15"/>
      <c r="K41" s="15"/>
      <c r="L41" s="15"/>
      <c r="M41" s="15"/>
      <c r="N41" s="15"/>
      <c r="O41" s="15"/>
      <c r="P41" s="16"/>
    </row>
    <row r="42" spans="1:16" x14ac:dyDescent="0.25">
      <c r="A42" s="9" t="s">
        <v>4</v>
      </c>
      <c r="B42" s="19">
        <v>2</v>
      </c>
      <c r="C42" s="11"/>
      <c r="D42" s="11"/>
      <c r="E42" s="12">
        <f>PI()*((K40/1000)^2-((K40-2*L42)/1000)^2)/4*M42/1000</f>
        <v>2.5333803158548093E-3</v>
      </c>
      <c r="F42" s="11">
        <v>7850</v>
      </c>
      <c r="G42" s="13">
        <f t="shared" si="4"/>
        <v>19.887035479460252</v>
      </c>
      <c r="I42" s="14"/>
      <c r="J42" s="15"/>
      <c r="K42" s="15"/>
      <c r="L42" s="18">
        <v>120</v>
      </c>
      <c r="M42" s="18">
        <v>14</v>
      </c>
      <c r="N42" s="15"/>
      <c r="O42" s="15"/>
      <c r="P42" s="16"/>
    </row>
    <row r="43" spans="1:16" ht="14.4" thickBot="1" x14ac:dyDescent="0.3">
      <c r="A43" s="9" t="s">
        <v>5</v>
      </c>
      <c r="B43" s="11">
        <v>2</v>
      </c>
      <c r="C43" s="11"/>
      <c r="D43" s="11"/>
      <c r="E43" s="12">
        <f>PI()*K40/1000*N43/1000*O43/1000</f>
        <v>3.3929200658769766E-4</v>
      </c>
      <c r="F43" s="11">
        <v>7850</v>
      </c>
      <c r="G43" s="13">
        <f t="shared" si="4"/>
        <v>2.6634422517134269</v>
      </c>
      <c r="I43" s="20"/>
      <c r="J43" s="21"/>
      <c r="K43" s="21"/>
      <c r="L43" s="21"/>
      <c r="M43" s="21"/>
      <c r="N43" s="22">
        <v>120</v>
      </c>
      <c r="O43" s="22">
        <v>1.5</v>
      </c>
      <c r="P43" s="23"/>
    </row>
    <row r="44" spans="1:16" x14ac:dyDescent="0.25">
      <c r="G44" s="13">
        <f>SUM(G39:G43)</f>
        <v>147.12750109057632</v>
      </c>
    </row>
    <row r="46" spans="1:16" ht="14.4" thickBot="1" x14ac:dyDescent="0.3">
      <c r="A46" s="1" t="str">
        <f>"D"&amp;K49&amp;P47&amp;"-"&amp;I49&amp;"m"&amp;"-t"&amp;L51</f>
        <v>D600AB-14.5m-t120</v>
      </c>
      <c r="B46" s="1"/>
      <c r="C46" s="1"/>
      <c r="D46" s="1"/>
      <c r="E46" s="1"/>
      <c r="F46" s="1"/>
      <c r="G46" s="1"/>
    </row>
    <row r="47" spans="1:16" ht="28.2" customHeight="1" x14ac:dyDescent="0.25">
      <c r="A47" s="3" t="s">
        <v>0</v>
      </c>
      <c r="B47" s="3" t="s">
        <v>6</v>
      </c>
      <c r="C47" s="4" t="s">
        <v>7</v>
      </c>
      <c r="D47" s="4" t="s">
        <v>8</v>
      </c>
      <c r="E47" s="4" t="s">
        <v>9</v>
      </c>
      <c r="F47" s="4" t="s">
        <v>10</v>
      </c>
      <c r="G47" s="4" t="s">
        <v>11</v>
      </c>
      <c r="I47" s="5" t="s">
        <v>7</v>
      </c>
      <c r="J47" s="6" t="s">
        <v>12</v>
      </c>
      <c r="K47" s="7" t="s">
        <v>13</v>
      </c>
      <c r="L47" s="7" t="s">
        <v>14</v>
      </c>
      <c r="M47" s="7" t="s">
        <v>15</v>
      </c>
      <c r="N47" s="7" t="s">
        <v>16</v>
      </c>
      <c r="O47" s="7" t="s">
        <v>17</v>
      </c>
      <c r="P47" s="8" t="s">
        <v>19</v>
      </c>
    </row>
    <row r="48" spans="1:16" x14ac:dyDescent="0.25">
      <c r="A48" s="9" t="s">
        <v>1</v>
      </c>
      <c r="B48" s="10">
        <v>16</v>
      </c>
      <c r="C48" s="11">
        <f>I49</f>
        <v>14.5</v>
      </c>
      <c r="D48" s="10">
        <v>9</v>
      </c>
      <c r="E48" s="12">
        <f>(PI()*(D48/1000)^2)/4*C48*B48</f>
        <v>1.4759202286564847E-2</v>
      </c>
      <c r="F48" s="11">
        <v>7850</v>
      </c>
      <c r="G48" s="13">
        <f>E48*F48</f>
        <v>115.85973794953405</v>
      </c>
      <c r="I48" s="14"/>
      <c r="J48" s="15"/>
      <c r="K48" s="15"/>
      <c r="L48" s="15"/>
      <c r="M48" s="15"/>
      <c r="N48" s="15"/>
      <c r="O48" s="15"/>
      <c r="P48" s="16"/>
    </row>
    <row r="49" spans="1:16" x14ac:dyDescent="0.25">
      <c r="A49" s="9" t="s">
        <v>2</v>
      </c>
      <c r="B49" s="11">
        <v>1</v>
      </c>
      <c r="C49" s="11">
        <f>SQRT((PI()*(J49/1000))^2+0.05^2)*4*(K49/50)+SQRT((PI()*(J49/1000))^2+0.1^2)*(13*1000-4*K49)/50</f>
        <v>409.11936709066515</v>
      </c>
      <c r="D49" s="10">
        <v>4</v>
      </c>
      <c r="E49" s="12">
        <f>(PI()*(D49/1000)^2)/4*C49*B49</f>
        <v>5.1411455923733576E-3</v>
      </c>
      <c r="F49" s="11">
        <v>7850</v>
      </c>
      <c r="G49" s="13">
        <f t="shared" ref="G49:G52" si="5">E49*F49</f>
        <v>40.35799290013086</v>
      </c>
      <c r="I49" s="17">
        <v>14.5</v>
      </c>
      <c r="J49" s="18">
        <v>500</v>
      </c>
      <c r="K49" s="18">
        <v>600</v>
      </c>
      <c r="L49" s="15"/>
      <c r="M49" s="15"/>
      <c r="N49" s="15"/>
      <c r="O49" s="15"/>
      <c r="P49" s="16"/>
    </row>
    <row r="50" spans="1:16" x14ac:dyDescent="0.25">
      <c r="A50" s="9" t="s">
        <v>3</v>
      </c>
      <c r="B50" s="10">
        <v>4</v>
      </c>
      <c r="C50" s="11">
        <v>1</v>
      </c>
      <c r="D50" s="10">
        <v>16</v>
      </c>
      <c r="E50" s="12">
        <f>(PI()*(D50/1000)^2)/4*C50*B50</f>
        <v>8.0424771931898698E-4</v>
      </c>
      <c r="F50" s="11">
        <v>7850</v>
      </c>
      <c r="G50" s="13">
        <f t="shared" si="5"/>
        <v>6.3133445966540478</v>
      </c>
      <c r="I50" s="14"/>
      <c r="J50" s="15"/>
      <c r="K50" s="15"/>
      <c r="L50" s="15"/>
      <c r="M50" s="15"/>
      <c r="N50" s="15"/>
      <c r="O50" s="15"/>
      <c r="P50" s="16"/>
    </row>
    <row r="51" spans="1:16" x14ac:dyDescent="0.25">
      <c r="A51" s="9" t="s">
        <v>4</v>
      </c>
      <c r="B51" s="19">
        <v>2</v>
      </c>
      <c r="C51" s="11"/>
      <c r="D51" s="11"/>
      <c r="E51" s="12">
        <f>PI()*((K49/1000)^2-((K49-2*L51)/1000)^2)/4*M51/1000</f>
        <v>2.8952917895483533E-3</v>
      </c>
      <c r="F51" s="11">
        <v>7850</v>
      </c>
      <c r="G51" s="13">
        <f t="shared" si="5"/>
        <v>22.728040547954574</v>
      </c>
      <c r="I51" s="14"/>
      <c r="J51" s="15"/>
      <c r="K51" s="15"/>
      <c r="L51" s="18">
        <v>120</v>
      </c>
      <c r="M51" s="18">
        <v>16</v>
      </c>
      <c r="N51" s="15"/>
      <c r="O51" s="15"/>
      <c r="P51" s="16"/>
    </row>
    <row r="52" spans="1:16" ht="14.4" thickBot="1" x14ac:dyDescent="0.3">
      <c r="A52" s="9" t="s">
        <v>5</v>
      </c>
      <c r="B52" s="11">
        <v>2</v>
      </c>
      <c r="C52" s="11"/>
      <c r="D52" s="11"/>
      <c r="E52" s="12">
        <f>PI()*K49/1000*N52/1000*O52/1000</f>
        <v>4.2411500823462211E-4</v>
      </c>
      <c r="F52" s="11">
        <v>7850</v>
      </c>
      <c r="G52" s="13">
        <f t="shared" si="5"/>
        <v>3.3293028146417836</v>
      </c>
      <c r="I52" s="20"/>
      <c r="J52" s="21"/>
      <c r="K52" s="21"/>
      <c r="L52" s="21"/>
      <c r="M52" s="21"/>
      <c r="N52" s="22">
        <v>150</v>
      </c>
      <c r="O52" s="22">
        <v>1.5</v>
      </c>
      <c r="P52" s="23"/>
    </row>
    <row r="53" spans="1:16" x14ac:dyDescent="0.25">
      <c r="G53" s="13">
        <f>SUM(G48:G52)</f>
        <v>188.58841880891532</v>
      </c>
    </row>
  </sheetData>
  <mergeCells count="6">
    <mergeCell ref="A46:G46"/>
    <mergeCell ref="A1:G1"/>
    <mergeCell ref="A10:G10"/>
    <mergeCell ref="A19:G19"/>
    <mergeCell ref="A28:G28"/>
    <mergeCell ref="A37:G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2020-06-19T01:06:56Z</dcterms:created>
  <dcterms:modified xsi:type="dcterms:W3CDTF">2020-06-19T03:54:28Z</dcterms:modified>
</cp:coreProperties>
</file>