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ster\Desktop\"/>
    </mc:Choice>
  </mc:AlternateContent>
  <xr:revisionPtr revIDLastSave="0" documentId="10_ncr:100000_{ED8372E1-2416-46C4-BD90-E5A40E6B8500}" xr6:coauthVersionLast="31" xr6:coauthVersionMax="31" xr10:uidLastSave="{00000000-0000-0000-0000-000000000000}"/>
  <bookViews>
    <workbookView xWindow="0" yWindow="0" windowWidth="27615" windowHeight="17565" tabRatio="885" xr2:uid="{00000000-000D-0000-FFFF-FFFF00000000}"/>
  </bookViews>
  <sheets>
    <sheet name="Board" sheetId="16" r:id="rId1"/>
    <sheet name="Availability Estimate" sheetId="2" r:id="rId2"/>
    <sheet name="Actual Spent Time" sheetId="18" r:id="rId3"/>
    <sheet name="3rd Sprint" sheetId="22" r:id="rId4"/>
    <sheet name="Product BackLog" sheetId="15" r:id="rId5"/>
    <sheet name="Check" sheetId="14" r:id="rId6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6" i="22" l="1"/>
  <c r="F5" i="22"/>
  <c r="G5" i="22"/>
  <c r="J8" i="2"/>
  <c r="E7" i="18"/>
  <c r="C14" i="2"/>
  <c r="D14" i="2"/>
  <c r="H4" i="22"/>
  <c r="R13" i="22"/>
  <c r="R12" i="22"/>
  <c r="D5" i="18"/>
  <c r="D3" i="18"/>
  <c r="D5" i="2"/>
  <c r="D3" i="2"/>
  <c r="E5" i="2"/>
  <c r="F5" i="2"/>
  <c r="F3" i="2"/>
  <c r="C4" i="2"/>
  <c r="H2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H5" i="22"/>
  <c r="I5" i="22"/>
  <c r="J5" i="22"/>
  <c r="K5" i="22"/>
  <c r="L5" i="22"/>
  <c r="M5" i="22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I4" i="22"/>
  <c r="J4" i="22"/>
  <c r="K4" i="22"/>
  <c r="L4" i="22"/>
  <c r="M4" i="22"/>
  <c r="W13" i="22"/>
  <c r="V13" i="22"/>
  <c r="U13" i="22"/>
  <c r="T13" i="22"/>
  <c r="S13" i="22"/>
  <c r="Q13" i="22"/>
  <c r="W12" i="22"/>
  <c r="V12" i="22"/>
  <c r="U12" i="22"/>
  <c r="T12" i="22"/>
  <c r="S12" i="22"/>
  <c r="Q12" i="22"/>
  <c r="M2" i="22"/>
  <c r="L2" i="22"/>
  <c r="K2" i="22"/>
  <c r="J2" i="22"/>
  <c r="I2" i="22"/>
  <c r="G2" i="22"/>
  <c r="E14" i="2"/>
  <c r="F14" i="2"/>
  <c r="G14" i="2"/>
  <c r="H14" i="2"/>
  <c r="I14" i="2"/>
  <c r="I15" i="2"/>
  <c r="H15" i="2"/>
  <c r="G15" i="2"/>
  <c r="F15" i="2"/>
  <c r="E15" i="2"/>
  <c r="D15" i="2"/>
  <c r="C15" i="2"/>
  <c r="J9" i="2"/>
  <c r="J10" i="2"/>
  <c r="J11" i="2"/>
  <c r="J12" i="2"/>
  <c r="J13" i="2"/>
  <c r="J14" i="2"/>
  <c r="D7" i="2"/>
  <c r="E7" i="2"/>
  <c r="F7" i="2"/>
  <c r="G7" i="2"/>
  <c r="H7" i="2"/>
  <c r="I7" i="2"/>
  <c r="G5" i="2"/>
  <c r="H5" i="2"/>
  <c r="I5" i="2"/>
  <c r="I3" i="2"/>
  <c r="H3" i="2"/>
  <c r="G3" i="2"/>
  <c r="E3" i="2"/>
  <c r="C3" i="2"/>
  <c r="J13" i="18"/>
  <c r="J12" i="18"/>
  <c r="J11" i="18"/>
  <c r="J10" i="18"/>
  <c r="J9" i="18"/>
  <c r="J8" i="18"/>
  <c r="E5" i="18"/>
  <c r="F5" i="18"/>
  <c r="G5" i="18"/>
  <c r="H5" i="18"/>
  <c r="I5" i="18"/>
  <c r="C4" i="18"/>
  <c r="C14" i="18"/>
  <c r="D14" i="18"/>
  <c r="E14" i="18"/>
  <c r="F14" i="18"/>
  <c r="G14" i="18"/>
  <c r="H14" i="18"/>
  <c r="I14" i="18"/>
  <c r="I15" i="18"/>
  <c r="H15" i="18"/>
  <c r="G15" i="18"/>
  <c r="F15" i="18"/>
  <c r="E15" i="18"/>
  <c r="D15" i="18"/>
  <c r="C15" i="18"/>
  <c r="J14" i="18"/>
  <c r="D7" i="18"/>
  <c r="F7" i="18"/>
  <c r="G7" i="18"/>
  <c r="H7" i="18"/>
  <c r="I7" i="18"/>
  <c r="I3" i="18"/>
  <c r="H3" i="18"/>
  <c r="G3" i="18"/>
  <c r="F3" i="18"/>
  <c r="E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sharedStrings.xml><?xml version="1.0" encoding="utf-8"?>
<sst xmlns="http://schemas.openxmlformats.org/spreadsheetml/2006/main" count="121" uniqueCount="65">
  <si>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</si>
  <si>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</si>
  <si>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</si>
  <si>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</si>
  <si>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</si>
  <si>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</si>
  <si>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</si>
  <si>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</si>
  <si>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</si>
  <si>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</si>
  <si>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</si>
  <si>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</si>
  <si>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</si>
  <si>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</si>
  <si>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</si>
  <si>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</si>
  <si>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</si>
  <si>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</si>
  <si>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</si>
  <si>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</si>
  <si>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</si>
  <si>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</si>
  <si>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</si>
  <si>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</si>
  <si>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</si>
  <si>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</si>
  <si>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</si>
  <si>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Testing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</si>
  <si>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</si>
  <si>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</si>
  <si>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</si>
  <si>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</si>
  <si>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</si>
  <si>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</si>
  <si>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</si>
  <si>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</si>
  <si>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</si>
  <si>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</si>
  <si>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</si>
  <si>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</si>
  <si>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</si>
  <si>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Lester</t>
  </si>
  <si>
    <t>Vince</t>
  </si>
  <si>
    <t>BOTH</t>
  </si>
  <si>
    <t>Design</t>
  </si>
  <si>
    <t>Handling</t>
  </si>
  <si>
    <t>Improvement</t>
  </si>
  <si>
    <t>Database</t>
  </si>
  <si>
    <t>Ui Design</t>
  </si>
  <si>
    <t>File Handling</t>
  </si>
  <si>
    <t>Add Entries</t>
  </si>
  <si>
    <t>Administrator Capability</t>
  </si>
  <si>
    <t>Administrator Capabilities</t>
  </si>
  <si>
    <t>Design Administrator Panel Uis</t>
  </si>
  <si>
    <t>Test Signup file handling functions</t>
  </si>
  <si>
    <t>Design Administrator Panel UIs</t>
  </si>
  <si>
    <t>Improve Login UI</t>
  </si>
  <si>
    <t>Improve Signup Ui</t>
  </si>
  <si>
    <t>Improve Administrator Panel</t>
  </si>
  <si>
    <t>Sprint #3</t>
  </si>
  <si>
    <t>Both</t>
  </si>
  <si>
    <t>Create functions for administration features</t>
  </si>
  <si>
    <t>Test Administrator Panel</t>
  </si>
  <si>
    <t>UI Design</t>
  </si>
  <si>
    <t>Improve Signup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</si>
</sst>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6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9"/>
      <color theme="1" tint="0.34998626667073579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68">
    <xf numFmtId="0" fontId="0" fillId="0" borderId="0" xfId="0"/>
    <xf numFmtId="0" fontId="4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23" fillId="5" borderId="42" xfId="0" applyFont="1" applyFill="1" applyBorder="1" applyAlignment="1" applyProtection="1">
      <alignment horizontal="right" vertical="center"/>
    </xf>
    <xf numFmtId="1" fontId="23" fillId="5" borderId="42" xfId="0" applyNumberFormat="1" applyFont="1" applyFill="1" applyBorder="1" applyAlignment="1" applyProtection="1">
      <alignment horizontal="center" vertical="center"/>
    </xf>
    <xf numFmtId="1" fontId="22" fillId="5" borderId="43" xfId="0" applyNumberFormat="1" applyFont="1" applyFill="1" applyBorder="1" applyAlignment="1" applyProtection="1">
      <alignment horizontal="center" vertical="center"/>
    </xf>
    <xf numFmtId="1" fontId="22" fillId="5" borderId="44" xfId="0" applyNumberFormat="1" applyFont="1" applyFill="1" applyBorder="1" applyAlignment="1" applyProtection="1">
      <alignment horizontal="center" vertical="center"/>
    </xf>
    <xf numFmtId="1" fontId="22" fillId="5" borderId="45" xfId="0" applyNumberFormat="1" applyFont="1" applyFill="1" applyBorder="1" applyAlignment="1" applyProtection="1">
      <alignment horizontal="center" vertical="center"/>
    </xf>
    <xf numFmtId="0" fontId="23" fillId="5" borderId="46" xfId="0" applyFont="1" applyFill="1" applyBorder="1" applyAlignment="1" applyProtection="1">
      <alignment horizontal="right" vertical="center"/>
    </xf>
    <xf numFmtId="1" fontId="23" fillId="5" borderId="46" xfId="0" applyNumberFormat="1" applyFont="1" applyFill="1" applyBorder="1" applyAlignment="1" applyProtection="1">
      <alignment horizontal="center" vertical="center"/>
    </xf>
    <xf numFmtId="0" fontId="22" fillId="5" borderId="47" xfId="0" applyFont="1" applyFill="1" applyBorder="1" applyAlignment="1" applyProtection="1">
      <alignment horizontal="center" vertical="center"/>
    </xf>
    <xf numFmtId="0" fontId="22" fillId="5" borderId="48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22" fillId="6" borderId="50" xfId="0" applyFont="1" applyFill="1" applyBorder="1" applyAlignment="1" applyProtection="1">
      <alignment horizontal="right" vertical="center"/>
      <protection locked="0"/>
    </xf>
    <xf numFmtId="1" fontId="22" fillId="6" borderId="50" xfId="0" applyNumberFormat="1" applyFont="1" applyFill="1" applyBorder="1" applyAlignment="1" applyProtection="1">
      <alignment horizontal="center" vertical="center"/>
      <protection locked="0"/>
    </xf>
    <xf numFmtId="0" fontId="22" fillId="7" borderId="50" xfId="0" applyFont="1" applyFill="1" applyBorder="1" applyAlignment="1" applyProtection="1">
      <alignment horizontal="right" vertical="center"/>
      <protection locked="0"/>
    </xf>
    <xf numFmtId="1" fontId="22" fillId="7" borderId="50" xfId="0" applyNumberFormat="1" applyFont="1" applyFill="1" applyBorder="1" applyAlignment="1" applyProtection="1">
      <alignment horizontal="center" vertical="center"/>
      <protection locked="0"/>
    </xf>
    <xf numFmtId="1" fontId="22" fillId="8" borderId="42" xfId="0" applyNumberFormat="1" applyFont="1" applyFill="1" applyBorder="1" applyAlignment="1" applyProtection="1">
      <alignment horizontal="center" vertical="center"/>
      <protection locked="0"/>
    </xf>
    <xf numFmtId="0" fontId="22" fillId="9" borderId="50" xfId="0" applyFont="1" applyFill="1" applyBorder="1" applyAlignment="1" applyProtection="1">
      <alignment horizontal="right" vertical="center"/>
      <protection locked="0"/>
    </xf>
    <xf numFmtId="1" fontId="22" fillId="9" borderId="5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22" fillId="10" borderId="54" xfId="0" applyFont="1" applyFill="1" applyBorder="1" applyAlignment="1" applyProtection="1">
      <alignment horizontal="right" vertical="center"/>
      <protection locked="0"/>
    </xf>
    <xf numFmtId="1" fontId="22" fillId="10" borderId="50" xfId="0" applyNumberFormat="1" applyFont="1" applyFill="1" applyBorder="1" applyAlignment="1" applyProtection="1">
      <alignment horizontal="center" vertical="center"/>
      <protection locked="0"/>
    </xf>
    <xf numFmtId="0" fontId="22" fillId="11" borderId="46" xfId="0" applyFont="1" applyFill="1" applyBorder="1" applyAlignment="1" applyProtection="1">
      <alignment horizontal="right" vertical="center"/>
      <protection locked="0"/>
    </xf>
    <xf numFmtId="1" fontId="22" fillId="11" borderId="46" xfId="0" applyNumberFormat="1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 wrapText="1"/>
      <protection locked="0"/>
    </xf>
    <xf numFmtId="1" fontId="24" fillId="3" borderId="55" xfId="0" applyNumberFormat="1" applyFont="1" applyFill="1" applyBorder="1" applyAlignment="1" applyProtection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5" fillId="0" borderId="59" xfId="0" applyFont="1" applyBorder="1" applyAlignment="1" applyProtection="1">
      <alignment horizontal="left" vertical="center"/>
      <protection locked="0"/>
    </xf>
    <xf numFmtId="0" fontId="5" fillId="0" borderId="60" xfId="0" applyFont="1" applyBorder="1" applyAlignment="1" applyProtection="1">
      <alignment horizontal="center" vertical="center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3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5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110" xfId="0" applyFill="1" applyBorder="1"/>
    <xf numFmtId="0" fontId="3" fillId="9" borderId="110" xfId="0" applyFont="1" applyFill="1" applyBorder="1"/>
    <xf numFmtId="0" fontId="0" fillId="10" borderId="110" xfId="0" applyFill="1" applyBorder="1"/>
    <xf numFmtId="0" fontId="0" fillId="9" borderId="110" xfId="0" applyFill="1" applyBorder="1"/>
    <xf numFmtId="0" fontId="26" fillId="12" borderId="43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/>
    </xf>
    <xf numFmtId="0" fontId="26" fillId="10" borderId="44" xfId="0" applyFont="1" applyFill="1" applyBorder="1" applyAlignment="1">
      <alignment horizontal="center" vertical="center"/>
    </xf>
    <xf numFmtId="0" fontId="26" fillId="4" borderId="45" xfId="0" applyFont="1" applyFill="1" applyBorder="1" applyAlignment="1">
      <alignment horizontal="center" vertical="center"/>
    </xf>
    <xf numFmtId="0" fontId="0" fillId="12" borderId="109" xfId="0" applyFill="1" applyBorder="1"/>
    <xf numFmtId="0" fontId="0" fillId="4" borderId="111" xfId="0" applyFill="1" applyBorder="1"/>
    <xf numFmtId="0" fontId="30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30" fillId="0" borderId="112" xfId="0" applyFont="1" applyBorder="1" applyAlignment="1">
      <alignment horizontal="left" vertical="center"/>
    </xf>
    <xf numFmtId="0" fontId="22" fillId="8" borderId="43" xfId="0" applyFont="1" applyFill="1" applyBorder="1" applyAlignment="1">
      <alignment horizontal="center" vertical="center"/>
    </xf>
    <xf numFmtId="0" fontId="22" fillId="8" borderId="44" xfId="0" applyFont="1" applyFill="1" applyBorder="1" applyAlignment="1">
      <alignment horizontal="center" vertical="center"/>
    </xf>
    <xf numFmtId="0" fontId="22" fillId="8" borderId="45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0" fontId="22" fillId="6" borderId="110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7" borderId="109" xfId="0" applyFont="1" applyFill="1" applyBorder="1" applyAlignment="1">
      <alignment horizontal="center" vertical="center"/>
    </xf>
    <xf numFmtId="0" fontId="22" fillId="7" borderId="110" xfId="0" applyFont="1" applyFill="1" applyBorder="1" applyAlignment="1">
      <alignment horizontal="center" vertical="center"/>
    </xf>
    <xf numFmtId="0" fontId="22" fillId="7" borderId="111" xfId="0" applyFont="1" applyFill="1" applyBorder="1" applyAlignment="1">
      <alignment horizontal="center" vertical="center"/>
    </xf>
    <xf numFmtId="0" fontId="22" fillId="9" borderId="109" xfId="0" applyFont="1" applyFill="1" applyBorder="1" applyAlignment="1">
      <alignment horizontal="center" vertical="center"/>
    </xf>
    <xf numFmtId="0" fontId="22" fillId="9" borderId="110" xfId="0" applyFont="1" applyFill="1" applyBorder="1" applyAlignment="1">
      <alignment horizontal="center" vertical="center"/>
    </xf>
    <xf numFmtId="0" fontId="22" fillId="9" borderId="111" xfId="0" applyFont="1" applyFill="1" applyBorder="1" applyAlignment="1">
      <alignment horizontal="center" vertical="center"/>
    </xf>
    <xf numFmtId="0" fontId="22" fillId="10" borderId="109" xfId="0" applyFont="1" applyFill="1" applyBorder="1" applyAlignment="1">
      <alignment horizontal="center" vertical="center"/>
    </xf>
    <xf numFmtId="0" fontId="22" fillId="10" borderId="110" xfId="0" applyFont="1" applyFill="1" applyBorder="1" applyAlignment="1">
      <alignment horizontal="center" vertical="center"/>
    </xf>
    <xf numFmtId="0" fontId="22" fillId="10" borderId="111" xfId="0" applyFont="1" applyFill="1" applyBorder="1" applyAlignment="1">
      <alignment horizontal="center" vertical="center"/>
    </xf>
    <xf numFmtId="0" fontId="22" fillId="11" borderId="47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32" fillId="0" borderId="62" xfId="0" applyFont="1" applyBorder="1" applyAlignment="1" applyProtection="1">
      <alignment horizontal="center" vertical="center"/>
      <protection locked="0"/>
    </xf>
    <xf numFmtId="0" fontId="32" fillId="0" borderId="64" xfId="0" applyFont="1" applyBorder="1" applyAlignment="1" applyProtection="1">
      <alignment horizontal="center" vertical="center"/>
      <protection locked="0"/>
    </xf>
    <xf numFmtId="0" fontId="33" fillId="0" borderId="59" xfId="0" applyFont="1" applyBorder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32" fillId="0" borderId="65" xfId="0" applyFont="1" applyBorder="1" applyAlignment="1" applyProtection="1">
      <alignment horizontal="center" vertical="center"/>
      <protection locked="0"/>
    </xf>
    <xf numFmtId="0" fontId="33" fillId="0" borderId="35" xfId="0" applyFont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hidden="1"/>
    </xf>
    <xf numFmtId="0" fontId="33" fillId="0" borderId="40" xfId="0" applyFont="1" applyBorder="1" applyAlignment="1" applyProtection="1">
      <alignment horizontal="left" vertical="center"/>
      <protection locked="0"/>
    </xf>
    <xf numFmtId="0" fontId="31" fillId="8" borderId="42" xfId="0" applyFont="1" applyFill="1" applyBorder="1" applyAlignment="1" applyProtection="1">
      <alignment horizontal="right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33" fillId="0" borderId="39" xfId="0" applyFont="1" applyBorder="1" applyAlignment="1" applyProtection="1">
      <alignment horizontal="left" vertical="center"/>
      <protection locked="0"/>
    </xf>
    <xf numFmtId="0" fontId="32" fillId="0" borderId="63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locked="0"/>
    </xf>
    <xf numFmtId="0" fontId="33" fillId="0" borderId="37" xfId="0" applyFont="1" applyBorder="1" applyAlignment="1" applyProtection="1">
      <alignment horizontal="left" vertical="center"/>
      <protection locked="0"/>
    </xf>
    <xf numFmtId="0" fontId="35" fillId="0" borderId="110" xfId="0" applyFont="1" applyBorder="1" applyAlignment="1" applyProtection="1">
      <alignment vertical="center"/>
      <protection locked="0"/>
    </xf>
    <xf numFmtId="0" fontId="35" fillId="0" borderId="44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169" fontId="23" fillId="5" borderId="100" xfId="0" applyNumberFormat="1" applyFont="1" applyFill="1" applyBorder="1" applyAlignment="1" applyProtection="1">
      <alignment horizontal="center" vertical="center" textRotation="90"/>
    </xf>
    <xf numFmtId="169" fontId="23" fillId="5" borderId="74" xfId="0" applyNumberFormat="1" applyFont="1" applyFill="1" applyBorder="1" applyAlignment="1" applyProtection="1">
      <alignment horizontal="center" vertical="center" textRotation="90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3" fillId="5" borderId="104" xfId="0" applyNumberFormat="1" applyFont="1" applyFill="1" applyBorder="1" applyAlignment="1" applyProtection="1">
      <alignment horizontal="center" vertical="center" textRotation="90"/>
    </xf>
    <xf numFmtId="169" fontId="23" fillId="5" borderId="105" xfId="0" applyNumberFormat="1" applyFont="1" applyFill="1" applyBorder="1" applyAlignment="1" applyProtection="1">
      <alignment horizontal="center" vertical="center" textRotation="90"/>
    </xf>
    <xf numFmtId="0" fontId="9" fillId="0" borderId="101" xfId="0" applyFont="1" applyBorder="1" applyAlignment="1" applyProtection="1">
      <alignment horizontal="center" vertical="center" wrapText="1"/>
      <protection locked="0"/>
    </xf>
    <xf numFmtId="0" fontId="9" fillId="0" borderId="103" xfId="0" applyFont="1" applyBorder="1" applyAlignment="1" applyProtection="1">
      <alignment horizontal="center" vertical="center" wrapText="1"/>
      <protection locked="0"/>
    </xf>
    <xf numFmtId="0" fontId="9" fillId="0" borderId="102" xfId="0" applyFont="1" applyBorder="1" applyAlignment="1" applyProtection="1">
      <alignment horizontal="center" vertical="center" wrapText="1"/>
      <protection locked="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25" fillId="5" borderId="55" xfId="0" applyFont="1" applyFill="1" applyBorder="1" applyAlignment="1" applyProtection="1">
      <alignment horizontal="center" vertical="center" textRotation="90" wrapText="1"/>
    </xf>
    <xf numFmtId="0" fontId="25" fillId="5" borderId="25" xfId="0" applyFont="1" applyFill="1" applyBorder="1" applyAlignment="1" applyProtection="1">
      <alignment horizontal="center" vertical="center" textRotation="90" wrapText="1"/>
    </xf>
    <xf numFmtId="169" fontId="23" fillId="5" borderId="98" xfId="0" applyNumberFormat="1" applyFont="1" applyFill="1" applyBorder="1" applyAlignment="1" applyProtection="1">
      <alignment horizontal="center" vertical="center" textRotation="90"/>
    </xf>
    <xf numFmtId="169" fontId="23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84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20</c:v>
                </c:pt>
                <c:pt idx="1">
                  <c:v>13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2C8-86CD-1B4DC6686962}"/>
            </c:ext>
          </c:extLst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2C8-86CD-1B4DC6686962}"/>
            </c:ext>
          </c:extLst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Handling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7-42C8-86CD-1B4DC6686962}"/>
            </c:ext>
          </c:extLst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7-42C8-86CD-1B4DC6686962}"/>
            </c:ext>
          </c:extLst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7-42C8-86CD-1B4DC6686962}"/>
            </c:ext>
          </c:extLst>
        </c:ser>
        <c:ser>
          <c:idx val="7"/>
          <c:order val="7"/>
          <c:tx>
            <c:strRef>
              <c:f>'3rd Sprint'!$O$22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46</c:v>
                </c:pt>
                <c:pt idx="1">
                  <c:v>39.428571428571431</c:v>
                </c:pt>
                <c:pt idx="2">
                  <c:v>32.857142857142861</c:v>
                </c:pt>
                <c:pt idx="3">
                  <c:v>26.285714285714292</c:v>
                </c:pt>
                <c:pt idx="4">
                  <c:v>19.714285714285722</c:v>
                </c:pt>
                <c:pt idx="5">
                  <c:v>13.142857142857151</c:v>
                </c:pt>
                <c:pt idx="6">
                  <c:v>6.5714285714285801</c:v>
                </c:pt>
                <c:pt idx="7">
                  <c:v>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7-42C8-86CD-1B4DC6686962}"/>
            </c:ext>
          </c:extLst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03</c:v>
                </c:pt>
                <c:pt idx="2">
                  <c:v>Oct 04</c:v>
                </c:pt>
                <c:pt idx="3">
                  <c:v>Oct 05</c:v>
                </c:pt>
                <c:pt idx="4">
                  <c:v>Oct 06</c:v>
                </c:pt>
                <c:pt idx="5">
                  <c:v>Oct 07</c:v>
                </c:pt>
                <c:pt idx="6">
                  <c:v>Oct 08</c:v>
                </c:pt>
                <c:pt idx="7">
                  <c:v>Oct 09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46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14</c:v>
                </c:pt>
                <c:pt idx="5">
                  <c:v>9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197"/>
          <c:y val="3.3574336046977203E-2"/>
          <c:w val="0.25772868995402398"/>
          <c:h val="0.3512464967302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1</xdr:row>
      <xdr:rowOff>101599</xdr:rowOff>
    </xdr:from>
    <xdr:to>
      <xdr:col>0</xdr:col>
      <xdr:colOff>2241324</xdr:colOff>
      <xdr:row>1</xdr:row>
      <xdr:rowOff>1181599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41324" y="44449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</a:p>
      </xdr:txBody>
    </xdr:sp>
    <xdr:clientData/>
  </xdr:twoCellAnchor>
  <xdr:twoCellAnchor>
    <xdr:from>
      <xdr:col>0</xdr:col>
      <xdr:colOff>444500</xdr:colOff>
      <xdr:row>2</xdr:row>
      <xdr:rowOff>88900</xdr:rowOff>
    </xdr:from>
    <xdr:to>
      <xdr:col>0</xdr:col>
      <xdr:colOff>2244500</xdr:colOff>
      <xdr:row>2</xdr:row>
      <xdr:rowOff>1168900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4500" y="1711127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110331</xdr:colOff>
      <xdr:row>2</xdr:row>
      <xdr:rowOff>133351</xdr:rowOff>
    </xdr:from>
    <xdr:to>
      <xdr:col>4</xdr:col>
      <xdr:colOff>2709598</xdr:colOff>
      <xdr:row>2</xdr:row>
      <xdr:rowOff>565351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2314237" y="1755578"/>
          <a:ext cx="259926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file handling functions for Signup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80567</xdr:colOff>
      <xdr:row>3</xdr:row>
      <xdr:rowOff>88636</xdr:rowOff>
    </xdr:from>
    <xdr:to>
      <xdr:col>3</xdr:col>
      <xdr:colOff>2671367</xdr:colOff>
      <xdr:row>3</xdr:row>
      <xdr:rowOff>520636</xdr:rowOff>
    </xdr:to>
    <xdr:sp macro="" textlink="">
      <xdr:nvSpPr>
        <xdr:cNvPr id="37" name="Folded Corne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233497" y="3288441"/>
          <a:ext cx="2590800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Add entries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67073</xdr:colOff>
      <xdr:row>1</xdr:row>
      <xdr:rowOff>77590</xdr:rowOff>
    </xdr:from>
    <xdr:to>
      <xdr:col>3</xdr:col>
      <xdr:colOff>2172891</xdr:colOff>
      <xdr:row>1</xdr:row>
      <xdr:rowOff>509590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20003" y="434778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 Panel UIs</a:t>
          </a:r>
        </a:p>
      </xdr:txBody>
    </xdr:sp>
    <xdr:clientData/>
  </xdr:twoCellAnchor>
  <xdr:twoCellAnchor>
    <xdr:from>
      <xdr:col>0</xdr:col>
      <xdr:colOff>433190</xdr:colOff>
      <xdr:row>3</xdr:row>
      <xdr:rowOff>83145</xdr:rowOff>
    </xdr:from>
    <xdr:to>
      <xdr:col>0</xdr:col>
      <xdr:colOff>2233190</xdr:colOff>
      <xdr:row>3</xdr:row>
      <xdr:rowOff>1163145</xdr:rowOff>
    </xdr:to>
    <xdr:sp macro="" textlink="">
      <xdr:nvSpPr>
        <xdr:cNvPr id="10" name="Folded Corner 21">
          <a:extLst>
            <a:ext uri="{FF2B5EF4-FFF2-40B4-BE49-F238E27FC236}">
              <a16:creationId xmlns:a16="http://schemas.microsoft.com/office/drawing/2014/main" id="{3E7B9CFE-2E89-462C-B9E9-48E4AD238DD7}"/>
            </a:ext>
          </a:extLst>
        </xdr:cNvPr>
        <xdr:cNvSpPr/>
      </xdr:nvSpPr>
      <xdr:spPr>
        <a:xfrm>
          <a:off x="433190" y="392291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03: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433190</xdr:colOff>
      <xdr:row>4</xdr:row>
      <xdr:rowOff>98028</xdr:rowOff>
    </xdr:from>
    <xdr:to>
      <xdr:col>0</xdr:col>
      <xdr:colOff>2233190</xdr:colOff>
      <xdr:row>4</xdr:row>
      <xdr:rowOff>1178028</xdr:rowOff>
    </xdr:to>
    <xdr:sp macro="" textlink="">
      <xdr:nvSpPr>
        <xdr:cNvPr id="11" name="Folded Corner 21">
          <a:extLst>
            <a:ext uri="{FF2B5EF4-FFF2-40B4-BE49-F238E27FC236}">
              <a16:creationId xmlns:a16="http://schemas.microsoft.com/office/drawing/2014/main" id="{3A35CD1E-B71C-4CAE-82E4-E99DF4C01183}"/>
            </a:ext>
          </a:extLst>
        </xdr:cNvPr>
        <xdr:cNvSpPr/>
      </xdr:nvSpPr>
      <xdr:spPr>
        <a:xfrm>
          <a:off x="433190" y="4250333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05: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Administrator Capabilities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65616</xdr:colOff>
      <xdr:row>4</xdr:row>
      <xdr:rowOff>74944</xdr:rowOff>
    </xdr:from>
    <xdr:to>
      <xdr:col>3</xdr:col>
      <xdr:colOff>2221112</xdr:colOff>
      <xdr:row>4</xdr:row>
      <xdr:rowOff>654844</xdr:rowOff>
    </xdr:to>
    <xdr:sp macro="" textlink="">
      <xdr:nvSpPr>
        <xdr:cNvPr id="12" name="Folded Corner 37">
          <a:extLst>
            <a:ext uri="{FF2B5EF4-FFF2-40B4-BE49-F238E27FC236}">
              <a16:creationId xmlns:a16="http://schemas.microsoft.com/office/drawing/2014/main" id="{4594BA8E-99EB-4D90-B7D8-14D7D93AF82D}"/>
            </a:ext>
          </a:extLst>
        </xdr:cNvPr>
        <xdr:cNvSpPr/>
      </xdr:nvSpPr>
      <xdr:spPr>
        <a:xfrm>
          <a:off x="9218546" y="4539788"/>
          <a:ext cx="2155496" cy="5799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functions for administrator features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70645</xdr:colOff>
      <xdr:row>1</xdr:row>
      <xdr:rowOff>557412</xdr:rowOff>
    </xdr:from>
    <xdr:to>
      <xdr:col>3</xdr:col>
      <xdr:colOff>2176463</xdr:colOff>
      <xdr:row>1</xdr:row>
      <xdr:rowOff>989412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432FCA8A-2235-41DD-A2B5-FE61C53680EA}"/>
            </a:ext>
          </a:extLst>
        </xdr:cNvPr>
        <xdr:cNvSpPr/>
      </xdr:nvSpPr>
      <xdr:spPr>
        <a:xfrm>
          <a:off x="9223575" y="914600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Improve Login UI</a:t>
          </a:r>
        </a:p>
      </xdr:txBody>
    </xdr:sp>
    <xdr:clientData/>
  </xdr:twoCellAnchor>
  <xdr:twoCellAnchor>
    <xdr:from>
      <xdr:col>3</xdr:col>
      <xdr:colOff>74217</xdr:colOff>
      <xdr:row>1</xdr:row>
      <xdr:rowOff>1037234</xdr:rowOff>
    </xdr:from>
    <xdr:to>
      <xdr:col>3</xdr:col>
      <xdr:colOff>2180035</xdr:colOff>
      <xdr:row>1</xdr:row>
      <xdr:rowOff>1469234</xdr:rowOff>
    </xdr:to>
    <xdr:sp macro="" textlink="">
      <xdr:nvSpPr>
        <xdr:cNvPr id="14" name="Folded Corner 38">
          <a:extLst>
            <a:ext uri="{FF2B5EF4-FFF2-40B4-BE49-F238E27FC236}">
              <a16:creationId xmlns:a16="http://schemas.microsoft.com/office/drawing/2014/main" id="{4BF72040-6DF4-4D0D-9812-D8566ABB49D8}"/>
            </a:ext>
          </a:extLst>
        </xdr:cNvPr>
        <xdr:cNvSpPr/>
      </xdr:nvSpPr>
      <xdr:spPr>
        <a:xfrm>
          <a:off x="9227147" y="1394422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Improve Signup UI</a:t>
          </a:r>
        </a:p>
      </xdr:txBody>
    </xdr:sp>
    <xdr:clientData/>
  </xdr:twoCellAnchor>
  <xdr:twoCellAnchor>
    <xdr:from>
      <xdr:col>3</xdr:col>
      <xdr:colOff>54305</xdr:colOff>
      <xdr:row>4</xdr:row>
      <xdr:rowOff>703594</xdr:rowOff>
    </xdr:from>
    <xdr:to>
      <xdr:col>3</xdr:col>
      <xdr:colOff>2209801</xdr:colOff>
      <xdr:row>4</xdr:row>
      <xdr:rowOff>1131094</xdr:rowOff>
    </xdr:to>
    <xdr:sp macro="" textlink="">
      <xdr:nvSpPr>
        <xdr:cNvPr id="15" name="Folded Corner 37">
          <a:extLst>
            <a:ext uri="{FF2B5EF4-FFF2-40B4-BE49-F238E27FC236}">
              <a16:creationId xmlns:a16="http://schemas.microsoft.com/office/drawing/2014/main" id="{3BC9F8A0-9FA6-494A-B84C-18D31B7FD2BB}"/>
            </a:ext>
          </a:extLst>
        </xdr:cNvPr>
        <xdr:cNvSpPr/>
      </xdr:nvSpPr>
      <xdr:spPr>
        <a:xfrm>
          <a:off x="9207235" y="5168438"/>
          <a:ext cx="2155496" cy="4275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Administrator Panel</a:t>
          </a:r>
        </a:p>
      </xdr:txBody>
    </xdr:sp>
    <xdr:clientData/>
  </xdr:twoCellAnchor>
  <xdr:twoCellAnchor>
    <xdr:from>
      <xdr:col>3</xdr:col>
      <xdr:colOff>57877</xdr:colOff>
      <xdr:row>4</xdr:row>
      <xdr:rowOff>1183417</xdr:rowOff>
    </xdr:from>
    <xdr:to>
      <xdr:col>3</xdr:col>
      <xdr:colOff>2213373</xdr:colOff>
      <xdr:row>4</xdr:row>
      <xdr:rowOff>1651993</xdr:rowOff>
    </xdr:to>
    <xdr:sp macro="" textlink="">
      <xdr:nvSpPr>
        <xdr:cNvPr id="16" name="Folded Corner 37">
          <a:extLst>
            <a:ext uri="{FF2B5EF4-FFF2-40B4-BE49-F238E27FC236}">
              <a16:creationId xmlns:a16="http://schemas.microsoft.com/office/drawing/2014/main" id="{4A7EDDD2-8281-44FB-BE2F-B351AF447BD3}"/>
            </a:ext>
          </a:extLst>
        </xdr:cNvPr>
        <xdr:cNvSpPr/>
      </xdr:nvSpPr>
      <xdr:spPr>
        <a:xfrm>
          <a:off x="9210807" y="5648261"/>
          <a:ext cx="2155496" cy="468576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Improve Administrator Panel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64" workbookViewId="0">
      <pane ySplit="1" topLeftCell="A2" activePane="bottomLeft" state="frozen"/>
      <selection pane="bottomLeft" activeCell="C5" sqref="C5"/>
    </sheetView>
  </sheetViews>
  <sheetFormatPr defaultColWidth="35.85546875" defaultRowHeight="99.95" customHeight="1" x14ac:dyDescent="0.2"/>
  <cols>
    <col min="1" max="1" width="45.85546875" style="167" customWidth="1"/>
    <col min="2" max="2" width="45.85546875" style="158" customWidth="1"/>
    <col min="3" max="3" width="45.85546875" style="161" customWidth="1"/>
    <col min="4" max="4" width="45.85546875" style="160" customWidth="1"/>
    <col min="5" max="5" width="45.85546875" style="168" customWidth="1"/>
    <col min="6" max="16384" width="35.85546875" style="157"/>
  </cols>
  <sheetData>
    <row r="1" spans="1:5" s="156" customFormat="1" ht="27.75" x14ac:dyDescent="0.2">
      <c r="A1" s="162" t="s">
        <v>36</v>
      </c>
      <c r="B1" s="163" t="s">
        <v>34</v>
      </c>
      <c r="C1" s="164" t="s">
        <v>35</v>
      </c>
      <c r="D1" s="165" t="s">
        <v>9</v>
      </c>
      <c r="E1" s="166" t="s">
        <v>13</v>
      </c>
    </row>
    <row r="2" spans="1:5" ht="124.5" customHeight="1" x14ac:dyDescent="0.2">
      <c r="C2" s="159"/>
    </row>
    <row r="3" spans="1:5" ht="99.75" customHeight="1" x14ac:dyDescent="0.2"/>
    <row r="5" spans="1:5" ht="141.7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4" workbookViewId="0">
      <selection activeCell="G19" sqref="G19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213" t="s">
        <v>32</v>
      </c>
      <c r="C2" s="213"/>
      <c r="D2" s="213"/>
      <c r="E2" s="213"/>
      <c r="F2" s="213"/>
      <c r="G2" s="213"/>
      <c r="H2" s="213"/>
      <c r="I2" s="213"/>
      <c r="J2" s="213"/>
    </row>
    <row r="3" spans="2:11" s="11" customFormat="1" ht="12.95" customHeight="1" thickBot="1" x14ac:dyDescent="0.25">
      <c r="B3" s="23" t="s">
        <v>10</v>
      </c>
      <c r="C3" s="115" t="str">
        <f>CHOOSE(WEEKDAY(C5),"S","M","T","W","R","F","S")</f>
        <v>W</v>
      </c>
      <c r="D3" s="116" t="str">
        <f>CHOOSE(WEEKDAY(D5),"S","M","T","W","TH","F","S")</f>
        <v>TH</v>
      </c>
      <c r="E3" s="116" t="str">
        <f t="shared" ref="E3:I3" si="0">CHOOSE(WEEKDAY(E5),"S","M","T","W","R","F","S")</f>
        <v>F</v>
      </c>
      <c r="F3" s="116" t="str">
        <f>CHOOSE(WEEKDAY(F5),"S","M","T","W","TH","F","S")</f>
        <v>S</v>
      </c>
      <c r="G3" s="116" t="str">
        <f t="shared" si="0"/>
        <v>S</v>
      </c>
      <c r="H3" s="116" t="str">
        <f t="shared" si="0"/>
        <v>M</v>
      </c>
      <c r="I3" s="117" t="str">
        <f t="shared" si="0"/>
        <v>T</v>
      </c>
    </row>
    <row r="4" spans="2:11" s="12" customFormat="1" ht="24" customHeight="1" thickBot="1" x14ac:dyDescent="0.25">
      <c r="B4" s="23" t="s">
        <v>11</v>
      </c>
      <c r="C4" s="216" t="str">
        <f>CHOOSE(MONTH(E5),"January", "February", "March", "April", "May", "June", "July", "August", "September", "October", "November", "December")</f>
        <v>October</v>
      </c>
      <c r="D4" s="217"/>
      <c r="E4" s="217"/>
      <c r="F4" s="217"/>
      <c r="G4" s="217"/>
      <c r="H4" s="217"/>
      <c r="I4" s="218"/>
      <c r="J4" s="22"/>
      <c r="K4" s="22"/>
    </row>
    <row r="5" spans="2:11" s="10" customFormat="1" ht="21.95" customHeight="1" thickBot="1" x14ac:dyDescent="0.25">
      <c r="B5" s="107" t="s">
        <v>16</v>
      </c>
      <c r="C5" s="118">
        <v>43376</v>
      </c>
      <c r="D5" s="119">
        <f t="shared" ref="D5:I5" si="1">C5+1</f>
        <v>43377</v>
      </c>
      <c r="E5" s="119">
        <f t="shared" si="1"/>
        <v>43378</v>
      </c>
      <c r="F5" s="119">
        <f t="shared" si="1"/>
        <v>43379</v>
      </c>
      <c r="G5" s="119">
        <f t="shared" si="1"/>
        <v>43380</v>
      </c>
      <c r="H5" s="119">
        <f t="shared" si="1"/>
        <v>43381</v>
      </c>
      <c r="I5" s="120">
        <f t="shared" si="1"/>
        <v>43382</v>
      </c>
    </row>
    <row r="6" spans="2:11" ht="21.95" customHeight="1" x14ac:dyDescent="0.2">
      <c r="B6" s="214" t="s">
        <v>16</v>
      </c>
      <c r="C6" s="219" t="s">
        <v>59</v>
      </c>
      <c r="D6" s="220"/>
      <c r="E6" s="220"/>
      <c r="F6" s="220"/>
      <c r="G6" s="220"/>
      <c r="H6" s="220"/>
      <c r="I6" s="221"/>
      <c r="J6" s="222" t="s">
        <v>20</v>
      </c>
    </row>
    <row r="7" spans="2:11" ht="21.95" customHeight="1" thickBot="1" x14ac:dyDescent="0.25">
      <c r="B7" s="215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3"/>
    </row>
    <row r="8" spans="2:11" ht="21.95" customHeight="1" x14ac:dyDescent="0.2">
      <c r="B8" s="13" t="s">
        <v>41</v>
      </c>
      <c r="C8" s="16">
        <v>4</v>
      </c>
      <c r="D8" s="17">
        <v>4</v>
      </c>
      <c r="E8" s="17">
        <v>4</v>
      </c>
      <c r="F8" s="17">
        <v>4</v>
      </c>
      <c r="G8" s="17">
        <v>4</v>
      </c>
      <c r="H8" s="17">
        <v>4</v>
      </c>
      <c r="I8" s="18">
        <v>4</v>
      </c>
      <c r="J8" s="136">
        <f t="shared" ref="J8:J13" si="3">SUM(C8:I8)</f>
        <v>28</v>
      </c>
    </row>
    <row r="9" spans="2:11" ht="21.95" customHeight="1" x14ac:dyDescent="0.2">
      <c r="B9" s="14" t="s">
        <v>42</v>
      </c>
      <c r="C9" s="19">
        <v>4</v>
      </c>
      <c r="D9" s="20">
        <v>4</v>
      </c>
      <c r="E9" s="20">
        <v>4</v>
      </c>
      <c r="F9" s="20">
        <v>4</v>
      </c>
      <c r="G9" s="20">
        <v>4</v>
      </c>
      <c r="H9" s="20">
        <v>4</v>
      </c>
      <c r="I9" s="21">
        <v>4</v>
      </c>
      <c r="J9" s="137">
        <f t="shared" si="3"/>
        <v>28</v>
      </c>
    </row>
    <row r="10" spans="2:11" ht="21.95" customHeight="1" x14ac:dyDescent="0.2">
      <c r="B10" s="14"/>
      <c r="C10" s="19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v>0</v>
      </c>
      <c r="J10" s="137">
        <f t="shared" si="3"/>
        <v>0</v>
      </c>
    </row>
    <row r="11" spans="2:11" ht="21.95" customHeight="1" x14ac:dyDescent="0.2">
      <c r="B11" s="14"/>
      <c r="C11" s="19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1">
        <v>0</v>
      </c>
      <c r="J11" s="137">
        <f t="shared" si="3"/>
        <v>0</v>
      </c>
    </row>
    <row r="12" spans="2:11" ht="21.95" customHeight="1" x14ac:dyDescent="0.2">
      <c r="B12" s="14"/>
      <c r="C12" s="19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1">
        <v>0</v>
      </c>
      <c r="J12" s="137">
        <f t="shared" si="3"/>
        <v>0</v>
      </c>
    </row>
    <row r="13" spans="2:11" ht="21.95" customHeight="1" thickBot="1" x14ac:dyDescent="0.25">
      <c r="B13" s="15"/>
      <c r="C13" s="24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6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1">
        <f t="shared" ref="C14:I14" si="4">SUM(C8:C13)</f>
        <v>8</v>
      </c>
      <c r="D14" s="131">
        <f t="shared" si="4"/>
        <v>8</v>
      </c>
      <c r="E14" s="131">
        <f t="shared" si="4"/>
        <v>8</v>
      </c>
      <c r="F14" s="131">
        <f t="shared" si="4"/>
        <v>8</v>
      </c>
      <c r="G14" s="131">
        <f t="shared" si="4"/>
        <v>8</v>
      </c>
      <c r="H14" s="131">
        <f t="shared" si="4"/>
        <v>8</v>
      </c>
      <c r="I14" s="132">
        <f t="shared" si="4"/>
        <v>8</v>
      </c>
      <c r="J14" s="208">
        <f>SUM(J8:J13)</f>
        <v>56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40</v>
      </c>
      <c r="E15" s="134">
        <f>C$16-SUM(C$14:E$14)</f>
        <v>32</v>
      </c>
      <c r="F15" s="134">
        <f>C$16-SUM(C$14:F$14)</f>
        <v>24</v>
      </c>
      <c r="G15" s="134">
        <f>C$16-SUM(C$14:G$14)</f>
        <v>16</v>
      </c>
      <c r="H15" s="134">
        <f>C$16-SUM(C$14:H$14)</f>
        <v>8</v>
      </c>
      <c r="I15" s="135">
        <f>C$16-SUM(C$14:I$14)</f>
        <v>0</v>
      </c>
      <c r="J15" s="209"/>
    </row>
    <row r="16" spans="2:11" ht="21.95" customHeight="1" thickBot="1" x14ac:dyDescent="0.25">
      <c r="B16" s="29" t="s">
        <v>19</v>
      </c>
      <c r="C16" s="211">
        <v>56</v>
      </c>
      <c r="D16" s="212"/>
      <c r="E16" s="212"/>
      <c r="F16" s="212"/>
      <c r="G16" s="212"/>
      <c r="H16" s="212"/>
      <c r="I16" s="210"/>
      <c r="J16" s="210"/>
    </row>
    <row r="23" spans="2:2" ht="21.95" customHeight="1" x14ac:dyDescent="0.2">
      <c r="B23" s="8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E7:I13 C14:I15">
    <cfRule type="expression" dxfId="83" priority="15">
      <formula>C$5&lt;TODAY()</formula>
    </cfRule>
  </conditionalFormatting>
  <conditionalFormatting sqref="C5:C7 D5:I5 D7:I7 E3:I3 E8:I13 C14:I15">
    <cfRule type="expression" dxfId="82" priority="14">
      <formula>C$3="S"</formula>
    </cfRule>
  </conditionalFormatting>
  <conditionalFormatting sqref="C7">
    <cfRule type="expression" dxfId="81" priority="38">
      <formula>C$5&lt;TODAY()</formula>
    </cfRule>
  </conditionalFormatting>
  <conditionalFormatting sqref="C3">
    <cfRule type="expression" dxfId="80" priority="37">
      <formula>C$3="S"</formula>
    </cfRule>
  </conditionalFormatting>
  <conditionalFormatting sqref="D7">
    <cfRule type="expression" dxfId="79" priority="36">
      <formula>D$5&lt;TODAY()</formula>
    </cfRule>
  </conditionalFormatting>
  <conditionalFormatting sqref="D3">
    <cfRule type="expression" dxfId="78" priority="35">
      <formula>D$3="S"</formula>
    </cfRule>
  </conditionalFormatting>
  <conditionalFormatting sqref="C4">
    <cfRule type="expression" dxfId="77" priority="9">
      <formula>C$3="S"</formula>
    </cfRule>
  </conditionalFormatting>
  <conditionalFormatting sqref="C8:C13">
    <cfRule type="expression" dxfId="76" priority="7">
      <formula>C$5&lt;TODAY()</formula>
    </cfRule>
  </conditionalFormatting>
  <conditionalFormatting sqref="C8:C13">
    <cfRule type="expression" dxfId="75" priority="6">
      <formula>C$3="S"</formula>
    </cfRule>
  </conditionalFormatting>
  <conditionalFormatting sqref="D8:D13">
    <cfRule type="expression" dxfId="74" priority="5">
      <formula>D$5&lt;TODAY()</formula>
    </cfRule>
  </conditionalFormatting>
  <conditionalFormatting sqref="D8:D13">
    <cfRule type="expression" dxfId="73" priority="4">
      <formula>D$3="S"</formula>
    </cfRule>
  </conditionalFormatting>
  <conditionalFormatting sqref="C8:I13">
    <cfRule type="cellIs" dxfId="7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3" workbookViewId="0">
      <selection activeCell="C15" sqref="C15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20.85546875" style="1" bestFit="1" customWidth="1"/>
    <col min="11" max="16384" width="9.140625" style="1"/>
  </cols>
  <sheetData>
    <row r="2" spans="2:11" ht="60" customHeight="1" thickBot="1" x14ac:dyDescent="0.25">
      <c r="B2" s="213" t="s">
        <v>33</v>
      </c>
      <c r="C2" s="213"/>
      <c r="D2" s="213"/>
      <c r="E2" s="213"/>
      <c r="F2" s="213"/>
      <c r="G2" s="213"/>
      <c r="H2" s="213"/>
      <c r="I2" s="213"/>
      <c r="J2" s="213"/>
    </row>
    <row r="3" spans="2:11" s="11" customFormat="1" ht="12.95" customHeight="1" x14ac:dyDescent="0.2">
      <c r="B3" s="23" t="s">
        <v>10</v>
      </c>
      <c r="C3" s="96" t="str">
        <f>CHOOSE(WEEKDAY(C5),"S","M","T","W","R","F","S")</f>
        <v>W</v>
      </c>
      <c r="D3" s="97" t="str">
        <f>CHOOSE(WEEKDAY(D5),"S","M","T","W","TH","F","S")</f>
        <v>TH</v>
      </c>
      <c r="E3" s="97" t="str">
        <f t="shared" ref="E3:I3" si="0">CHOOSE(WEEKDAY(E5),"S","M","T","W","R","F","S")</f>
        <v>F</v>
      </c>
      <c r="F3" s="97" t="str">
        <f t="shared" si="0"/>
        <v>S</v>
      </c>
      <c r="G3" s="97" t="str">
        <f t="shared" si="0"/>
        <v>S</v>
      </c>
      <c r="H3" s="97" t="str">
        <f t="shared" si="0"/>
        <v>M</v>
      </c>
      <c r="I3" s="98" t="str">
        <f t="shared" si="0"/>
        <v>T</v>
      </c>
    </row>
    <row r="4" spans="2:11" s="12" customFormat="1" ht="24" customHeight="1" x14ac:dyDescent="0.2">
      <c r="B4" s="23" t="s">
        <v>11</v>
      </c>
      <c r="C4" s="224" t="str">
        <f>CHOOSE(MONTH(E5),"January", "February", "March", "April", "May", "June", "July", "August", "September", "October", "November", "December")</f>
        <v>October</v>
      </c>
      <c r="D4" s="225"/>
      <c r="E4" s="225"/>
      <c r="F4" s="225"/>
      <c r="G4" s="225"/>
      <c r="H4" s="225"/>
      <c r="I4" s="226"/>
      <c r="J4" s="22"/>
      <c r="K4" s="22"/>
    </row>
    <row r="5" spans="2:11" s="10" customFormat="1" ht="21.95" customHeight="1" thickBot="1" x14ac:dyDescent="0.25">
      <c r="B5" s="23" t="s">
        <v>12</v>
      </c>
      <c r="C5" s="93">
        <v>43376</v>
      </c>
      <c r="D5" s="94">
        <f t="shared" ref="D5:I5" si="1">C5+1</f>
        <v>43377</v>
      </c>
      <c r="E5" s="94">
        <f t="shared" si="1"/>
        <v>43378</v>
      </c>
      <c r="F5" s="94">
        <f t="shared" si="1"/>
        <v>43379</v>
      </c>
      <c r="G5" s="94">
        <f t="shared" si="1"/>
        <v>43380</v>
      </c>
      <c r="H5" s="94">
        <f t="shared" si="1"/>
        <v>43381</v>
      </c>
      <c r="I5" s="95">
        <f t="shared" si="1"/>
        <v>43382</v>
      </c>
    </row>
    <row r="6" spans="2:11" ht="21.95" customHeight="1" x14ac:dyDescent="0.2">
      <c r="B6" s="214" t="s">
        <v>16</v>
      </c>
      <c r="C6" s="219" t="s">
        <v>15</v>
      </c>
      <c r="D6" s="220"/>
      <c r="E6" s="220"/>
      <c r="F6" s="220"/>
      <c r="G6" s="220"/>
      <c r="H6" s="220"/>
      <c r="I6" s="221"/>
      <c r="J6" s="222" t="s">
        <v>20</v>
      </c>
    </row>
    <row r="7" spans="2:11" ht="21.95" customHeight="1" thickBot="1" x14ac:dyDescent="0.25">
      <c r="B7" s="215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3"/>
    </row>
    <row r="8" spans="2:11" ht="21.95" customHeight="1" x14ac:dyDescent="0.2">
      <c r="B8" s="13" t="s">
        <v>41</v>
      </c>
      <c r="C8" s="121">
        <v>4</v>
      </c>
      <c r="D8" s="122">
        <v>0</v>
      </c>
      <c r="E8" s="122">
        <v>4</v>
      </c>
      <c r="F8" s="122">
        <v>2</v>
      </c>
      <c r="G8" s="122">
        <v>4</v>
      </c>
      <c r="H8" s="122">
        <v>5</v>
      </c>
      <c r="I8" s="123">
        <v>6</v>
      </c>
      <c r="J8" s="136">
        <f t="shared" ref="J8:J13" si="3">SUM(C8:I8)</f>
        <v>25</v>
      </c>
    </row>
    <row r="9" spans="2:11" ht="21.95" customHeight="1" x14ac:dyDescent="0.2">
      <c r="B9" s="14" t="s">
        <v>42</v>
      </c>
      <c r="C9" s="124">
        <v>4</v>
      </c>
      <c r="D9" s="125">
        <v>0</v>
      </c>
      <c r="E9" s="125">
        <v>4</v>
      </c>
      <c r="F9" s="125">
        <v>2</v>
      </c>
      <c r="G9" s="125">
        <v>4</v>
      </c>
      <c r="H9" s="125">
        <v>5</v>
      </c>
      <c r="I9" s="126">
        <v>6</v>
      </c>
      <c r="J9" s="137">
        <f t="shared" si="3"/>
        <v>25</v>
      </c>
    </row>
    <row r="10" spans="2:11" ht="21.95" customHeight="1" x14ac:dyDescent="0.2">
      <c r="B10" s="14"/>
      <c r="C10" s="124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6">
        <v>0</v>
      </c>
      <c r="J10" s="137">
        <f t="shared" si="3"/>
        <v>0</v>
      </c>
    </row>
    <row r="11" spans="2:11" ht="21.95" customHeight="1" x14ac:dyDescent="0.2">
      <c r="B11" s="14"/>
      <c r="C11" s="124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6">
        <v>0</v>
      </c>
      <c r="J11" s="137">
        <f t="shared" si="3"/>
        <v>0</v>
      </c>
    </row>
    <row r="12" spans="2:11" ht="21.95" customHeight="1" x14ac:dyDescent="0.2">
      <c r="B12" s="14"/>
      <c r="C12" s="124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6">
        <v>0</v>
      </c>
      <c r="J12" s="137">
        <f t="shared" si="3"/>
        <v>0</v>
      </c>
    </row>
    <row r="13" spans="2:11" ht="21.95" customHeight="1" thickBot="1" x14ac:dyDescent="0.25">
      <c r="B13" s="15"/>
      <c r="C13" s="127">
        <v>0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9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0">
        <f t="shared" ref="C14:I14" si="4">SUM(C8:C13)</f>
        <v>8</v>
      </c>
      <c r="D14" s="131">
        <f t="shared" si="4"/>
        <v>0</v>
      </c>
      <c r="E14" s="131">
        <f t="shared" si="4"/>
        <v>8</v>
      </c>
      <c r="F14" s="131">
        <f t="shared" si="4"/>
        <v>4</v>
      </c>
      <c r="G14" s="131">
        <f t="shared" si="4"/>
        <v>8</v>
      </c>
      <c r="H14" s="131">
        <f t="shared" si="4"/>
        <v>10</v>
      </c>
      <c r="I14" s="132">
        <f t="shared" si="4"/>
        <v>12</v>
      </c>
      <c r="J14" s="208">
        <f>SUM(J8:J13)</f>
        <v>50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48</v>
      </c>
      <c r="E15" s="134">
        <f>C$16-SUM(C$14:E$14)</f>
        <v>40</v>
      </c>
      <c r="F15" s="134">
        <f>C$16-SUM(C$14:F$14)</f>
        <v>36</v>
      </c>
      <c r="G15" s="134">
        <f>C$16-SUM(C$14:G$14)</f>
        <v>28</v>
      </c>
      <c r="H15" s="134">
        <f>C$16-SUM(C$14:H$14)</f>
        <v>18</v>
      </c>
      <c r="I15" s="135">
        <f>C$16-SUM(C$14:I$14)</f>
        <v>6</v>
      </c>
      <c r="J15" s="209"/>
    </row>
    <row r="16" spans="2:11" ht="21.95" customHeight="1" thickBot="1" x14ac:dyDescent="0.25">
      <c r="B16" s="29" t="s">
        <v>19</v>
      </c>
      <c r="C16" s="211">
        <v>56</v>
      </c>
      <c r="D16" s="212"/>
      <c r="E16" s="212"/>
      <c r="F16" s="212"/>
      <c r="G16" s="212"/>
      <c r="H16" s="212"/>
      <c r="I16" s="210"/>
      <c r="J16" s="210"/>
    </row>
    <row r="23" spans="2:2" ht="21.95" customHeight="1" x14ac:dyDescent="0.2">
      <c r="B23" s="8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71" priority="21">
      <formula>C$5&lt;TODAY()</formula>
    </cfRule>
  </conditionalFormatting>
  <conditionalFormatting sqref="C5:C7 C14:I15 D5:I5 D7:I7 E3:I3 E8:I13">
    <cfRule type="expression" dxfId="70" priority="20">
      <formula>C$3="S"</formula>
    </cfRule>
  </conditionalFormatting>
  <conditionalFormatting sqref="C7">
    <cfRule type="expression" dxfId="69" priority="44">
      <formula>C$5&lt;TODAY()</formula>
    </cfRule>
  </conditionalFormatting>
  <conditionalFormatting sqref="C3">
    <cfRule type="expression" dxfId="68" priority="43">
      <formula>C$3="S"</formula>
    </cfRule>
  </conditionalFormatting>
  <conditionalFormatting sqref="D7">
    <cfRule type="expression" dxfId="67" priority="42">
      <formula>D$5&lt;TODAY()</formula>
    </cfRule>
  </conditionalFormatting>
  <conditionalFormatting sqref="D3">
    <cfRule type="expression" dxfId="66" priority="41">
      <formula>D$3="S"</formula>
    </cfRule>
  </conditionalFormatting>
  <conditionalFormatting sqref="C4">
    <cfRule type="expression" dxfId="65" priority="9">
      <formula>C$3="S"</formula>
    </cfRule>
  </conditionalFormatting>
  <conditionalFormatting sqref="C8:C13">
    <cfRule type="expression" dxfId="64" priority="7">
      <formula>C$5&lt;TODAY()</formula>
    </cfRule>
  </conditionalFormatting>
  <conditionalFormatting sqref="C8:C13">
    <cfRule type="expression" dxfId="63" priority="6">
      <formula>C$3="S"</formula>
    </cfRule>
  </conditionalFormatting>
  <conditionalFormatting sqref="D8:D13">
    <cfRule type="expression" dxfId="62" priority="5">
      <formula>D$5&lt;TODAY()</formula>
    </cfRule>
  </conditionalFormatting>
  <conditionalFormatting sqref="D8:D13">
    <cfRule type="expression" dxfId="61" priority="4">
      <formula>D$3="S"</formula>
    </cfRule>
  </conditionalFormatting>
  <conditionalFormatting sqref="C8:I13">
    <cfRule type="cellIs" dxfId="60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opLeftCell="A7" zoomScale="101" workbookViewId="0">
      <selection activeCell="H8" sqref="H8"/>
    </sheetView>
  </sheetViews>
  <sheetFormatPr defaultColWidth="9.140625" defaultRowHeight="20.100000000000001" customHeight="1" x14ac:dyDescent="0.2"/>
  <cols>
    <col min="1" max="1" width="2.85546875" style="6" customWidth="1"/>
    <col min="2" max="2" width="22.85546875" style="6" customWidth="1"/>
    <col min="3" max="3" width="59.7109375" style="6" customWidth="1"/>
    <col min="4" max="4" width="16.28515625" style="108" bestFit="1" customWidth="1"/>
    <col min="5" max="5" width="12.85546875" style="6" customWidth="1"/>
    <col min="6" max="6" width="7.85546875" style="5" customWidth="1"/>
    <col min="7" max="14" width="5.85546875" style="6" customWidth="1"/>
    <col min="15" max="15" width="12.85546875" style="6" customWidth="1"/>
    <col min="16" max="23" width="4.85546875" style="6" customWidth="1"/>
    <col min="24" max="16384" width="9.140625" style="6"/>
  </cols>
  <sheetData>
    <row r="1" spans="2:23" ht="15" x14ac:dyDescent="0.2"/>
    <row r="2" spans="2:23" s="30" customFormat="1" ht="20.100000000000001" customHeight="1" thickBot="1" x14ac:dyDescent="0.25">
      <c r="D2" s="108"/>
      <c r="F2" s="99">
        <f>COUNT(F7:F30)+COUNTBLANK(F7:F30)</f>
        <v>24</v>
      </c>
      <c r="G2" s="31" t="str">
        <f t="shared" ref="G2:M2" si="0">CHOOSE(WEEKDAY(G4),"S","M","T","W","R","F","S")</f>
        <v>W</v>
      </c>
      <c r="H2" s="31" t="str">
        <f>CHOOSE(WEEKDAY(H4),"S","M","T","W","TH","F","S")</f>
        <v>TH</v>
      </c>
      <c r="I2" s="31" t="str">
        <f t="shared" si="0"/>
        <v>F</v>
      </c>
      <c r="J2" s="31" t="str">
        <f t="shared" si="0"/>
        <v>S</v>
      </c>
      <c r="K2" s="31" t="str">
        <f t="shared" si="0"/>
        <v>S</v>
      </c>
      <c r="L2" s="31" t="str">
        <f t="shared" si="0"/>
        <v>M</v>
      </c>
      <c r="M2" s="31" t="str">
        <f t="shared" si="0"/>
        <v>T</v>
      </c>
    </row>
    <row r="3" spans="2:23" ht="20.100000000000001" customHeight="1" x14ac:dyDescent="0.2">
      <c r="B3" s="227" t="s">
        <v>21</v>
      </c>
      <c r="C3" s="239" t="s">
        <v>22</v>
      </c>
      <c r="D3" s="229" t="s">
        <v>26</v>
      </c>
      <c r="E3" s="241" t="s">
        <v>23</v>
      </c>
      <c r="F3" s="100">
        <v>7</v>
      </c>
      <c r="G3" s="231" t="s">
        <v>24</v>
      </c>
      <c r="H3" s="232"/>
      <c r="I3" s="232"/>
      <c r="J3" s="232"/>
      <c r="K3" s="232"/>
      <c r="L3" s="232"/>
      <c r="M3" s="233"/>
    </row>
    <row r="4" spans="2:23" ht="60" customHeight="1" thickBot="1" x14ac:dyDescent="0.25">
      <c r="B4" s="228"/>
      <c r="C4" s="240"/>
      <c r="D4" s="230"/>
      <c r="E4" s="242"/>
      <c r="F4" s="41" t="s">
        <v>28</v>
      </c>
      <c r="G4" s="32">
        <v>43376</v>
      </c>
      <c r="H4" s="33">
        <f t="shared" ref="H4:M4" si="1">G4+1</f>
        <v>43377</v>
      </c>
      <c r="I4" s="33">
        <f t="shared" si="1"/>
        <v>43378</v>
      </c>
      <c r="J4" s="33">
        <f t="shared" si="1"/>
        <v>43379</v>
      </c>
      <c r="K4" s="33">
        <f t="shared" si="1"/>
        <v>43380</v>
      </c>
      <c r="L4" s="33">
        <f t="shared" si="1"/>
        <v>43381</v>
      </c>
      <c r="M4" s="34">
        <f t="shared" si="1"/>
        <v>43382</v>
      </c>
    </row>
    <row r="5" spans="2:23" ht="20.100000000000001" customHeight="1" x14ac:dyDescent="0.2">
      <c r="B5" s="234" t="s">
        <v>25</v>
      </c>
      <c r="C5" s="235"/>
      <c r="D5" s="235"/>
      <c r="E5" s="236"/>
      <c r="F5" s="50">
        <f>F6</f>
        <v>46</v>
      </c>
      <c r="G5" s="42">
        <f>MAX(0, F5-$F$5/$F$3)</f>
        <v>39.428571428571431</v>
      </c>
      <c r="H5" s="43">
        <f t="shared" ref="H5:M5" si="2">MAX(0,G5-$F$5/$F$3)</f>
        <v>32.857142857142861</v>
      </c>
      <c r="I5" s="43">
        <f t="shared" si="2"/>
        <v>26.285714285714292</v>
      </c>
      <c r="J5" s="43">
        <f t="shared" si="2"/>
        <v>19.714285714285722</v>
      </c>
      <c r="K5" s="43">
        <f t="shared" si="2"/>
        <v>13.142857142857151</v>
      </c>
      <c r="L5" s="43">
        <f t="shared" si="2"/>
        <v>6.5714285714285801</v>
      </c>
      <c r="M5" s="44">
        <f t="shared" si="2"/>
        <v>8.8817841970012523E-15</v>
      </c>
    </row>
    <row r="6" spans="2:23" ht="20.100000000000001" customHeight="1" thickBot="1" x14ac:dyDescent="0.25">
      <c r="B6" s="246" t="s">
        <v>17</v>
      </c>
      <c r="C6" s="247"/>
      <c r="D6" s="247"/>
      <c r="E6" s="248"/>
      <c r="F6" s="51">
        <f>SUM(F7:F30)</f>
        <v>46</v>
      </c>
      <c r="G6" s="45">
        <f t="shared" ref="G6:M6" si="3">IF(COUNTBLANK(G7:G30)=$F$2,F6,SUM(G7:G30))</f>
        <v>34</v>
      </c>
      <c r="H6" s="46">
        <f t="shared" si="3"/>
        <v>34</v>
      </c>
      <c r="I6" s="46">
        <f t="shared" si="3"/>
        <v>23</v>
      </c>
      <c r="J6" s="46">
        <f t="shared" si="3"/>
        <v>14</v>
      </c>
      <c r="K6" s="46">
        <f t="shared" si="3"/>
        <v>9</v>
      </c>
      <c r="L6" s="46">
        <f t="shared" si="3"/>
        <v>6</v>
      </c>
      <c r="M6" s="47">
        <f t="shared" si="3"/>
        <v>0</v>
      </c>
    </row>
    <row r="7" spans="2:23" ht="20.100000000000001" customHeight="1" x14ac:dyDescent="0.2">
      <c r="B7" s="249" t="s">
        <v>48</v>
      </c>
      <c r="C7" s="201" t="s">
        <v>55</v>
      </c>
      <c r="D7" s="190" t="s">
        <v>44</v>
      </c>
      <c r="E7" s="196" t="s">
        <v>42</v>
      </c>
      <c r="F7" s="52">
        <v>10</v>
      </c>
      <c r="G7" s="16">
        <v>5</v>
      </c>
      <c r="H7" s="17">
        <v>5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</row>
    <row r="8" spans="2:23" ht="20.100000000000001" customHeight="1" x14ac:dyDescent="0.2">
      <c r="B8" s="250"/>
      <c r="C8" s="201" t="s">
        <v>56</v>
      </c>
      <c r="D8" s="190" t="s">
        <v>46</v>
      </c>
      <c r="E8" s="196" t="s">
        <v>42</v>
      </c>
      <c r="F8" s="53">
        <v>3</v>
      </c>
      <c r="G8" s="19">
        <v>3</v>
      </c>
      <c r="H8" s="20">
        <v>3</v>
      </c>
      <c r="I8" s="20">
        <v>3</v>
      </c>
      <c r="J8" s="20">
        <v>0</v>
      </c>
      <c r="K8" s="20">
        <v>0</v>
      </c>
      <c r="L8" s="20">
        <v>0</v>
      </c>
      <c r="M8" s="21">
        <v>0</v>
      </c>
    </row>
    <row r="9" spans="2:23" ht="20.100000000000001" customHeight="1" x14ac:dyDescent="0.2">
      <c r="B9" s="250"/>
      <c r="C9" s="201" t="s">
        <v>57</v>
      </c>
      <c r="D9" s="190" t="s">
        <v>46</v>
      </c>
      <c r="E9" s="196" t="s">
        <v>41</v>
      </c>
      <c r="F9" s="53">
        <v>3</v>
      </c>
      <c r="G9" s="19">
        <v>3</v>
      </c>
      <c r="H9" s="20">
        <v>3</v>
      </c>
      <c r="I9" s="20">
        <v>3</v>
      </c>
      <c r="J9" s="20">
        <v>0</v>
      </c>
      <c r="K9" s="20">
        <v>0</v>
      </c>
      <c r="L9" s="20">
        <v>0</v>
      </c>
      <c r="M9" s="21">
        <v>0</v>
      </c>
    </row>
    <row r="10" spans="2:23" ht="20.100000000000001" customHeight="1" x14ac:dyDescent="0.2">
      <c r="B10" s="250"/>
      <c r="C10" s="201"/>
      <c r="D10" s="190"/>
      <c r="E10" s="196"/>
      <c r="F10" s="53">
        <v>0</v>
      </c>
      <c r="G10" s="19"/>
      <c r="H10" s="20"/>
      <c r="I10" s="20"/>
      <c r="J10" s="20"/>
      <c r="K10" s="20"/>
      <c r="L10" s="20"/>
      <c r="M10" s="21"/>
    </row>
    <row r="11" spans="2:23" ht="20.100000000000001" customHeight="1" x14ac:dyDescent="0.2">
      <c r="B11" s="250"/>
      <c r="C11" s="201"/>
      <c r="D11" s="190"/>
      <c r="E11" s="196"/>
      <c r="F11" s="53">
        <v>0</v>
      </c>
      <c r="G11" s="19"/>
      <c r="H11" s="20"/>
      <c r="I11" s="20"/>
      <c r="J11" s="20"/>
      <c r="K11" s="20"/>
      <c r="L11" s="20"/>
      <c r="M11" s="21"/>
    </row>
    <row r="12" spans="2:23" ht="20.100000000000001" customHeight="1" thickBot="1" x14ac:dyDescent="0.25">
      <c r="B12" s="251"/>
      <c r="C12" s="202"/>
      <c r="D12" s="203"/>
      <c r="E12" s="204"/>
      <c r="F12" s="54">
        <v>0</v>
      </c>
      <c r="G12" s="24"/>
      <c r="H12" s="25"/>
      <c r="I12" s="25"/>
      <c r="J12" s="25"/>
      <c r="K12" s="25"/>
      <c r="L12" s="25"/>
      <c r="M12" s="26"/>
      <c r="O12" s="65"/>
      <c r="P12" s="65"/>
      <c r="Q12" s="66" t="str">
        <f>CHOOSE(WEEKDAY(Q13),"S","M","T","W","R","F","S")</f>
        <v>W</v>
      </c>
      <c r="R12" s="66" t="str">
        <f>CHOOSE(WEEKDAY(R13),"S","M","T","W","TH","F","S")</f>
        <v>TH</v>
      </c>
      <c r="S12" s="66" t="str">
        <f t="shared" ref="S12:W12" si="4">CHOOSE(WEEKDAY(S13),"S","M","T","W","R","F","S")</f>
        <v>F</v>
      </c>
      <c r="T12" s="66" t="str">
        <f t="shared" si="4"/>
        <v>S</v>
      </c>
      <c r="U12" s="66" t="str">
        <f t="shared" si="4"/>
        <v>S</v>
      </c>
      <c r="V12" s="66" t="str">
        <f t="shared" si="4"/>
        <v>M</v>
      </c>
      <c r="W12" s="66" t="str">
        <f t="shared" si="4"/>
        <v>T</v>
      </c>
    </row>
    <row r="13" spans="2:23" ht="16.5" thickTop="1" x14ac:dyDescent="0.2">
      <c r="B13" s="257" t="s">
        <v>49</v>
      </c>
      <c r="C13" s="192" t="s">
        <v>54</v>
      </c>
      <c r="D13" s="191" t="s">
        <v>45</v>
      </c>
      <c r="E13" s="105" t="s">
        <v>41</v>
      </c>
      <c r="F13" s="106">
        <v>5</v>
      </c>
      <c r="G13" s="35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7">
        <v>0</v>
      </c>
      <c r="O13" s="65"/>
      <c r="P13" s="258" t="s">
        <v>28</v>
      </c>
      <c r="Q13" s="260">
        <f>G4</f>
        <v>43376</v>
      </c>
      <c r="R13" s="237">
        <f t="shared" ref="R13:W13" si="5">H4</f>
        <v>43377</v>
      </c>
      <c r="S13" s="237">
        <f t="shared" si="5"/>
        <v>43378</v>
      </c>
      <c r="T13" s="237">
        <f t="shared" si="5"/>
        <v>43379</v>
      </c>
      <c r="U13" s="237">
        <f t="shared" si="5"/>
        <v>43380</v>
      </c>
      <c r="V13" s="237">
        <f t="shared" si="5"/>
        <v>43381</v>
      </c>
      <c r="W13" s="252">
        <f t="shared" si="5"/>
        <v>43382</v>
      </c>
    </row>
    <row r="14" spans="2:23" ht="16.5" thickBot="1" x14ac:dyDescent="0.25">
      <c r="B14" s="250"/>
      <c r="C14" s="198"/>
      <c r="D14" s="194"/>
      <c r="E14" s="195"/>
      <c r="F14" s="53">
        <v>0</v>
      </c>
      <c r="G14" s="101">
        <v>0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3">
        <v>0</v>
      </c>
      <c r="O14" s="65"/>
      <c r="P14" s="259"/>
      <c r="Q14" s="261"/>
      <c r="R14" s="238"/>
      <c r="S14" s="238"/>
      <c r="T14" s="238"/>
      <c r="U14" s="238"/>
      <c r="V14" s="238"/>
      <c r="W14" s="253"/>
    </row>
    <row r="15" spans="2:23" ht="20.100000000000001" customHeight="1" x14ac:dyDescent="0.2">
      <c r="B15" s="250"/>
      <c r="C15" s="61"/>
      <c r="D15" s="109"/>
      <c r="E15" s="57"/>
      <c r="F15" s="53">
        <v>0</v>
      </c>
      <c r="G15" s="19"/>
      <c r="H15" s="20"/>
      <c r="I15" s="20"/>
      <c r="J15" s="20"/>
      <c r="K15" s="20"/>
      <c r="L15" s="20"/>
      <c r="M15" s="21"/>
      <c r="O15" s="67" t="s">
        <v>29</v>
      </c>
      <c r="P15" s="68">
        <f>F5</f>
        <v>46</v>
      </c>
      <c r="Q15" s="69">
        <f t="shared" ref="Q15:W16" si="6">G5</f>
        <v>39.428571428571431</v>
      </c>
      <c r="R15" s="70">
        <f t="shared" si="6"/>
        <v>32.857142857142861</v>
      </c>
      <c r="S15" s="70">
        <f t="shared" si="6"/>
        <v>26.285714285714292</v>
      </c>
      <c r="T15" s="70">
        <f t="shared" si="6"/>
        <v>19.714285714285722</v>
      </c>
      <c r="U15" s="70">
        <f t="shared" si="6"/>
        <v>13.142857142857151</v>
      </c>
      <c r="V15" s="70">
        <f t="shared" si="6"/>
        <v>6.5714285714285801</v>
      </c>
      <c r="W15" s="71">
        <f t="shared" si="6"/>
        <v>8.8817841970012523E-15</v>
      </c>
    </row>
    <row r="16" spans="2:23" ht="20.100000000000001" customHeight="1" thickBot="1" x14ac:dyDescent="0.25">
      <c r="B16" s="251"/>
      <c r="C16" s="62"/>
      <c r="D16" s="110"/>
      <c r="E16" s="58"/>
      <c r="F16" s="54">
        <v>0</v>
      </c>
      <c r="G16" s="24"/>
      <c r="H16" s="25"/>
      <c r="I16" s="25"/>
      <c r="J16" s="25"/>
      <c r="K16" s="25"/>
      <c r="L16" s="25"/>
      <c r="M16" s="26"/>
      <c r="O16" s="72" t="s">
        <v>30</v>
      </c>
      <c r="P16" s="73">
        <f>F6</f>
        <v>46</v>
      </c>
      <c r="Q16" s="74">
        <f t="shared" si="6"/>
        <v>34</v>
      </c>
      <c r="R16" s="75">
        <f t="shared" si="6"/>
        <v>34</v>
      </c>
      <c r="S16" s="75">
        <f t="shared" si="6"/>
        <v>23</v>
      </c>
      <c r="T16" s="75">
        <f t="shared" si="6"/>
        <v>14</v>
      </c>
      <c r="U16" s="75">
        <f t="shared" si="6"/>
        <v>9</v>
      </c>
      <c r="V16" s="75">
        <f t="shared" si="6"/>
        <v>6</v>
      </c>
      <c r="W16" s="76">
        <f t="shared" si="6"/>
        <v>0</v>
      </c>
    </row>
    <row r="17" spans="2:23" ht="20.100000000000001" customHeight="1" thickTop="1" x14ac:dyDescent="0.2">
      <c r="B17" s="254" t="s">
        <v>47</v>
      </c>
      <c r="C17" s="205" t="s">
        <v>50</v>
      </c>
      <c r="D17" s="194" t="s">
        <v>47</v>
      </c>
      <c r="E17" s="195" t="s">
        <v>60</v>
      </c>
      <c r="F17" s="55">
        <v>6</v>
      </c>
      <c r="G17" s="101">
        <v>6</v>
      </c>
      <c r="H17" s="102">
        <v>6</v>
      </c>
      <c r="I17" s="102">
        <v>6</v>
      </c>
      <c r="J17" s="102">
        <v>3</v>
      </c>
      <c r="K17" s="102">
        <v>3</v>
      </c>
      <c r="L17" s="102">
        <v>3</v>
      </c>
      <c r="M17" s="103">
        <v>0</v>
      </c>
      <c r="O17" s="199" t="s">
        <v>44</v>
      </c>
      <c r="P17" s="81">
        <f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20</v>
      </c>
      <c r="Q17" s="172">
        <f>SUM(IF($D$7=$O17,G$7,0),IF($D$8=$O17,G$8,0),IF($D$9=$O17,G$9,0),IF($D$10=$O17,G$10,0),IF($D$11=$O17,G$11,0),IF($D$12=$O17,G$12,0),IF($D$13=$O17,G$13,0),IF($D$14=$O17,G$14,0),IF($D$15=$O17,G$15,0),IF($D$16=$O17,G$16,0),IF($D$17=$O17,G$17,0),IF($D$18=$O17,G$18,0)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13</v>
      </c>
      <c r="R17" s="173">
        <f>SUM(IF($D$7=$O17,H$7,0),IF($D$8=$O17,H$8,0),IF($D$9=$O17,H$9,0),IF($D$10=$O17,H$10,0),IF($D$11=$O17,H$11,0),IF($D$12=$O17,H$12,0),IF($D$13=$O17,H$13,0),IF($D$14=$O17,H$14,0),IF($D$15=$O17,H$15,0),IF($D$16=$O17,H$16,0),IF($D$17=$O17,H$17,0),IF($D$18=$O17,H$18,0),IF($D$19=$O17,H$19,0),IF($D$20=$O17,H$20,0),IF($D$21=$O17,H$21,0),IF($D$22=$O17,H$22,0),IF($D$23=$O17,H$23,0),IF($D$24=$O17,H$24,0),IF($D$25=$O17,H$25,0),IF($D$26=$O17,H$26,0),IF($D$27=$O17,H$27,0),IF($D$28=$O17,H$28,0),IF($D$29=$O17,H$29,0),IF($D$30=$O17,H$30,0))</f>
        <v>13</v>
      </c>
      <c r="S17" s="173">
        <f>SUM(IF($D$7=$O17,I$7,0),IF($D$8=$O17,I$8,0),IF($D$9=$O17,I$9,0),IF($D$10=$O17,I$10,0),IF($D$11=$O17,I$11,0),IF($D$12=$O17,I$12,0),IF($D$13=$O17,I$13,0),IF($D$14=$O17,I$14,0),IF($D$15=$O17,I$15,0),IF($D$16=$O17,I$16,0),IF($D$17=$O17,I$17,0),IF($D$18=$O17,I$18,0),IF($D$19=$O17,I$19,0),IF($D$20=$O17,I$20,0),IF($D$21=$O17,I$21,0),IF($D$22=$O17,I$22,0),IF($D$23=$O17,I$23,0),IF($D$24=$O17,I$24,0),IF($D$25=$O17,I$25,0),IF($D$26=$O17,I$26,0),IF($D$27=$O17,I$27,0),IF($D$28=$O17,I$28,0),IF($D$29=$O17,I$29,0),IF($D$30=$O17,I$30,0))</f>
        <v>5</v>
      </c>
      <c r="T17" s="173">
        <f>SUM(IF($D$7=$O17,J$7,0),IF($D$8=$O17,J$8,0),IF($D$9=$O17,J$9,0),IF($D$10=$O17,J$10,0),IF($D$11=$O17,J$11,0),IF($D$12=$O17,J$12,0),IF($D$13=$O17,J$13,0),IF($D$14=$O17,J$14,0),IF($D$15=$O17,J$15,0),IF($D$16=$O17,J$16,0),IF($D$17=$O17,J$17,0),IF($D$18=$O17,J$18,0),IF($D$19=$O17,J$19,0),IF($D$20=$O17,J$20,0),IF($D$21=$O17,J$21,0),IF($D$22=$O17,J$22,0),IF($D$23=$O17,J$23,0),IF($D$24=$O17,J$24,0),IF($D$25=$O17,J$25,0),IF($D$26=$O17,J$26,0),IF($D$27=$O17,J$27,0),IF($D$28=$O17,J$28,0),IF($D$29=$O17,J$29,0),IF($D$30=$O17,J$30,0))</f>
        <v>5</v>
      </c>
      <c r="U17" s="173">
        <f>SUM(IF($D$7=$O17,K$7,0),IF($D$8=$O17,K$8,0),IF($D$9=$O17,K$9,0),IF($D$10=$O17,K$10,0),IF($D$11=$O17,K$11,0),IF($D$12=$O17,K$12,0),IF($D$13=$O17,K$13,0),IF($D$14=$O17,K$14,0),IF($D$15=$O17,K$15,0),IF($D$16=$O17,K$16,0),IF($D$17=$O17,K$17,0),IF($D$18=$O17,K$18,0),IF($D$19=$O17,K$19,0),IF($D$20=$O17,K$20,0),IF($D$21=$O17,K$21,0),IF($D$22=$O17,K$22,0),IF($D$23=$O17,K$23,0),IF($D$24=$O17,K$24,0),IF($D$25=$O17,K$25,0),IF($D$26=$O17,K$26,0),IF($D$27=$O17,K$27,0),IF($D$28=$O17,K$28,0),IF($D$29=$O17,K$29,0),IF($D$30=$O17,K$30,0))</f>
        <v>0</v>
      </c>
      <c r="V17" s="173">
        <f>SUM(IF($D$7=$O17,L$7,0),IF($D$8=$O17,L$8,0),IF($D$9=$O17,L$9,0),IF($D$10=$O17,L$10,0),IF($D$11=$O17,L$11,0),IF($D$12=$O17,L$12,0),IF($D$13=$O17,L$13,0),IF($D$14=$O17,L$14,0),IF($D$15=$O17,L$15,0),IF($D$16=$O17,L$16,0),IF($D$17=$O17,L$17,0),IF($D$18=$O17,L$18,0),IF($D$19=$O17,L$19,0),IF($D$20=$O17,L$20,0),IF($D$21=$O17,L$21,0),IF($D$22=$O17,L$22,0),IF($D$23=$O17,L$23,0),IF($D$24=$O17,L$24,0),IF($D$25=$O17,L$25,0),IF($D$26=$O17,L$26,0),IF($D$27=$O17,L$27,0),IF($D$28=$O17,L$28,0),IF($D$29=$O17,L$29,0),IF($D$30=$O17,L$30,0))</f>
        <v>0</v>
      </c>
      <c r="W17" s="174">
        <f>SUM(IF($D$7=$O17,M$7,0),IF($D$8=$O17,M$8,0),IF($D$9=$O17,M$9,0),IF($D$10=$O17,M$10,0),IF($D$11=$O17,M$11,0),IF($D$12=$O17,M$12,0),IF($D$13=$O17,M$13,0),IF($D$14=$O17,M$14,0),IF($D$15=$O17,M$15,0),IF($D$16=$O17,M$16,0),IF($D$17=$O17,M$17,0),IF($D$18=$O17,M$18,0),IF($D$19=$O17,M$19,0),IF($D$20=$O17,M$20,0),IF($D$21=$O17,M$21,0),IF($D$22=$O17,M$22,0),IF($D$23=$O17,M$23,0),IF($D$24=$O17,M$24,0),IF($D$25=$O17,M$25,0),IF($D$26=$O17,M$26,0),IF($D$27=$O17,M$27,0),IF($D$28=$O17,M$28,0),IF($D$29=$O17,M$29,0),IF($D$30=$O17,M$30,0))</f>
        <v>0</v>
      </c>
    </row>
    <row r="18" spans="2:23" ht="20.100000000000001" customHeight="1" x14ac:dyDescent="0.2">
      <c r="B18" s="255"/>
      <c r="C18" s="61"/>
      <c r="D18" s="194"/>
      <c r="E18" s="195"/>
      <c r="F18" s="53">
        <v>0</v>
      </c>
      <c r="G18" s="101"/>
      <c r="H18" s="102"/>
      <c r="I18" s="102"/>
      <c r="J18" s="102"/>
      <c r="K18" s="102"/>
      <c r="L18" s="102"/>
      <c r="M18" s="103"/>
      <c r="O18" s="77" t="s">
        <v>47</v>
      </c>
      <c r="P18" s="78">
        <f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6</v>
      </c>
      <c r="Q18" s="175">
        <f>SUM(IF($D$7=$O18,G$7,0),IF($D$8=$O18,G$8,0),IF($D$9=$O18,G$9,0),IF($D$10=$O18,G$10,0),IF($D$11=$O18,G$11,0),IF($D$12=$O18,G$12,0),IF($D$13=$O18,G$13,0),IF($D$14=$O18,G$14,0),IF($D$15=$O18,G$15,0),IF($D$16=$O18,G$16,0),IF($D$17=$O18,G$17,0),IF($D$18=$O18,G$18,0)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6</v>
      </c>
      <c r="R18" s="176">
        <f>SUM(IF($D$7=$O18,H$7,0),IF($D$8=$O18,H$8,0),IF($D$9=$O18,H$9,0),IF($D$10=$O18,H$10,0),IF($D$11=$O18,H$11,0),IF($D$12=$O18,H$12,0),IF($D$13=$O18,H$13,0),IF($D$14=$O18,H$14,0),IF($D$15=$O18,H$15,0),IF($D$16=$O18,H$16,0),IF($D$17=$O18,H$17,0),IF($D$18=$O18,H$18,0),IF($D$19=$O18,H$19,0),IF($D$20=$O18,H$20,0),IF($D$21=$O18,H$21,0),IF($D$22=$O18,H$22,0),IF($D$23=$O18,H$23,0),IF($D$24=$O18,H$24,0),IF($D$25=$O18,H$25,0),IF($D$26=$O18,H$26,0),IF($D$27=$O18,H$27,0),IF($D$28=$O18,H$28,0),IF($D$29=$O18,H$29,0),IF($D$30=$O18,H$30,0))</f>
        <v>6</v>
      </c>
      <c r="S18" s="176">
        <f>SUM(IF($D$7=$O18,I$7,0),IF($D$8=$O18,I$8,0),IF($D$9=$O18,I$9,0),IF($D$10=$O18,I$10,0),IF($D$11=$O18,I$11,0),IF($D$12=$O18,I$12,0),IF($D$13=$O18,I$13,0),IF($D$14=$O18,I$14,0),IF($D$15=$O18,I$15,0),IF($D$16=$O18,I$16,0),IF($D$17=$O18,I$17,0),IF($D$18=$O18,I$18,0),IF($D$19=$O18,I$19,0),IF($D$20=$O18,I$20,0),IF($D$21=$O18,I$21,0),IF($D$22=$O18,I$22,0),IF($D$23=$O18,I$23,0),IF($D$24=$O18,I$24,0),IF($D$25=$O18,I$25,0),IF($D$26=$O18,I$26,0),IF($D$27=$O18,I$27,0),IF($D$28=$O18,I$28,0),IF($D$29=$O18,I$29,0),IF($D$30=$O18,I$30,0))</f>
        <v>6</v>
      </c>
      <c r="T18" s="176">
        <f>SUM(IF($D$7=$O18,J$7,0),IF($D$8=$O18,J$8,0),IF($D$9=$O18,J$9,0),IF($D$10=$O18,J$10,0),IF($D$11=$O18,J$11,0),IF($D$12=$O18,J$12,0),IF($D$13=$O18,J$13,0),IF($D$14=$O18,J$14,0),IF($D$15=$O18,J$15,0),IF($D$16=$O18,J$16,0),IF($D$17=$O18,J$17,0),IF($D$18=$O18,J$18,0),IF($D$19=$O18,J$19,0),IF($D$20=$O18,J$20,0),IF($D$21=$O18,J$21,0),IF($D$22=$O18,J$22,0),IF($D$23=$O18,J$23,0),IF($D$24=$O18,J$24,0),IF($D$25=$O18,J$25,0),IF($D$26=$O18,J$26,0),IF($D$27=$O18,J$27,0),IF($D$28=$O18,J$28,0),IF($D$29=$O18,J$29,0),IF($D$30=$O18,J$30,0))</f>
        <v>3</v>
      </c>
      <c r="U18" s="176">
        <f>SUM(IF($D$7=$O18,K$7,0),IF($D$8=$O18,K$8,0),IF($D$9=$O18,K$9,0),IF($D$10=$O18,K$10,0),IF($D$11=$O18,K$11,0),IF($D$12=$O18,K$12,0),IF($D$13=$O18,K$13,0),IF($D$14=$O18,K$14,0),IF($D$15=$O18,K$15,0),IF($D$16=$O18,K$16,0),IF($D$17=$O18,K$17,0),IF($D$18=$O18,K$18,0),IF($D$19=$O18,K$19,0),IF($D$20=$O18,K$20,0),IF($D$21=$O18,K$21,0),IF($D$22=$O18,K$22,0),IF($D$23=$O18,K$23,0),IF($D$24=$O18,K$24,0),IF($D$25=$O18,K$25,0),IF($D$26=$O18,K$26,0),IF($D$27=$O18,K$27,0),IF($D$28=$O18,K$28,0),IF($D$29=$O18,K$29,0),IF($D$30=$O18,K$30,0))</f>
        <v>3</v>
      </c>
      <c r="V18" s="176">
        <f>SUM(IF($D$7=$O18,L$7,0),IF($D$8=$O18,L$8,0),IF($D$9=$O18,L$9,0),IF($D$10=$O18,L$10,0),IF($D$11=$O18,L$11,0),IF($D$12=$O18,L$12,0),IF($D$13=$O18,L$13,0),IF($D$14=$O18,L$14,0),IF($D$15=$O18,L$15,0),IF($D$16=$O18,L$16,0),IF($D$17=$O18,L$17,0),IF($D$18=$O18,L$18,0),IF($D$19=$O18,L$19,0),IF($D$20=$O18,L$20,0),IF($D$21=$O18,L$21,0),IF($D$22=$O18,L$22,0),IF($D$23=$O18,L$23,0),IF($D$24=$O18,L$24,0),IF($D$25=$O18,L$25,0),IF($D$26=$O18,L$26,0),IF($D$27=$O18,L$27,0),IF($D$28=$O18,L$28,0),IF($D$29=$O18,L$29,0),IF($D$30=$O18,L$30,0))</f>
        <v>3</v>
      </c>
      <c r="W18" s="177">
        <f>SUM(IF($D$7=$O18,M$7,0),IF($D$8=$O18,M$8,0),IF($D$9=$O18,M$9,0),IF($D$10=$O18,M$10,0),IF($D$11=$O18,M$11,0),IF($D$12=$O18,M$12,0),IF($D$13=$O18,M$13,0),IF($D$14=$O18,M$14,0),IF($D$15=$O18,M$15,0),IF($D$16=$O18,M$16,0),IF($D$17=$O18,M$17,0),IF($D$18=$O18,M$18,0),IF($D$19=$O18,M$19,0),IF($D$20=$O18,M$20,0),IF($D$21=$O18,M$21,0),IF($D$22=$O18,M$22,0),IF($D$23=$O18,M$23,0),IF($D$24=$O18,M$24,0),IF($D$25=$O18,M$25,0),IF($D$26=$O18,M$26,0),IF($D$27=$O18,M$27,0),IF($D$28=$O18,M$28,0),IF($D$29=$O18,M$29,0),IF($D$30=$O18,M$30,0))</f>
        <v>0</v>
      </c>
    </row>
    <row r="19" spans="2:23" ht="20.100000000000001" customHeight="1" x14ac:dyDescent="0.2">
      <c r="B19" s="255"/>
      <c r="C19" s="61"/>
      <c r="D19" s="190"/>
      <c r="E19" s="196"/>
      <c r="F19" s="53">
        <v>0</v>
      </c>
      <c r="G19" s="19"/>
      <c r="H19" s="20"/>
      <c r="I19" s="20"/>
      <c r="J19" s="20"/>
      <c r="K19" s="20"/>
      <c r="L19" s="20"/>
      <c r="M19" s="21"/>
      <c r="O19" s="79" t="s">
        <v>45</v>
      </c>
      <c r="P19" s="80">
        <f>SUM(IF($D$7=$O19,F$7,0),IF($D$8=$O19,F$8,0),IF($D$9=$O19,F$9,0),IF($D$10=$O19,F$10,0),IF($D$11=$O19,F$11,0),IF($D$12=$O19,F$12,0),IF($D$13=$O19,F$13,0),IF($D$14=$O19,F$14,0),IF($D$15=$O19,F$15,0),IF($D$16=$O19,F$16,0),IF($D$17=$O19,F$17,0),IF($D$18=$O19,F$18,0)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5</v>
      </c>
      <c r="Q19" s="178">
        <f>SUM(IF($D$7=$O19,G$7,0),IF($D$8=$O19,G$8,0),IF($D$9=$O19,G$9,0),IF($D$10=$O19,G$10,0),IF($D$11=$O19,G$11,0),IF($D$12=$O19,G$12,0),IF($D$13=$O19,G$13,0),IF($D$14=$O19,G$14,0),IF($D$15=$O19,G$15,0),IF($D$16=$O19,G$16,0),IF($D$17=$O19,G$17,0),IF($D$18=$O19,G$18,0),IF($D$19=$O19,G$19,0),IF($D$20=$O19,G$20,0),IF($D$21=$O19,G$21,0),IF($D$22=$O19,G$22,0),IF($D$23=$O19,G$23,0),IF($D$24=$O19,G$24,0),IF($D$25=$O19,G$25,0),IF($D$26=$O19,G$26,0),IF($D$27=$O19,G$27,0),IF($D$28=$O19,G$28,0),IF($D$29=$O19,G$29,0),IF($D$30=$O19,G$30,0))</f>
        <v>0</v>
      </c>
      <c r="R19" s="179">
        <f>SUM(IF($D$7=$O19,H$7,0),IF($D$8=$O19,H$8,0),IF($D$9=$O19,H$9,0),IF($D$10=$O19,H$10,0),IF($D$11=$O19,H$11,0),IF($D$12=$O19,H$12,0),IF($D$13=$O19,H$13,0),IF($D$14=$O19,H$14,0),IF($D$15=$O19,H$15,0),IF($D$16=$O19,H$16,0),IF($D$17=$O19,H$17,0),IF($D$18=$O19,H$18,0),IF($D$19=$O19,H$19,0),IF($D$20=$O19,H$20,0),IF($D$21=$O19,H$21,0),IF($D$22=$O19,H$22,0),IF($D$23=$O19,H$23,0),IF($D$24=$O19,H$24,0),IF($D$25=$O19,H$25,0),IF($D$26=$O19,H$26,0),IF($D$27=$O19,H$27,0),IF($D$28=$O19,H$28,0),IF($D$29=$O19,H$29,0),IF($D$30=$O19,H$30,0))</f>
        <v>0</v>
      </c>
      <c r="S19" s="179">
        <f>SUM(IF($D$7=$O19,I$7,0),IF($D$8=$O19,I$8,0),IF($D$9=$O19,I$9,0),IF($D$10=$O19,I$10,0),IF($D$11=$O19,I$11,0),IF($D$12=$O19,I$12,0),IF($D$13=$O19,I$13,0),IF($D$14=$O19,I$14,0),IF($D$15=$O19,I$15,0),IF($D$16=$O19,I$16,0),IF($D$17=$O19,I$17,0),IF($D$18=$O19,I$18,0),IF($D$19=$O19,I$19,0),IF($D$20=$O19,I$20,0),IF($D$21=$O19,I$21,0),IF($D$22=$O19,I$22,0),IF($D$23=$O19,I$23,0),IF($D$24=$O19,I$24,0),IF($D$25=$O19,I$25,0),IF($D$26=$O19,I$26,0),IF($D$27=$O19,I$27,0),IF($D$28=$O19,I$28,0),IF($D$29=$O19,I$29,0),IF($D$30=$O19,I$30,0))</f>
        <v>0</v>
      </c>
      <c r="T19" s="179">
        <f>SUM(IF($D$7=$O19,J$7,0),IF($D$8=$O19,J$8,0),IF($D$9=$O19,J$9,0),IF($D$10=$O19,J$10,0),IF($D$11=$O19,J$11,0),IF($D$12=$O19,J$12,0),IF($D$13=$O19,J$13,0),IF($D$14=$O19,J$14,0),IF($D$15=$O19,J$15,0),IF($D$16=$O19,J$16,0),IF($D$17=$O19,J$17,0),IF($D$18=$O19,J$18,0),IF($D$19=$O19,J$19,0),IF($D$20=$O19,J$20,0),IF($D$21=$O19,J$21,0),IF($D$22=$O19,J$22,0),IF($D$23=$O19,J$23,0),IF($D$24=$O19,J$24,0),IF($D$25=$O19,J$25,0),IF($D$26=$O19,J$26,0),IF($D$27=$O19,J$27,0),IF($D$28=$O19,J$28,0),IF($D$29=$O19,J$29,0),IF($D$30=$O19,J$30,0))</f>
        <v>0</v>
      </c>
      <c r="U19" s="179">
        <f>SUM(IF($D$7=$O19,K$7,0),IF($D$8=$O19,K$8,0),IF($D$9=$O19,K$9,0),IF($D$10=$O19,K$10,0),IF($D$11=$O19,K$11,0),IF($D$12=$O19,K$12,0),IF($D$13=$O19,K$13,0),IF($D$14=$O19,K$14,0),IF($D$15=$O19,K$15,0),IF($D$16=$O19,K$16,0),IF($D$17=$O19,K$17,0),IF($D$18=$O19,K$18,0),IF($D$19=$O19,K$19,0),IF($D$20=$O19,K$20,0),IF($D$21=$O19,K$21,0),IF($D$22=$O19,K$22,0),IF($D$23=$O19,K$23,0),IF($D$24=$O19,K$24,0),IF($D$25=$O19,K$25,0),IF($D$26=$O19,K$26,0),IF($D$27=$O19,K$27,0),IF($D$28=$O19,K$28,0),IF($D$29=$O19,K$29,0),IF($D$30=$O19,K$30,0))</f>
        <v>0</v>
      </c>
      <c r="V19" s="179">
        <f>SUM(IF($D$7=$O19,L$7,0),IF($D$8=$O19,L$8,0),IF($D$9=$O19,L$9,0),IF($D$10=$O19,L$10,0),IF($D$11=$O19,L$11,0),IF($D$12=$O19,L$12,0),IF($D$13=$O19,L$13,0),IF($D$14=$O19,L$14,0),IF($D$15=$O19,L$15,0),IF($D$16=$O19,L$16,0),IF($D$17=$O19,L$17,0),IF($D$18=$O19,L$18,0),IF($D$19=$O19,L$19,0),IF($D$20=$O19,L$20,0),IF($D$21=$O19,L$21,0),IF($D$22=$O19,L$22,0),IF($D$23=$O19,L$23,0),IF($D$24=$O19,L$24,0),IF($D$25=$O19,L$25,0),IF($D$26=$O19,L$26,0),IF($D$27=$O19,L$27,0),IF($D$28=$O19,L$28,0),IF($D$29=$O19,L$29,0),IF($D$30=$O19,L$30,0))</f>
        <v>0</v>
      </c>
      <c r="W19" s="180">
        <f>SUM(IF($D$7=$O19,M$7,0),IF($D$8=$O19,M$8,0),IF($D$9=$O19,M$9,0),IF($D$10=$O19,M$10,0),IF($D$11=$O19,M$11,0),IF($D$12=$O19,M$12,0),IF($D$13=$O19,M$13,0),IF($D$14=$O19,M$14,0),IF($D$15=$O19,M$15,0),IF($D$16=$O19,M$16,0),IF($D$17=$O19,M$17,0),IF($D$18=$O19,M$18,0),IF($D$19=$O19,M$19,0),IF($D$20=$O19,M$20,0),IF($D$21=$O19,M$21,0),IF($D$22=$O19,M$22,0),IF($D$23=$O19,M$23,0),IF($D$24=$O19,M$24,0),IF($D$25=$O19,M$25,0),IF($D$26=$O19,M$26,0),IF($D$27=$O19,M$27,0),IF($D$28=$O19,M$28,0),IF($D$29=$O19,M$29,0),IF($D$30=$O19,M$30,0))</f>
        <v>0</v>
      </c>
    </row>
    <row r="20" spans="2:23" ht="20.100000000000001" customHeight="1" thickBot="1" x14ac:dyDescent="0.25">
      <c r="B20" s="256"/>
      <c r="C20" s="62"/>
      <c r="D20" s="110"/>
      <c r="E20" s="58"/>
      <c r="F20" s="54">
        <v>0</v>
      </c>
      <c r="G20" s="24"/>
      <c r="H20" s="25"/>
      <c r="I20" s="25"/>
      <c r="J20" s="25"/>
      <c r="K20" s="25"/>
      <c r="L20" s="25"/>
      <c r="M20" s="26"/>
      <c r="O20" s="82" t="s">
        <v>27</v>
      </c>
      <c r="P20" s="83">
        <f>SUM(IF($D$7=$O20,F$7,0),IF($D$8=$O20,F$8,0),IF($D$9=$O20,F$9,0),IF($D$10=$O20,F$10,0),IF($D$11=$O20,F$11,0),IF($D$12=$O20,F$12,0),IF($D$13=$O20,F$13,0),IF($D$14=$O20,F$14,0),IF($D$15=$O20,F$15,0),IF($D$16=$O20,F$16,0),IF($D$17=$O20,F$17,0),IF($D$18=$O20,F$18,0),IF($D$19=$O20,F$19,0),IF($D$20=$O20,F$20,0),IF($D$21=$O20,F$21,0),IF($D$22=$O20,F$22,0),IF($D$23=$O20,F$23,0),IF($D$24=$O20,F$24,0),IF($D$25=$O20,F$25,0),IF($D$26=$O20,F$26,0),IF($D$27=$O20,F$27,0),IF($D$28=$O20,F$28,0),IF($D$29=$O20,F$29,0),IF($D$30=$O20,F$30,0))</f>
        <v>6</v>
      </c>
      <c r="Q20" s="181">
        <f>SUM(IF($D$7=$O20,G$7,0),IF($D$8=$O20,G$8,0),IF($D$9=$O20,G$9,0),IF($D$10=$O20,G$10,0),IF($D$11=$O20,G$11,0),IF($D$12=$O20,G$12,0),IF($D$13=$O20,G$13,0),IF($D$14=$O20,G$14,0),IF($D$15=$O20,G$15,0),IF($D$16=$O20,G$16,0),IF($D$17=$O20,G$17,0),IF($D$18=$O20,G$18,0),IF($D$19=$O20,G$19,0),IF($D$20=$O20,G$20,0),IF($D$21=$O20,G$21,0),IF($D$22=$O20,G$22,0),IF($D$23=$O20,G$23,0),IF($D$24=$O20,G$24,0),IF($D$25=$O20,G$25,0),IF($D$26=$O20,G$26,0),IF($D$27=$O20,G$27,0),IF($D$28=$O20,G$28,0),IF($D$29=$O20,G$29,0),IF($D$30=$O20,G$30,0))</f>
        <v>6</v>
      </c>
      <c r="R20" s="182">
        <f>SUM(IF($D$7=$O20,H$7,0),IF($D$8=$O20,H$8,0),IF($D$9=$O20,H$9,0),IF($D$10=$O20,H$10,0),IF($D$11=$O20,H$11,0),IF($D$12=$O20,H$12,0),IF($D$13=$O20,H$13,0),IF($D$14=$O20,H$14,0),IF($D$15=$O20,H$15,0),IF($D$16=$O20,H$16,0),IF($D$17=$O20,H$17,0),IF($D$18=$O20,H$18,0),IF($D$19=$O20,H$19,0),IF($D$20=$O20,H$20,0),IF($D$21=$O20,H$21,0),IF($D$22=$O20,H$22,0),IF($D$23=$O20,H$23,0),IF($D$24=$O20,H$24,0),IF($D$25=$O20,H$25,0),IF($D$26=$O20,H$26,0),IF($D$27=$O20,H$27,0),IF($D$28=$O20,H$28,0),IF($D$29=$O20,H$29,0),IF($D$30=$O20,H$30,0))</f>
        <v>6</v>
      </c>
      <c r="S20" s="182">
        <f>SUM(IF($D$7=$O20,I$7,0),IF($D$8=$O20,I$8,0),IF($D$9=$O20,I$9,0),IF($D$10=$O20,I$10,0),IF($D$11=$O20,I$11,0),IF($D$12=$O20,I$12,0),IF($D$13=$O20,I$13,0),IF($D$14=$O20,I$14,0),IF($D$15=$O20,I$15,0),IF($D$16=$O20,I$16,0),IF($D$17=$O20,I$17,0),IF($D$18=$O20,I$18,0),IF($D$19=$O20,I$19,0),IF($D$20=$O20,I$20,0),IF($D$21=$O20,I$21,0),IF($D$22=$O20,I$22,0),IF($D$23=$O20,I$23,0),IF($D$24=$O20,I$24,0),IF($D$25=$O20,I$25,0),IF($D$26=$O20,I$26,0),IF($D$27=$O20,I$27,0),IF($D$28=$O20,I$28,0),IF($D$29=$O20,I$29,0),IF($D$30=$O20,I$30,0))</f>
        <v>6</v>
      </c>
      <c r="T20" s="182">
        <f>SUM(IF($D$7=$O20,J$7,0),IF($D$8=$O20,J$8,0),IF($D$9=$O20,J$9,0),IF($D$10=$O20,J$10,0),IF($D$11=$O20,J$11,0),IF($D$12=$O20,J$12,0),IF($D$13=$O20,J$13,0),IF($D$14=$O20,J$14,0),IF($D$15=$O20,J$15,0),IF($D$16=$O20,J$16,0),IF($D$17=$O20,J$17,0),IF($D$18=$O20,J$18,0),IF($D$19=$O20,J$19,0),IF($D$20=$O20,J$20,0),IF($D$21=$O20,J$21,0),IF($D$22=$O20,J$22,0),IF($D$23=$O20,J$23,0),IF($D$24=$O20,J$24,0),IF($D$25=$O20,J$25,0),IF($D$26=$O20,J$26,0),IF($D$27=$O20,J$27,0),IF($D$28=$O20,J$28,0),IF($D$29=$O20,J$29,0),IF($D$30=$O20,J$30,0))</f>
        <v>6</v>
      </c>
      <c r="U20" s="182">
        <f>SUM(IF($D$7=$O20,K$7,0),IF($D$8=$O20,K$8,0),IF($D$9=$O20,K$9,0),IF($D$10=$O20,K$10,0),IF($D$11=$O20,K$11,0),IF($D$12=$O20,K$12,0),IF($D$13=$O20,K$13,0),IF($D$14=$O20,K$14,0),IF($D$15=$O20,K$15,0),IF($D$16=$O20,K$16,0),IF($D$17=$O20,K$17,0),IF($D$18=$O20,K$18,0),IF($D$19=$O20,K$19,0),IF($D$20=$O20,K$20,0),IF($D$21=$O20,K$21,0),IF($D$22=$O20,K$22,0),IF($D$23=$O20,K$23,0),IF($D$24=$O20,K$24,0),IF($D$25=$O20,K$25,0),IF($D$26=$O20,K$26,0),IF($D$27=$O20,K$27,0),IF($D$28=$O20,K$28,0),IF($D$29=$O20,K$29,0),IF($D$30=$O20,K$30,0))</f>
        <v>6</v>
      </c>
      <c r="V20" s="182">
        <f>SUM(IF($D$7=$O20,L$7,0),IF($D$8=$O20,L$8,0),IF($D$9=$O20,L$9,0),IF($D$10=$O20,L$10,0),IF($D$11=$O20,L$11,0),IF($D$12=$O20,L$12,0),IF($D$13=$O20,L$13,0),IF($D$14=$O20,L$14,0),IF($D$15=$O20,L$15,0),IF($D$16=$O20,L$16,0),IF($D$17=$O20,L$17,0),IF($D$18=$O20,L$18,0),IF($D$19=$O20,L$19,0),IF($D$20=$O20,L$20,0),IF($D$21=$O20,L$21,0),IF($D$22=$O20,L$22,0),IF($D$23=$O20,L$23,0),IF($D$24=$O20,L$24,0),IF($D$25=$O20,L$25,0),IF($D$26=$O20,L$26,0),IF($D$27=$O20,L$27,0),IF($D$28=$O20,L$28,0),IF($D$29=$O20,L$29,0),IF($D$30=$O20,L$30,0))</f>
        <v>3</v>
      </c>
      <c r="W20" s="183">
        <f>SUM(IF($D$7=$O20,M$7,0),IF($D$8=$O20,M$8,0),IF($D$9=$O20,M$9,0),IF($D$10=$O20,M$10,0),IF($D$11=$O20,M$11,0),IF($D$12=$O20,M$12,0),IF($D$13=$O20,M$13,0),IF($D$14=$O20,M$14,0),IF($D$15=$O20,M$15,0),IF($D$16=$O20,M$16,0),IF($D$17=$O20,M$17,0),IF($D$18=$O20,M$18,0),IF($D$19=$O20,M$19,0),IF($D$20=$O20,M$20,0),IF($D$21=$O20,M$21,0),IF($D$22=$O20,M$22,0),IF($D$23=$O20,M$23,0),IF($D$24=$O20,M$24,0),IF($D$25=$O20,M$25,0),IF($D$26=$O20,M$26,0),IF($D$27=$O20,M$27,0),IF($D$28=$O20,M$28,0),IF($D$29=$O20,M$29,0),IF($D$30=$O20,M$30,0))</f>
        <v>0</v>
      </c>
    </row>
    <row r="21" spans="2:23" ht="20.100000000000001" customHeight="1" thickTop="1" x14ac:dyDescent="0.2">
      <c r="B21" s="254" t="s">
        <v>51</v>
      </c>
      <c r="C21" s="198" t="s">
        <v>61</v>
      </c>
      <c r="D21" s="194" t="s">
        <v>44</v>
      </c>
      <c r="E21" s="195" t="s">
        <v>41</v>
      </c>
      <c r="F21" s="106">
        <v>10</v>
      </c>
      <c r="G21" s="35">
        <v>8</v>
      </c>
      <c r="H21" s="36">
        <v>8</v>
      </c>
      <c r="I21" s="36">
        <v>5</v>
      </c>
      <c r="J21" s="36">
        <v>5</v>
      </c>
      <c r="K21" s="36">
        <v>0</v>
      </c>
      <c r="L21" s="36">
        <v>0</v>
      </c>
      <c r="M21" s="37">
        <v>0</v>
      </c>
      <c r="O21" s="85" t="s">
        <v>46</v>
      </c>
      <c r="P21" s="86">
        <f>SUM(IF($D$7=$O21,F$7,0),IF($D$8=$O21,F$8,0),IF($D$9=$O21,F$9,0),IF($D$10=$O21,F$10,0),IF($D$11=$O21,F$11,0),IF($D$12=$O21,F$12,0),IF($D$13=$O21,F$13,0),IF($D$14=$O21,F$14,0),IF($D$15=$O21,F$15,0),IF($D$16=$O21,F$16,0),IF($D$17=$O21,F$17,0),IF($D$18=$O21,F$18,0),IF($D$19=$O21,F$19,0),IF($D$20=$O21,F$20,0),IF($D$21=$O21,F$21,0),IF($D$22=$O21,F$22,0),IF($D$23=$O21,F$23,0),IF($D$24=$O21,F$24,0),IF($D$25=$O21,F$25,0),IF($D$26=$O21,F$26,0),IF($D$27=$O21,F$27,0),IF($D$28=$O21,F$28,0),IF($D$29=$O21,F$29,0),IF($D$30=$O21,F$30,0))</f>
        <v>9</v>
      </c>
      <c r="Q21" s="184">
        <f>SUM(IF($D$7=$O21,G$7,0),IF($D$8=$O21,G$8,0),IF($D$9=$O21,G$9,0),IF($D$10=$O21,G$10,0),IF($D$11=$O21,G$11,0),IF($D$12=$O21,G$12,0),IF($D$13=$O21,G$13,0),IF($D$14=$O21,G$14,0),IF($D$15=$O21,G$15,0),IF($D$16=$O21,G$16,0),IF($D$17=$O21,G$17,0),IF($D$18=$O21,G$18,0),IF($D$19=$O21,G$19,0),IF($D$20=$O21,G$20,0),IF($D$21=$O21,G$21,0),IF($D$22=$O21,G$22,0),IF($D$23=$O21,G$23,0),IF($D$24=$O21,G$24,0),IF($D$25=$O21,G$25,0),IF($D$26=$O21,G$26,0),IF($D$27=$O21,G$27,0),IF($D$28=$O21,G$28,0),IF($D$29=$O21,G$29,0),IF($D$30=$O21,G$30,0))</f>
        <v>9</v>
      </c>
      <c r="R21" s="185">
        <f>SUM(IF($D$7=$O21,H$7,0),IF($D$8=$O21,H$8,0),IF($D$9=$O21,H$9,0),IF($D$10=$O21,H$10,0),IF($D$11=$O21,H$11,0),IF($D$12=$O21,H$12,0),IF($D$13=$O21,H$13,0),IF($D$14=$O21,H$14,0),IF($D$15=$O21,H$15,0),IF($D$16=$O21,H$16,0),IF($D$17=$O21,H$17,0),IF($D$18=$O21,H$18,0),IF($D$19=$O21,H$19,0),IF($D$20=$O21,H$20,0),IF($D$21=$O21,H$21,0),IF($D$22=$O21,H$22,0),IF($D$23=$O21,H$23,0),IF($D$24=$O21,H$24,0),IF($D$25=$O21,H$25,0),IF($D$26=$O21,H$26,0),IF($D$27=$O21,H$27,0),IF($D$28=$O21,H$28,0),IF($D$29=$O21,H$29,0),IF($D$30=$O21,H$30,0))</f>
        <v>9</v>
      </c>
      <c r="S21" s="185">
        <f>SUM(IF($D$7=$O21,I$7,0),IF($D$8=$O21,I$8,0),IF($D$9=$O21,I$9,0),IF($D$10=$O21,I$10,0),IF($D$11=$O21,I$11,0),IF($D$12=$O21,I$12,0),IF($D$13=$O21,I$13,0),IF($D$14=$O21,I$14,0),IF($D$15=$O21,I$15,0),IF($D$16=$O21,I$16,0),IF($D$17=$O21,I$17,0),IF($D$18=$O21,I$18,0),IF($D$19=$O21,I$19,0),IF($D$20=$O21,I$20,0),IF($D$21=$O21,I$21,0),IF($D$22=$O21,I$22,0),IF($D$23=$O21,I$23,0),IF($D$24=$O21,I$24,0),IF($D$25=$O21,I$25,0),IF($D$26=$O21,I$26,0),IF($D$27=$O21,I$27,0),IF($D$28=$O21,I$28,0),IF($D$29=$O21,I$29,0),IF($D$30=$O21,I$30,0))</f>
        <v>6</v>
      </c>
      <c r="T21" s="185">
        <f>SUM(IF($D$7=$O21,J$7,0),IF($D$8=$O21,J$8,0),IF($D$9=$O21,J$9,0),IF($D$10=$O21,J$10,0),IF($D$11=$O21,J$11,0),IF($D$12=$O21,J$12,0),IF($D$13=$O21,J$13,0),IF($D$14=$O21,J$14,0),IF($D$15=$O21,J$15,0),IF($D$16=$O21,J$16,0),IF($D$17=$O21,J$17,0),IF($D$18=$O21,J$18,0),IF($D$19=$O21,J$19,0),IF($D$20=$O21,J$20,0),IF($D$21=$O21,J$21,0),IF($D$22=$O21,J$22,0),IF($D$23=$O21,J$23,0),IF($D$24=$O21,J$24,0),IF($D$25=$O21,J$25,0),IF($D$26=$O21,J$26,0),IF($D$27=$O21,J$27,0),IF($D$28=$O21,J$28,0),IF($D$29=$O21,J$29,0),IF($D$30=$O21,J$30,0))</f>
        <v>0</v>
      </c>
      <c r="U21" s="185">
        <f>SUM(IF($D$7=$O21,K$7,0),IF($D$8=$O21,K$8,0),IF($D$9=$O21,K$9,0),IF($D$10=$O21,K$10,0),IF($D$11=$O21,K$11,0),IF($D$12=$O21,K$12,0),IF($D$13=$O21,K$13,0),IF($D$14=$O21,K$14,0),IF($D$15=$O21,K$15,0),IF($D$16=$O21,K$16,0),IF($D$17=$O21,K$17,0),IF($D$18=$O21,K$18,0),IF($D$19=$O21,K$19,0),IF($D$20=$O21,K$20,0),IF($D$21=$O21,K$21,0),IF($D$22=$O21,K$22,0),IF($D$23=$O21,K$23,0),IF($D$24=$O21,K$24,0),IF($D$25=$O21,K$25,0),IF($D$26=$O21,K$26,0),IF($D$27=$O21,K$27,0),IF($D$28=$O21,K$28,0),IF($D$29=$O21,K$29,0),IF($D$30=$O21,K$30,0))</f>
        <v>0</v>
      </c>
      <c r="V21" s="185">
        <f>SUM(IF($D$7=$O21,L$7,0),IF($D$8=$O21,L$8,0),IF($D$9=$O21,L$9,0),IF($D$10=$O21,L$10,0),IF($D$11=$O21,L$11,0),IF($D$12=$O21,L$12,0),IF($D$13=$O21,L$13,0),IF($D$14=$O21,L$14,0),IF($D$15=$O21,L$15,0),IF($D$16=$O21,L$16,0),IF($D$17=$O21,L$17,0),IF($D$18=$O21,L$18,0),IF($D$19=$O21,L$19,0),IF($D$20=$O21,L$20,0),IF($D$21=$O21,L$21,0),IF($D$22=$O21,L$22,0),IF($D$23=$O21,L$23,0),IF($D$24=$O21,L$24,0),IF($D$25=$O21,L$25,0),IF($D$26=$O21,L$26,0),IF($D$27=$O21,L$27,0),IF($D$28=$O21,L$28,0),IF($D$29=$O21,L$29,0),IF($D$30=$O21,L$30,0))</f>
        <v>0</v>
      </c>
      <c r="W21" s="186">
        <f>SUM(IF($D$7=$O21,M$7,0),IF($D$8=$O21,M$8,0),IF($D$9=$O21,M$9,0),IF($D$10=$O21,M$10,0),IF($D$11=$O21,M$11,0),IF($D$12=$O21,M$12,0),IF($D$13=$O21,M$13,0),IF($D$14=$O21,M$14,0),IF($D$15=$O21,M$15,0),IF($D$16=$O21,M$16,0),IF($D$17=$O21,M$17,0),IF($D$18=$O21,M$18,0),IF($D$19=$O21,M$19,0),IF($D$20=$O21,M$20,0),IF($D$21=$O21,M$21,0),IF($D$22=$O21,M$22,0),IF($D$23=$O21,M$23,0),IF($D$24=$O21,M$24,0),IF($D$25=$O21,M$25,0),IF($D$26=$O21,M$26,0),IF($D$27=$O21,M$27,0),IF($D$28=$O21,M$28,0),IF($D$29=$O21,M$29,0),IF($D$30=$O21,M$30,0))</f>
        <v>0</v>
      </c>
    </row>
    <row r="22" spans="2:23" ht="20.100000000000001" customHeight="1" thickBot="1" x14ac:dyDescent="0.25">
      <c r="B22" s="255"/>
      <c r="C22" s="61" t="s">
        <v>62</v>
      </c>
      <c r="D22" s="109" t="s">
        <v>27</v>
      </c>
      <c r="E22" s="57" t="s">
        <v>42</v>
      </c>
      <c r="F22" s="53">
        <v>6</v>
      </c>
      <c r="G22" s="19">
        <v>6</v>
      </c>
      <c r="H22" s="20">
        <v>6</v>
      </c>
      <c r="I22" s="20">
        <v>6</v>
      </c>
      <c r="J22" s="20">
        <v>6</v>
      </c>
      <c r="K22" s="20">
        <v>6</v>
      </c>
      <c r="L22" s="20">
        <v>3</v>
      </c>
      <c r="M22" s="21">
        <v>0</v>
      </c>
      <c r="O22" s="87"/>
      <c r="P22" s="88">
        <f>SUM(IF($D$7=$O22,F$7,0),IF($D$8=$O22,F$8,0),IF($D$9=$O22,F$9,0),IF($D$10=$O22,F$10,0),IF($D$11=$O22,F$11,0),IF($D$12=$O22,F$12,0),IF($D$13=$O22,F$13,0),IF($D$14=$O22,F$14,0),IF($D$15=$O22,F$15,0),IF($D$16=$O22,F$16,0),IF($D$17=$O22,F$17,0),IF($D$18=$O22,F$18,0),IF($D$19=$O22,F$19,0),IF($D$20=$O22,F$20,0),IF($D$21=$O22,F$21,0),IF($D$22=$O22,F$22,0),IF($D$23=$O22,F$23,0),IF($D$24=$O22,F$24,0),IF($D$25=$O22,F$25,0),IF($D$26=$O22,F$26,0),IF($D$27=$O22,F$27,0),IF($D$28=$O22,F$28,0),IF($D$29=$O22,F$29,0),IF($D$30=$O22,F$30,0))</f>
        <v>0</v>
      </c>
      <c r="Q22" s="187">
        <f>SUM(IF($D$7=$O22,G$7,0),IF($D$8=$O22,G$8,0),IF($D$9=$O22,G$9,0),IF($D$10=$O22,G$10,0),IF($D$11=$O22,G$11,0),IF($D$12=$O22,G$12,0),IF($D$13=$O22,G$13,0),IF($D$14=$O22,G$14,0),IF($D$15=$O22,G$15,0),IF($D$16=$O22,G$16,0),IF($D$17=$O22,G$17,0),IF($D$18=$O22,G$18,0),IF($D$19=$O22,G$19,0),IF($D$20=$O22,G$20,0),IF($D$21=$O22,G$21,0),IF($D$22=$O22,G$22,0),IF($D$23=$O22,G$23,0),IF($D$24=$O22,G$24,0),IF($D$25=$O22,G$25,0),IF($D$26=$O22,G$26,0),IF($D$27=$O22,G$27,0),IF($D$28=$O22,G$28,0),IF($D$29=$O22,G$29,0),IF($D$30=$O22,G$30,0))</f>
        <v>0</v>
      </c>
      <c r="R22" s="188">
        <f>SUM(IF($D$7=$O22,H$7,0),IF($D$8=$O22,H$8,0),IF($D$9=$O22,H$9,0),IF($D$10=$O22,H$10,0),IF($D$11=$O22,H$11,0),IF($D$12=$O22,H$12,0),IF($D$13=$O22,H$13,0),IF($D$14=$O22,H$14,0),IF($D$15=$O22,H$15,0),IF($D$16=$O22,H$16,0),IF($D$17=$O22,H$17,0),IF($D$18=$O22,H$18,0),IF($D$19=$O22,H$19,0),IF($D$20=$O22,H$20,0),IF($D$21=$O22,H$21,0),IF($D$22=$O22,H$22,0),IF($D$23=$O22,H$23,0),IF($D$24=$O22,H$24,0),IF($D$25=$O22,H$25,0),IF($D$26=$O22,H$26,0),IF($D$27=$O22,H$27,0),IF($D$28=$O22,H$28,0),IF($D$29=$O22,H$29,0),IF($D$30=$O22,H$30,0))</f>
        <v>0</v>
      </c>
      <c r="S22" s="188">
        <f>SUM(IF($D$7=$O22,I$7,0),IF($D$8=$O22,I$8,0),IF($D$9=$O22,I$9,0),IF($D$10=$O22,I$10,0),IF($D$11=$O22,I$11,0),IF($D$12=$O22,I$12,0),IF($D$13=$O22,I$13,0),IF($D$14=$O22,I$14,0),IF($D$15=$O22,I$15,0),IF($D$16=$O22,I$16,0),IF($D$17=$O22,I$17,0),IF($D$18=$O22,I$18,0),IF($D$19=$O22,I$19,0),IF($D$20=$O22,I$20,0),IF($D$21=$O22,I$21,0),IF($D$22=$O22,I$22,0),IF($D$23=$O22,I$23,0),IF($D$24=$O22,I$24,0),IF($D$25=$O22,I$25,0),IF($D$26=$O22,I$26,0),IF($D$27=$O22,I$27,0),IF($D$28=$O22,I$28,0),IF($D$29=$O22,I$29,0),IF($D$30=$O22,I$30,0))</f>
        <v>0</v>
      </c>
      <c r="T22" s="188">
        <f>SUM(IF($D$7=$O22,J$7,0),IF($D$8=$O22,J$8,0),IF($D$9=$O22,J$9,0),IF($D$10=$O22,J$10,0),IF($D$11=$O22,J$11,0),IF($D$12=$O22,J$12,0),IF($D$13=$O22,J$13,0),IF($D$14=$O22,J$14,0),IF($D$15=$O22,J$15,0),IF($D$16=$O22,J$16,0),IF($D$17=$O22,J$17,0),IF($D$18=$O22,J$18,0),IF($D$19=$O22,J$19,0),IF($D$20=$O22,J$20,0),IF($D$21=$O22,J$21,0),IF($D$22=$O22,J$22,0),IF($D$23=$O22,J$23,0),IF($D$24=$O22,J$24,0),IF($D$25=$O22,J$25,0),IF($D$26=$O22,J$26,0),IF($D$27=$O22,J$27,0),IF($D$28=$O22,J$28,0),IF($D$29=$O22,J$29,0),IF($D$30=$O22,J$30,0))</f>
        <v>0</v>
      </c>
      <c r="U22" s="188">
        <f>SUM(IF($D$7=$O22,K$7,0),IF($D$8=$O22,K$8,0),IF($D$9=$O22,K$9,0),IF($D$10=$O22,K$10,0),IF($D$11=$O22,K$11,0),IF($D$12=$O22,K$12,0),IF($D$13=$O22,K$13,0),IF($D$14=$O22,K$14,0),IF($D$15=$O22,K$15,0),IF($D$16=$O22,K$16,0),IF($D$17=$O22,K$17,0),IF($D$18=$O22,K$18,0),IF($D$19=$O22,K$19,0),IF($D$20=$O22,K$20,0),IF($D$21=$O22,K$21,0),IF($D$22=$O22,K$22,0),IF($D$23=$O22,K$23,0),IF($D$24=$O22,K$24,0),IF($D$25=$O22,K$25,0),IF($D$26=$O22,K$26,0),IF($D$27=$O22,K$27,0),IF($D$28=$O22,K$28,0),IF($D$29=$O22,K$29,0),IF($D$30=$O22,K$30,0))</f>
        <v>0</v>
      </c>
      <c r="V22" s="188">
        <f>SUM(IF($D$7=$O22,L$7,0),IF($D$8=$O22,L$8,0),IF($D$9=$O22,L$9,0),IF($D$10=$O22,L$10,0),IF($D$11=$O22,L$11,0),IF($D$12=$O22,L$12,0),IF($D$13=$O22,L$13,0),IF($D$14=$O22,L$14,0),IF($D$15=$O22,L$15,0),IF($D$16=$O22,L$16,0),IF($D$17=$O22,L$17,0),IF($D$18=$O22,L$18,0),IF($D$19=$O22,L$19,0),IF($D$20=$O22,L$20,0),IF($D$21=$O22,L$21,0),IF($D$22=$O22,L$22,0),IF($D$23=$O22,L$23,0),IF($D$24=$O22,L$24,0),IF($D$25=$O22,L$25,0),IF($D$26=$O22,L$26,0),IF($D$27=$O22,L$27,0),IF($D$28=$O22,L$28,0),IF($D$29=$O22,L$29,0),IF($D$30=$O22,L$30,0))</f>
        <v>0</v>
      </c>
      <c r="W22" s="189">
        <f>SUM(IF($D$7=$O22,M$7,0),IF($D$8=$O22,M$8,0),IF($D$9=$O22,M$9,0),IF($D$10=$O22,M$10,0),IF($D$11=$O22,M$11,0),IF($D$12=$O22,M$12,0),IF($D$13=$O22,M$13,0),IF($D$14=$O22,M$14,0),IF($D$15=$O22,M$15,0),IF($D$16=$O22,M$16,0),IF($D$17=$O22,M$17,0),IF($D$18=$O22,M$18,0),IF($D$19=$O22,M$19,0),IF($D$20=$O22,M$20,0),IF($D$21=$O22,M$21,0),IF($D$22=$O22,M$22,0),IF($D$23=$O22,M$23,0),IF($D$24=$O22,M$24,0),IF($D$25=$O22,M$25,0),IF($D$26=$O22,M$26,0),IF($D$27=$O22,M$27,0),IF($D$28=$O22,M$28,0),IF($D$29=$O22,M$29,0),IF($D$30=$O22,M$30,0))</f>
        <v>0</v>
      </c>
    </row>
    <row r="23" spans="2:23" ht="20.100000000000001" customHeight="1" thickBot="1" x14ac:dyDescent="0.25">
      <c r="B23" s="256"/>
      <c r="C23" s="62" t="s">
        <v>58</v>
      </c>
      <c r="D23" s="110" t="s">
        <v>46</v>
      </c>
      <c r="E23" s="58" t="s">
        <v>60</v>
      </c>
      <c r="F23" s="54">
        <v>3</v>
      </c>
      <c r="G23" s="24">
        <v>3</v>
      </c>
      <c r="H23" s="25">
        <v>3</v>
      </c>
      <c r="I23" s="25">
        <v>0</v>
      </c>
      <c r="J23" s="25">
        <v>0</v>
      </c>
      <c r="K23" s="25">
        <v>0</v>
      </c>
      <c r="L23" s="25">
        <v>0</v>
      </c>
      <c r="M23" s="26">
        <v>0</v>
      </c>
    </row>
    <row r="24" spans="2:23" ht="20.100000000000001" customHeight="1" thickTop="1" x14ac:dyDescent="0.2">
      <c r="B24" s="254"/>
      <c r="C24" s="198"/>
      <c r="D24" s="194"/>
      <c r="E24" s="195"/>
      <c r="F24" s="55">
        <v>0</v>
      </c>
      <c r="G24" s="101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3">
        <v>0</v>
      </c>
    </row>
    <row r="25" spans="2:23" ht="20.100000000000001" customHeight="1" x14ac:dyDescent="0.2">
      <c r="B25" s="255"/>
      <c r="C25" s="61"/>
      <c r="D25" s="109"/>
      <c r="E25" s="57"/>
      <c r="F25" s="53"/>
      <c r="G25" s="19"/>
      <c r="H25" s="20"/>
      <c r="I25" s="20"/>
      <c r="J25" s="20"/>
      <c r="K25" s="20"/>
      <c r="L25" s="20"/>
      <c r="M25" s="21"/>
    </row>
    <row r="26" spans="2:23" ht="20.100000000000001" customHeight="1" thickBot="1" x14ac:dyDescent="0.25">
      <c r="B26" s="256"/>
      <c r="C26" s="62"/>
      <c r="D26" s="110"/>
      <c r="E26" s="58"/>
      <c r="F26" s="54"/>
      <c r="G26" s="24"/>
      <c r="H26" s="25"/>
      <c r="I26" s="25"/>
      <c r="J26" s="25"/>
      <c r="K26" s="25"/>
      <c r="L26" s="25"/>
      <c r="M26" s="26"/>
    </row>
    <row r="27" spans="2:23" ht="20.100000000000001" customHeight="1" thickTop="1" x14ac:dyDescent="0.2">
      <c r="B27" s="243"/>
      <c r="C27" s="104"/>
      <c r="D27" s="111"/>
      <c r="E27" s="105"/>
      <c r="F27" s="106"/>
      <c r="G27" s="35"/>
      <c r="H27" s="36"/>
      <c r="I27" s="36"/>
      <c r="J27" s="36"/>
      <c r="K27" s="36"/>
      <c r="L27" s="36"/>
      <c r="M27" s="37"/>
    </row>
    <row r="28" spans="2:23" ht="20.100000000000001" customHeight="1" thickBot="1" x14ac:dyDescent="0.25">
      <c r="B28" s="244"/>
      <c r="C28" s="62"/>
      <c r="D28" s="110"/>
      <c r="E28" s="58"/>
      <c r="F28" s="54"/>
      <c r="G28" s="24"/>
      <c r="H28" s="25"/>
      <c r="I28" s="25"/>
      <c r="J28" s="25"/>
      <c r="K28" s="25"/>
      <c r="L28" s="25"/>
      <c r="M28" s="26"/>
    </row>
    <row r="29" spans="2:23" ht="20.100000000000001" customHeight="1" thickTop="1" x14ac:dyDescent="0.2">
      <c r="B29" s="243"/>
      <c r="C29" s="63"/>
      <c r="D29" s="112"/>
      <c r="E29" s="59"/>
      <c r="F29" s="55"/>
      <c r="G29" s="101"/>
      <c r="H29" s="102"/>
      <c r="I29" s="102"/>
      <c r="J29" s="102"/>
      <c r="K29" s="102"/>
      <c r="L29" s="102"/>
      <c r="M29" s="103"/>
    </row>
    <row r="30" spans="2:23" ht="20.100000000000001" customHeight="1" thickBot="1" x14ac:dyDescent="0.25">
      <c r="B30" s="245"/>
      <c r="C30" s="64"/>
      <c r="D30" s="113"/>
      <c r="E30" s="60"/>
      <c r="F30" s="56"/>
      <c r="G30" s="38"/>
      <c r="H30" s="39"/>
      <c r="I30" s="39"/>
      <c r="J30" s="39"/>
      <c r="K30" s="39"/>
      <c r="L30" s="39"/>
      <c r="M30" s="40"/>
    </row>
    <row r="31" spans="2:23" ht="20.100000000000001" customHeight="1" x14ac:dyDescent="0.2">
      <c r="B31" s="49"/>
      <c r="C31" s="49"/>
      <c r="D31" s="114"/>
      <c r="E31" s="49"/>
      <c r="F31" s="48" t="str">
        <f t="shared" ref="F31:M31" si="7">IF(SUM(F7:F30)=F6,"",IF(SUM(F7:F30)=0,"","ERR"))</f>
        <v/>
      </c>
      <c r="G31" s="48" t="str">
        <f t="shared" si="7"/>
        <v/>
      </c>
      <c r="H31" s="48" t="str">
        <f t="shared" si="7"/>
        <v/>
      </c>
      <c r="I31" s="48" t="str">
        <f t="shared" si="7"/>
        <v/>
      </c>
      <c r="J31" s="48" t="str">
        <f t="shared" si="7"/>
        <v/>
      </c>
      <c r="K31" s="48" t="str">
        <f t="shared" si="7"/>
        <v/>
      </c>
      <c r="L31" s="48" t="str">
        <f t="shared" si="7"/>
        <v/>
      </c>
      <c r="M31" s="48" t="str">
        <f t="shared" si="7"/>
        <v/>
      </c>
    </row>
    <row r="32" spans="2:23" ht="20.100000000000001" customHeight="1" x14ac:dyDescent="0.2">
      <c r="G32"/>
    </row>
  </sheetData>
  <mergeCells count="22"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  <mergeCell ref="B3:B4"/>
    <mergeCell ref="D3:D4"/>
    <mergeCell ref="G3:M3"/>
    <mergeCell ref="B5:E5"/>
    <mergeCell ref="S13:S14"/>
    <mergeCell ref="C3:C4"/>
    <mergeCell ref="E3:E4"/>
  </mergeCells>
  <conditionalFormatting sqref="G7:M30">
    <cfRule type="expression" dxfId="59" priority="3">
      <formula>G$2="S"</formula>
    </cfRule>
    <cfRule type="expression" dxfId="58" priority="4">
      <formula>G$4&lt;TODAY()</formula>
    </cfRule>
  </conditionalFormatting>
  <conditionalFormatting sqref="Q17:W22">
    <cfRule type="expression" dxfId="57" priority="1">
      <formula>Q$13="S"</formula>
    </cfRule>
    <cfRule type="expression" dxfId="56" priority="2">
      <formula>Q$13&lt;TODAY()</formula>
    </cfRule>
  </conditionalFormatting>
  <dataValidations count="1">
    <dataValidation type="whole" allowBlank="1" showInputMessage="1" showErrorMessage="1" sqref="F7:M30" xr:uid="{00000000-0002-0000-0400-000000000000}">
      <formula1>0</formula1>
      <formula2>89</formula2>
    </dataValidation>
  </dataValidations>
  <pageMargins left="0.75" right="0.75" top="1" bottom="1" header="0.5" footer="0.5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 xr:uid="{00000000-0002-0000-0400-000001000000}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 xr:uid="{00000000-0002-0000-0400-000002000000}">
          <x14:formula1>
            <xm:f>Check!$C$2:$C$6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zoomScale="80" workbookViewId="0">
      <selection activeCell="B10" sqref="B10"/>
    </sheetView>
  </sheetViews>
  <sheetFormatPr defaultColWidth="8.85546875" defaultRowHeight="23.1" customHeight="1" x14ac:dyDescent="0.2"/>
  <cols>
    <col min="1" max="1" width="3.85546875" style="9" customWidth="1"/>
    <col min="2" max="2" width="8.7109375" style="9" customWidth="1"/>
    <col min="3" max="3" width="36.5703125" style="169" bestFit="1" customWidth="1"/>
    <col min="4" max="4" width="60.85546875" style="9" customWidth="1"/>
    <col min="5" max="5" width="8.85546875" style="84"/>
    <col min="6" max="6" width="8.85546875" style="9"/>
    <col min="8" max="16384" width="8.85546875" style="9"/>
  </cols>
  <sheetData>
    <row r="1" spans="2:7" ht="23.1" customHeight="1" thickBot="1" x14ac:dyDescent="0.25"/>
    <row r="2" spans="2:7" ht="39.950000000000003" customHeight="1" thickBot="1" x14ac:dyDescent="0.25">
      <c r="B2" s="265" t="s">
        <v>40</v>
      </c>
      <c r="C2" s="266"/>
      <c r="D2" s="266"/>
      <c r="E2" s="267"/>
    </row>
    <row r="3" spans="2:7" ht="9.9499999999999993" customHeight="1" thickBot="1" x14ac:dyDescent="0.25"/>
    <row r="4" spans="2:7" ht="30" customHeight="1" thickBot="1" x14ac:dyDescent="0.25">
      <c r="B4" s="262" t="s">
        <v>14</v>
      </c>
      <c r="C4" s="263"/>
      <c r="D4" s="263"/>
      <c r="E4" s="264"/>
    </row>
    <row r="5" spans="2:7" s="143" customFormat="1" ht="23.1" customHeight="1" thickBot="1" x14ac:dyDescent="0.25">
      <c r="B5" s="145" t="s">
        <v>37</v>
      </c>
      <c r="C5" s="146" t="s">
        <v>38</v>
      </c>
      <c r="D5" s="146" t="s">
        <v>39</v>
      </c>
      <c r="E5" s="142" t="s">
        <v>31</v>
      </c>
      <c r="G5" s="144"/>
    </row>
    <row r="6" spans="2:7" ht="23.1" customHeight="1" x14ac:dyDescent="0.2">
      <c r="B6" s="147" t="s">
        <v>7</v>
      </c>
      <c r="C6" s="149" t="s">
        <v>63</v>
      </c>
      <c r="D6" s="207" t="s">
        <v>53</v>
      </c>
      <c r="E6" s="155"/>
    </row>
    <row r="7" spans="2:7" ht="23.1" customHeight="1" x14ac:dyDescent="0.2">
      <c r="B7" s="148" t="s">
        <v>7</v>
      </c>
      <c r="C7" s="149" t="s">
        <v>63</v>
      </c>
      <c r="D7" s="206" t="s">
        <v>56</v>
      </c>
      <c r="E7" s="152"/>
    </row>
    <row r="8" spans="2:7" ht="23.1" customHeight="1" x14ac:dyDescent="0.2">
      <c r="B8" s="200" t="s">
        <v>7</v>
      </c>
      <c r="C8" s="149" t="s">
        <v>63</v>
      </c>
      <c r="D8" s="206" t="s">
        <v>64</v>
      </c>
      <c r="E8" s="152"/>
    </row>
    <row r="9" spans="2:7" ht="23.1" customHeight="1" x14ac:dyDescent="0.2">
      <c r="B9" s="200" t="s">
        <v>5</v>
      </c>
      <c r="C9" s="149" t="s">
        <v>49</v>
      </c>
      <c r="D9" s="206" t="s">
        <v>54</v>
      </c>
      <c r="E9" s="152"/>
    </row>
    <row r="10" spans="2:7" ht="23.1" customHeight="1" x14ac:dyDescent="0.2">
      <c r="B10" s="200" t="s">
        <v>7</v>
      </c>
      <c r="C10" s="149" t="s">
        <v>47</v>
      </c>
      <c r="D10" s="206" t="s">
        <v>50</v>
      </c>
      <c r="E10" s="152"/>
    </row>
    <row r="11" spans="2:7" ht="23.1" customHeight="1" x14ac:dyDescent="0.2">
      <c r="B11" s="151" t="s">
        <v>7</v>
      </c>
      <c r="C11" s="149" t="s">
        <v>52</v>
      </c>
      <c r="D11" s="150" t="s">
        <v>61</v>
      </c>
      <c r="E11" s="152"/>
    </row>
    <row r="12" spans="2:7" ht="23.1" customHeight="1" x14ac:dyDescent="0.2">
      <c r="B12" s="151" t="s">
        <v>7</v>
      </c>
      <c r="C12" s="149" t="s">
        <v>52</v>
      </c>
      <c r="D12" s="150" t="s">
        <v>62</v>
      </c>
      <c r="E12" s="152"/>
    </row>
    <row r="13" spans="2:7" ht="23.1" customHeight="1" x14ac:dyDescent="0.2">
      <c r="B13" s="151" t="s">
        <v>7</v>
      </c>
      <c r="C13" s="149" t="s">
        <v>52</v>
      </c>
      <c r="D13" s="150" t="s">
        <v>58</v>
      </c>
      <c r="E13" s="152"/>
    </row>
    <row r="14" spans="2:7" ht="23.1" customHeight="1" x14ac:dyDescent="0.2">
      <c r="B14" s="151"/>
      <c r="C14" s="170"/>
      <c r="D14" s="150"/>
      <c r="E14" s="152"/>
    </row>
    <row r="15" spans="2:7" ht="23.1" customHeight="1" x14ac:dyDescent="0.2">
      <c r="B15" s="151"/>
      <c r="C15" s="170"/>
      <c r="D15" s="150"/>
      <c r="E15" s="152"/>
    </row>
    <row r="16" spans="2:7" ht="23.1" customHeight="1" x14ac:dyDescent="0.2">
      <c r="B16" s="151"/>
      <c r="C16" s="170"/>
      <c r="D16" s="150"/>
      <c r="E16" s="152"/>
    </row>
    <row r="17" spans="2:5" ht="23.1" customHeight="1" x14ac:dyDescent="0.2">
      <c r="B17" s="151"/>
      <c r="C17" s="170"/>
      <c r="D17" s="150"/>
      <c r="E17" s="152"/>
    </row>
    <row r="18" spans="2:5" ht="23.1" customHeight="1" x14ac:dyDescent="0.2">
      <c r="B18" s="151"/>
      <c r="C18" s="170"/>
      <c r="D18" s="150"/>
      <c r="E18" s="152"/>
    </row>
    <row r="19" spans="2:5" ht="23.1" customHeight="1" x14ac:dyDescent="0.2">
      <c r="B19" s="151"/>
      <c r="C19" s="170"/>
      <c r="D19" s="150"/>
      <c r="E19" s="152"/>
    </row>
    <row r="20" spans="2:5" ht="23.1" customHeight="1" x14ac:dyDescent="0.2">
      <c r="B20" s="151"/>
      <c r="C20" s="170"/>
      <c r="D20" s="150"/>
      <c r="E20" s="152"/>
    </row>
    <row r="21" spans="2:5" ht="23.1" customHeight="1" x14ac:dyDescent="0.2">
      <c r="B21" s="153"/>
      <c r="C21" s="171"/>
      <c r="D21" s="153"/>
      <c r="E21" s="154"/>
    </row>
  </sheetData>
  <mergeCells count="2">
    <mergeCell ref="B4:E4"/>
    <mergeCell ref="B2:E2"/>
  </mergeCells>
  <conditionalFormatting sqref="B6:E6 E7 C9:C11 C6:C7 C13:C20">
    <cfRule type="expression" dxfId="23" priority="65">
      <formula>$B6="Done!"</formula>
    </cfRule>
    <cfRule type="expression" dxfId="22" priority="66">
      <formula>$B6="Ongoing"</formula>
    </cfRule>
    <cfRule type="expression" dxfId="21" priority="67">
      <formula>$B6="Blocked"</formula>
    </cfRule>
    <cfRule type="expression" dxfId="20" priority="68">
      <formula>$B6="Dropped"</formula>
    </cfRule>
  </conditionalFormatting>
  <conditionalFormatting sqref="B8 D8">
    <cfRule type="expression" dxfId="55" priority="57">
      <formula>$B8="Done!"</formula>
    </cfRule>
    <cfRule type="expression" dxfId="54" priority="58">
      <formula>$B8="Ongoing"</formula>
    </cfRule>
    <cfRule type="expression" dxfId="53" priority="59">
      <formula>$B8="Blocked"</formula>
    </cfRule>
    <cfRule type="expression" dxfId="52" priority="60">
      <formula>$B8="Dropped"</formula>
    </cfRule>
  </conditionalFormatting>
  <conditionalFormatting sqref="B7 D7">
    <cfRule type="expression" dxfId="51" priority="49">
      <formula>$B7="Done!"</formula>
    </cfRule>
    <cfRule type="expression" dxfId="50" priority="50">
      <formula>$B7="Ongoing"</formula>
    </cfRule>
    <cfRule type="expression" dxfId="49" priority="51">
      <formula>$B7="Blocked"</formula>
    </cfRule>
    <cfRule type="expression" dxfId="48" priority="52">
      <formula>$B7="Dropped"</formula>
    </cfRule>
  </conditionalFormatting>
  <conditionalFormatting sqref="B9:B20 D9:D20">
    <cfRule type="expression" dxfId="43" priority="37">
      <formula>$B9="Done!"</formula>
    </cfRule>
    <cfRule type="expression" dxfId="42" priority="38">
      <formula>$B9="Ongoing"</formula>
    </cfRule>
    <cfRule type="expression" dxfId="41" priority="39">
      <formula>$B9="Blocked"</formula>
    </cfRule>
    <cfRule type="expression" dxfId="40" priority="40">
      <formula>$B9="Dropped"</formula>
    </cfRule>
  </conditionalFormatting>
  <conditionalFormatting sqref="C7">
    <cfRule type="expression" dxfId="39" priority="81">
      <formula>$B12="Done!"</formula>
    </cfRule>
    <cfRule type="expression" dxfId="38" priority="82">
      <formula>$B12="Ongoing"</formula>
    </cfRule>
    <cfRule type="expression" dxfId="37" priority="83">
      <formula>$B12="Blocked"</formula>
    </cfRule>
    <cfRule type="expression" dxfId="36" priority="84">
      <formula>$B12="Dropped"</formula>
    </cfRule>
  </conditionalFormatting>
  <conditionalFormatting sqref="E8">
    <cfRule type="expression" dxfId="35" priority="29">
      <formula>$B8="Done!"</formula>
    </cfRule>
    <cfRule type="expression" dxfId="34" priority="30">
      <formula>$B8="Ongoing"</formula>
    </cfRule>
    <cfRule type="expression" dxfId="33" priority="31">
      <formula>$B8="Blocked"</formula>
    </cfRule>
    <cfRule type="expression" dxfId="32" priority="32">
      <formula>$B8="Dropped"</formula>
    </cfRule>
  </conditionalFormatting>
  <conditionalFormatting sqref="E9">
    <cfRule type="expression" dxfId="31" priority="25">
      <formula>$B9="Done!"</formula>
    </cfRule>
    <cfRule type="expression" dxfId="30" priority="26">
      <formula>$B9="Ongoing"</formula>
    </cfRule>
    <cfRule type="expression" dxfId="29" priority="27">
      <formula>$B9="Blocked"</formula>
    </cfRule>
    <cfRule type="expression" dxfId="28" priority="28">
      <formula>$B9="Dropped"</formula>
    </cfRule>
  </conditionalFormatting>
  <conditionalFormatting sqref="E10">
    <cfRule type="expression" dxfId="27" priority="21">
      <formula>$B10="Done!"</formula>
    </cfRule>
    <cfRule type="expression" dxfId="26" priority="22">
      <formula>$B10="Ongoing"</formula>
    </cfRule>
    <cfRule type="expression" dxfId="25" priority="23">
      <formula>$B10="Blocked"</formula>
    </cfRule>
    <cfRule type="expression" dxfId="24" priority="24">
      <formula>$B10="Dropped"</formula>
    </cfRule>
  </conditionalFormatting>
  <conditionalFormatting sqref="C8">
    <cfRule type="expression" dxfId="19" priority="17">
      <formula>$B8="Done!"</formula>
    </cfRule>
    <cfRule type="expression" dxfId="18" priority="18">
      <formula>$B8="Ongoing"</formula>
    </cfRule>
    <cfRule type="expression" dxfId="17" priority="19">
      <formula>$B8="Blocked"</formula>
    </cfRule>
    <cfRule type="expression" dxfId="16" priority="20">
      <formula>$B8="Dropped"</formula>
    </cfRule>
  </conditionalFormatting>
  <conditionalFormatting sqref="C12">
    <cfRule type="expression" dxfId="15" priority="13">
      <formula>$B12="Done!"</formula>
    </cfRule>
    <cfRule type="expression" dxfId="14" priority="14">
      <formula>$B12="Ongoing"</formula>
    </cfRule>
    <cfRule type="expression" dxfId="13" priority="15">
      <formula>$B12="Blocked"</formula>
    </cfRule>
    <cfRule type="expression" dxfId="12" priority="16">
      <formula>$B12="Dropped"</formula>
    </cfRule>
  </conditionalFormatting>
  <conditionalFormatting sqref="E11">
    <cfRule type="expression" dxfId="11" priority="9">
      <formula>$B11="Done!"</formula>
    </cfRule>
    <cfRule type="expression" dxfId="10" priority="10">
      <formula>$B11="Ongoing"</formula>
    </cfRule>
    <cfRule type="expression" dxfId="9" priority="11">
      <formula>$B11="Blocked"</formula>
    </cfRule>
    <cfRule type="expression" dxfId="8" priority="12">
      <formula>$B11="Dropped"</formula>
    </cfRule>
  </conditionalFormatting>
  <conditionalFormatting sqref="E12">
    <cfRule type="expression" dxfId="7" priority="5">
      <formula>$B12="Done!"</formula>
    </cfRule>
    <cfRule type="expression" dxfId="6" priority="6">
      <formula>$B12="Ongoing"</formula>
    </cfRule>
    <cfRule type="expression" dxfId="5" priority="7">
      <formula>$B12="Blocked"</formula>
    </cfRule>
    <cfRule type="expression" dxfId="4" priority="8">
      <formula>$B12="Dropped"</formula>
    </cfRule>
  </conditionalFormatting>
  <conditionalFormatting sqref="E13">
    <cfRule type="expression" dxfId="3" priority="1">
      <formula>$B13="Done!"</formula>
    </cfRule>
    <cfRule type="expression" dxfId="2" priority="2">
      <formula>$B13="Ongoing"</formula>
    </cfRule>
    <cfRule type="expression" dxfId="1" priority="3">
      <formula>$B13="Blocked"</formula>
    </cfRule>
    <cfRule type="expression" dxfId="0" priority="4">
      <formula>$B13="Dropped"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Check!$A$2:$A$14</xm:f>
          </x14:formula1>
          <xm:sqref>E6:E20</xm:sqref>
        </x14:dataValidation>
        <x14:dataValidation type="list" allowBlank="1" showInputMessage="1" showErrorMessage="1" xr:uid="{00000000-0002-0000-0300-000001000000}">
          <x14:formula1>
            <xm:f>Check!$B$2:$B$6</xm:f>
          </x14:formula1>
          <xm:sqref>B6:B20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C7" sqref="C7"/>
    </sheetView>
  </sheetViews>
  <sheetFormatPr defaultColWidth="10.85546875" defaultRowHeight="15.75" x14ac:dyDescent="0.2"/>
  <cols>
    <col min="1" max="2" width="12.85546875" style="2" customWidth="1"/>
    <col min="3" max="3" width="15.28515625" style="3" bestFit="1" customWidth="1"/>
    <col min="4" max="4" width="12.85546875" style="3" customWidth="1"/>
    <col min="5" max="16384" width="10.85546875" style="3"/>
  </cols>
  <sheetData>
    <row r="1" spans="1:4" s="4" customFormat="1" ht="30" customHeight="1" x14ac:dyDescent="0.2">
      <c r="A1" s="89" t="s">
        <v>0</v>
      </c>
      <c r="B1" s="90" t="s">
        <v>2</v>
      </c>
      <c r="C1" s="90" t="s">
        <v>26</v>
      </c>
      <c r="D1" s="90" t="s">
        <v>8</v>
      </c>
    </row>
    <row r="2" spans="1:4" x14ac:dyDescent="0.2">
      <c r="A2" s="91">
        <v>0</v>
      </c>
      <c r="B2" s="91" t="s">
        <v>5</v>
      </c>
      <c r="C2" s="92" t="s">
        <v>44</v>
      </c>
      <c r="D2" s="92" t="s">
        <v>41</v>
      </c>
    </row>
    <row r="3" spans="1:4" x14ac:dyDescent="0.2">
      <c r="A3" s="91">
        <v>0.5</v>
      </c>
      <c r="B3" s="91" t="s">
        <v>7</v>
      </c>
      <c r="C3" s="197" t="s">
        <v>47</v>
      </c>
      <c r="D3" s="92" t="s">
        <v>42</v>
      </c>
    </row>
    <row r="4" spans="1:4" x14ac:dyDescent="0.2">
      <c r="A4" s="91">
        <v>1</v>
      </c>
      <c r="B4" s="91" t="s">
        <v>6</v>
      </c>
      <c r="C4" s="92" t="s">
        <v>45</v>
      </c>
      <c r="D4" s="92" t="s">
        <v>43</v>
      </c>
    </row>
    <row r="5" spans="1:4" x14ac:dyDescent="0.2">
      <c r="A5" s="91">
        <v>2</v>
      </c>
      <c r="B5" s="91" t="s">
        <v>4</v>
      </c>
      <c r="C5" s="92" t="s">
        <v>27</v>
      </c>
      <c r="D5" s="92"/>
    </row>
    <row r="6" spans="1:4" x14ac:dyDescent="0.2">
      <c r="A6" s="91">
        <f>A5+A4</f>
        <v>3</v>
      </c>
      <c r="B6" s="91" t="s">
        <v>3</v>
      </c>
      <c r="C6" s="193" t="s">
        <v>46</v>
      </c>
      <c r="D6" s="92"/>
    </row>
    <row r="7" spans="1:4" x14ac:dyDescent="0.2">
      <c r="A7" s="91">
        <f t="shared" ref="A7:A13" si="0">A6+A5</f>
        <v>5</v>
      </c>
      <c r="B7" s="91"/>
      <c r="C7" s="193"/>
      <c r="D7" s="92"/>
    </row>
    <row r="8" spans="1:4" x14ac:dyDescent="0.2">
      <c r="A8" s="91">
        <f t="shared" si="0"/>
        <v>8</v>
      </c>
      <c r="B8" s="91"/>
      <c r="D8" s="92"/>
    </row>
    <row r="9" spans="1:4" x14ac:dyDescent="0.2">
      <c r="A9" s="91">
        <f t="shared" si="0"/>
        <v>13</v>
      </c>
      <c r="B9" s="91"/>
      <c r="C9" s="92"/>
      <c r="D9" s="92"/>
    </row>
    <row r="10" spans="1:4" x14ac:dyDescent="0.2">
      <c r="A10" s="91">
        <f t="shared" si="0"/>
        <v>21</v>
      </c>
      <c r="B10" s="91"/>
      <c r="C10" s="92"/>
      <c r="D10" s="92"/>
    </row>
    <row r="11" spans="1:4" x14ac:dyDescent="0.2">
      <c r="A11" s="91">
        <f t="shared" si="0"/>
        <v>34</v>
      </c>
      <c r="B11" s="91"/>
      <c r="C11" s="92"/>
      <c r="D11" s="92"/>
    </row>
    <row r="12" spans="1:4" x14ac:dyDescent="0.2">
      <c r="A12" s="91">
        <f t="shared" si="0"/>
        <v>55</v>
      </c>
      <c r="B12" s="91"/>
      <c r="C12" s="92"/>
      <c r="D12" s="92"/>
    </row>
    <row r="13" spans="1:4" x14ac:dyDescent="0.2">
      <c r="A13" s="91">
        <f t="shared" si="0"/>
        <v>89</v>
      </c>
      <c r="B13" s="91"/>
      <c r="C13" s="92"/>
      <c r="D13" s="92"/>
    </row>
    <row r="14" spans="1:4" x14ac:dyDescent="0.2">
      <c r="A14" s="91" t="s">
        <v>1</v>
      </c>
      <c r="B14" s="91"/>
      <c r="C14" s="92"/>
      <c r="D14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Availability Estimate</vt:lpstr>
      <vt:lpstr>Actual Spent Time</vt:lpstr>
      <vt:lpstr>3rd Sprint</vt:lpstr>
      <vt:lpstr>Product BackLog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Lester</cp:lastModifiedBy>
  <dcterms:created xsi:type="dcterms:W3CDTF">2005-12-09T11:19:37Z</dcterms:created>
  <dcterms:modified xsi:type="dcterms:W3CDTF">2018-10-14T20:16:48Z</dcterms:modified>
  <cp:category/>
</cp:coreProperties>
</file>