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rbosaf\Documents\R_STUDIES\data\"/>
    </mc:Choice>
  </mc:AlternateContent>
  <bookViews>
    <workbookView xWindow="0" yWindow="0" windowWidth="17250" windowHeight="5070" activeTab="2"/>
  </bookViews>
  <sheets>
    <sheet name="Mode opératoire" sheetId="15" r:id="rId1"/>
    <sheet name="Demande d'avance" sheetId="16" r:id="rId2"/>
    <sheet name="NDF Formation" sheetId="8" r:id="rId3"/>
    <sheet name="Mention CNIL" sheetId="13" r:id="rId4"/>
    <sheet name="AgoraFOR" sheetId="17" r:id="rId5"/>
    <sheet name="autres ldv" sheetId="4" state="hidden" r:id="rId6"/>
    <sheet name="Liste Structure" sheetId="18" state="hidden" r:id="rId7"/>
    <sheet name="Liste Géo" sheetId="19" state="hidden" r:id="rId8"/>
    <sheet name="Pays" sheetId="20" state="hidden" r:id="rId9"/>
  </sheets>
  <externalReferences>
    <externalReference r:id="rId10"/>
  </externalReferences>
  <definedNames>
    <definedName name="FI">'autres ldv'!$B$22</definedName>
    <definedName name="FP">'autres ldv'!$B$23</definedName>
    <definedName name="FR">'autres ldv'!$B$24</definedName>
    <definedName name="Géo">'[1]Liste Géo'!$C$2:$C$260</definedName>
    <definedName name="IK">'autres ldv'!$B$25</definedName>
    <definedName name="pays">#REF!</definedName>
    <definedName name="PI">'autres ldv'!$B$20</definedName>
    <definedName name="PP">'autres ldv'!$B$21</definedName>
    <definedName name="Structure">'[1]Liste Structure'!$C$2:$C$128</definedName>
    <definedName name="transport">'autres ldv'!$A$2:$A$6</definedName>
    <definedName name="vehicule">'autres ldv'!$A$10:$A$12</definedName>
    <definedName name="_xlnm.Print_Area" localSheetId="2">'NDF Formation'!$A$1:$W$82</definedName>
  </definedNames>
  <calcPr calcId="162913"/>
</workbook>
</file>

<file path=xl/calcChain.xml><?xml version="1.0" encoding="utf-8"?>
<calcChain xmlns="http://schemas.openxmlformats.org/spreadsheetml/2006/main">
  <c r="U29" i="8" l="1"/>
  <c r="U28" i="8"/>
  <c r="U27" i="8"/>
  <c r="C53" i="18" l="1"/>
  <c r="C43" i="18"/>
  <c r="C34" i="18"/>
  <c r="C33" i="18"/>
  <c r="C32" i="18"/>
  <c r="C31" i="18"/>
  <c r="C27" i="18"/>
  <c r="C26" i="18"/>
  <c r="C25" i="18"/>
  <c r="C24" i="18"/>
  <c r="C23" i="18"/>
  <c r="K3" i="17" l="1"/>
  <c r="C95" i="18" l="1"/>
  <c r="C94" i="18"/>
  <c r="U45" i="8" l="1"/>
  <c r="J3" i="17" l="1"/>
  <c r="I3" i="17"/>
  <c r="Q10" i="17" l="1"/>
  <c r="F3" i="17" l="1"/>
  <c r="E3" i="17"/>
  <c r="B3" i="17"/>
  <c r="R3" i="17" l="1"/>
  <c r="C254" i="19"/>
  <c r="C253" i="19"/>
  <c r="C252" i="19"/>
  <c r="C251" i="19"/>
  <c r="C250" i="19"/>
  <c r="C249" i="19"/>
  <c r="C248" i="19"/>
  <c r="C247" i="19"/>
  <c r="C246" i="19"/>
  <c r="C245" i="19"/>
  <c r="C244" i="19"/>
  <c r="C243" i="19"/>
  <c r="C242" i="19"/>
  <c r="C241" i="19"/>
  <c r="C240" i="19"/>
  <c r="C239" i="19"/>
  <c r="C238" i="19"/>
  <c r="C237" i="19"/>
  <c r="C236" i="19"/>
  <c r="C235" i="19"/>
  <c r="C234" i="19"/>
  <c r="C233" i="19"/>
  <c r="C232" i="19"/>
  <c r="C231" i="19"/>
  <c r="C230" i="19"/>
  <c r="C229" i="19"/>
  <c r="C228" i="19"/>
  <c r="C227" i="19"/>
  <c r="C226" i="19"/>
  <c r="C225" i="19"/>
  <c r="C224" i="19"/>
  <c r="C223" i="19"/>
  <c r="C222" i="19"/>
  <c r="C221" i="19"/>
  <c r="C220" i="19"/>
  <c r="C219" i="19"/>
  <c r="C218" i="19"/>
  <c r="C217" i="19"/>
  <c r="C216" i="19"/>
  <c r="C215" i="19"/>
  <c r="C214" i="19"/>
  <c r="C213" i="19"/>
  <c r="C212" i="19"/>
  <c r="C211" i="19"/>
  <c r="C210" i="19"/>
  <c r="C209" i="19"/>
  <c r="C208" i="19"/>
  <c r="C207" i="19"/>
  <c r="C206" i="19"/>
  <c r="C205" i="19"/>
  <c r="C204" i="19"/>
  <c r="C203" i="19"/>
  <c r="C202" i="19"/>
  <c r="C201" i="19"/>
  <c r="C200" i="19"/>
  <c r="C199" i="19"/>
  <c r="C198" i="19"/>
  <c r="C197" i="19"/>
  <c r="C196" i="19"/>
  <c r="C195" i="19"/>
  <c r="C194" i="19"/>
  <c r="C193" i="19"/>
  <c r="C192" i="19"/>
  <c r="C191" i="19"/>
  <c r="C190" i="19"/>
  <c r="C189" i="19"/>
  <c r="C188" i="19"/>
  <c r="C187" i="19"/>
  <c r="C186" i="19"/>
  <c r="C185" i="19"/>
  <c r="C184" i="19"/>
  <c r="C183" i="19"/>
  <c r="C182" i="19"/>
  <c r="C181" i="19"/>
  <c r="C180" i="19"/>
  <c r="C179" i="19"/>
  <c r="C178" i="19"/>
  <c r="C177" i="19"/>
  <c r="C176" i="19"/>
  <c r="C175" i="19"/>
  <c r="C174" i="19"/>
  <c r="C173" i="19"/>
  <c r="C172" i="19"/>
  <c r="C171" i="19"/>
  <c r="C170" i="19"/>
  <c r="C169" i="19"/>
  <c r="C168" i="19"/>
  <c r="C167" i="19"/>
  <c r="C166" i="19"/>
  <c r="C165" i="19"/>
  <c r="C164" i="19"/>
  <c r="C163" i="19"/>
  <c r="C162" i="19"/>
  <c r="C161" i="19"/>
  <c r="C160" i="19"/>
  <c r="C159" i="19"/>
  <c r="C158" i="19"/>
  <c r="C157" i="19"/>
  <c r="C156" i="19"/>
  <c r="C155" i="19"/>
  <c r="C154" i="19"/>
  <c r="C153" i="19"/>
  <c r="C152" i="19"/>
  <c r="C151" i="19"/>
  <c r="C150" i="19"/>
  <c r="C149" i="19"/>
  <c r="C148" i="19"/>
  <c r="C147" i="19"/>
  <c r="C146" i="19"/>
  <c r="C145" i="19"/>
  <c r="C144" i="19"/>
  <c r="C143" i="19"/>
  <c r="C142" i="19"/>
  <c r="C141" i="19"/>
  <c r="C140" i="19"/>
  <c r="C139" i="19"/>
  <c r="C138" i="19"/>
  <c r="C137" i="19"/>
  <c r="C136" i="19"/>
  <c r="C135" i="19"/>
  <c r="C134" i="19"/>
  <c r="C133" i="19"/>
  <c r="C132" i="19"/>
  <c r="C131" i="19"/>
  <c r="C130" i="19"/>
  <c r="C129" i="19"/>
  <c r="C128" i="19"/>
  <c r="C127" i="19"/>
  <c r="C126" i="19"/>
  <c r="C125" i="19"/>
  <c r="C124" i="19"/>
  <c r="C123" i="19"/>
  <c r="C122" i="19"/>
  <c r="C121" i="19"/>
  <c r="C120" i="19"/>
  <c r="C119" i="19"/>
  <c r="C118" i="19"/>
  <c r="C117" i="19"/>
  <c r="C116" i="19"/>
  <c r="C115" i="19"/>
  <c r="C114" i="19"/>
  <c r="C113" i="19"/>
  <c r="C112" i="19"/>
  <c r="C111" i="19"/>
  <c r="C110" i="19"/>
  <c r="C109" i="19"/>
  <c r="C108" i="19"/>
  <c r="C107" i="19"/>
  <c r="C106" i="19"/>
  <c r="C105" i="19"/>
  <c r="C104" i="19"/>
  <c r="C103" i="19"/>
  <c r="C102" i="19"/>
  <c r="C101" i="19"/>
  <c r="C100" i="19"/>
  <c r="C99" i="19"/>
  <c r="C98" i="19"/>
  <c r="C97" i="19"/>
  <c r="C96" i="19"/>
  <c r="C95" i="19"/>
  <c r="C94" i="19"/>
  <c r="C93" i="19"/>
  <c r="C92" i="19"/>
  <c r="C91" i="19"/>
  <c r="C90" i="19"/>
  <c r="C89" i="19"/>
  <c r="C88" i="19"/>
  <c r="C87" i="19"/>
  <c r="C86" i="19"/>
  <c r="C85" i="19"/>
  <c r="C84" i="19"/>
  <c r="C83" i="19"/>
  <c r="C82" i="19"/>
  <c r="C81" i="19"/>
  <c r="C80" i="19"/>
  <c r="C79" i="19"/>
  <c r="C78" i="19"/>
  <c r="C77" i="19"/>
  <c r="C76" i="19"/>
  <c r="C75" i="19"/>
  <c r="C74" i="19"/>
  <c r="C73" i="19"/>
  <c r="C72" i="19"/>
  <c r="C71" i="19"/>
  <c r="C70" i="19"/>
  <c r="C69" i="19"/>
  <c r="C68" i="19"/>
  <c r="C67" i="19"/>
  <c r="C66" i="19"/>
  <c r="C65" i="19"/>
  <c r="C64" i="19"/>
  <c r="C63" i="19"/>
  <c r="C62" i="19"/>
  <c r="C61" i="19"/>
  <c r="C60" i="19"/>
  <c r="C59" i="19"/>
  <c r="C58" i="19"/>
  <c r="C57" i="19"/>
  <c r="C56" i="19"/>
  <c r="C55" i="19"/>
  <c r="C54" i="19"/>
  <c r="C53" i="19"/>
  <c r="C52" i="19"/>
  <c r="C51" i="19"/>
  <c r="C50" i="19"/>
  <c r="C49" i="19"/>
  <c r="C48" i="19"/>
  <c r="C47" i="19"/>
  <c r="C46" i="19"/>
  <c r="C45" i="19"/>
  <c r="C44" i="19"/>
  <c r="C43" i="19"/>
  <c r="C42" i="19"/>
  <c r="C41" i="19"/>
  <c r="C40" i="19"/>
  <c r="C39" i="19"/>
  <c r="C38" i="19"/>
  <c r="C37" i="19"/>
  <c r="C36" i="19"/>
  <c r="C35" i="19"/>
  <c r="C34" i="19"/>
  <c r="C33" i="19"/>
  <c r="C32" i="19"/>
  <c r="C31" i="19"/>
  <c r="C30" i="19"/>
  <c r="C29" i="19"/>
  <c r="C28" i="19"/>
  <c r="C27" i="19"/>
  <c r="C26" i="19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2" i="19"/>
  <c r="C126" i="18"/>
  <c r="C125" i="18"/>
  <c r="C124" i="18"/>
  <c r="C123" i="18"/>
  <c r="C122" i="18"/>
  <c r="C121" i="18"/>
  <c r="C120" i="18"/>
  <c r="C119" i="18"/>
  <c r="C118" i="18"/>
  <c r="C117" i="18"/>
  <c r="C116" i="18"/>
  <c r="C115" i="18"/>
  <c r="C114" i="18"/>
  <c r="C113" i="18"/>
  <c r="C112" i="18"/>
  <c r="C111" i="18"/>
  <c r="C110" i="18"/>
  <c r="C109" i="18"/>
  <c r="C108" i="18"/>
  <c r="C107" i="18"/>
  <c r="C106" i="18"/>
  <c r="C105" i="18"/>
  <c r="C104" i="18"/>
  <c r="C103" i="18"/>
  <c r="C102" i="18"/>
  <c r="C101" i="18"/>
  <c r="C100" i="18"/>
  <c r="C99" i="18"/>
  <c r="C98" i="18"/>
  <c r="C97" i="18"/>
  <c r="C96" i="18"/>
  <c r="C93" i="18"/>
  <c r="C92" i="18"/>
  <c r="C91" i="18"/>
  <c r="C90" i="18"/>
  <c r="C89" i="18"/>
  <c r="C88" i="18"/>
  <c r="C87" i="18"/>
  <c r="C86" i="18"/>
  <c r="C85" i="18"/>
  <c r="C84" i="18"/>
  <c r="C83" i="18"/>
  <c r="C82" i="18"/>
  <c r="C81" i="18"/>
  <c r="C80" i="18"/>
  <c r="C79" i="18"/>
  <c r="C78" i="18"/>
  <c r="C77" i="18"/>
  <c r="C76" i="18"/>
  <c r="C75" i="18"/>
  <c r="C74" i="18"/>
  <c r="C73" i="18"/>
  <c r="C72" i="18"/>
  <c r="C71" i="18"/>
  <c r="C70" i="18"/>
  <c r="C69" i="18"/>
  <c r="C68" i="18"/>
  <c r="C67" i="18"/>
  <c r="C66" i="18"/>
  <c r="C65" i="18"/>
  <c r="C64" i="18"/>
  <c r="C63" i="18"/>
  <c r="C62" i="18"/>
  <c r="C61" i="18"/>
  <c r="C60" i="18"/>
  <c r="C59" i="18"/>
  <c r="C58" i="18"/>
  <c r="C57" i="18"/>
  <c r="C56" i="18"/>
  <c r="C55" i="18"/>
  <c r="C54" i="18"/>
  <c r="C52" i="18"/>
  <c r="C51" i="18"/>
  <c r="C50" i="18"/>
  <c r="C49" i="18"/>
  <c r="C48" i="18"/>
  <c r="C47" i="18"/>
  <c r="C46" i="18"/>
  <c r="C45" i="18"/>
  <c r="C44" i="18"/>
  <c r="C42" i="18"/>
  <c r="C41" i="18"/>
  <c r="C40" i="18"/>
  <c r="C39" i="18"/>
  <c r="C38" i="18"/>
  <c r="C37" i="18"/>
  <c r="C36" i="18"/>
  <c r="C35" i="18"/>
  <c r="C30" i="18"/>
  <c r="C29" i="18"/>
  <c r="C28" i="18"/>
  <c r="C22" i="18"/>
  <c r="C20" i="18"/>
  <c r="C19" i="18"/>
  <c r="C18" i="18"/>
  <c r="C17" i="18"/>
  <c r="C21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3" i="18"/>
  <c r="C2" i="18"/>
  <c r="C3" i="17"/>
  <c r="H3" i="17"/>
  <c r="G3" i="17"/>
  <c r="A3" i="17"/>
  <c r="D3" i="17"/>
  <c r="S3" i="17" l="1"/>
  <c r="G25" i="16"/>
  <c r="G26" i="16"/>
  <c r="G23" i="16"/>
  <c r="T3" i="17" l="1"/>
  <c r="H23" i="16"/>
  <c r="G27" i="16"/>
  <c r="H27" i="16" s="1"/>
  <c r="H26" i="16"/>
  <c r="H25" i="16"/>
  <c r="G24" i="16"/>
  <c r="H24" i="16" s="1"/>
  <c r="J27" i="16" l="1"/>
  <c r="H34" i="16" s="1"/>
  <c r="T70" i="8" s="1"/>
  <c r="Q6" i="8"/>
  <c r="U52" i="8" l="1"/>
  <c r="U62" i="8"/>
  <c r="U41" i="8"/>
  <c r="U40" i="8"/>
  <c r="U39" i="8"/>
  <c r="U38" i="8"/>
  <c r="U37" i="8"/>
  <c r="U36" i="8"/>
  <c r="U35" i="8"/>
  <c r="U34" i="8"/>
  <c r="U33" i="8"/>
  <c r="U32" i="8"/>
  <c r="U67" i="8"/>
  <c r="U66" i="8"/>
  <c r="U65" i="8"/>
  <c r="U64" i="8"/>
  <c r="U63" i="8"/>
  <c r="U61" i="8"/>
  <c r="U60" i="8"/>
  <c r="U59" i="8"/>
  <c r="U50" i="8"/>
  <c r="U51" i="8"/>
  <c r="U53" i="8"/>
  <c r="U54" i="8"/>
  <c r="U57" i="8" l="1"/>
  <c r="M3" i="17" s="1"/>
  <c r="U55" i="8"/>
  <c r="U49" i="8"/>
  <c r="U43" i="8" l="1"/>
  <c r="N3" i="17" s="1"/>
  <c r="U25" i="8"/>
  <c r="U24" i="8"/>
  <c r="U22" i="8" l="1"/>
  <c r="O3" i="17" s="1"/>
  <c r="T69" i="8" l="1"/>
  <c r="P3" i="17" s="1"/>
  <c r="V18" i="8"/>
  <c r="V20" i="8" s="1"/>
  <c r="B17" i="4"/>
  <c r="T73" i="8" l="1"/>
</calcChain>
</file>

<file path=xl/sharedStrings.xml><?xml version="1.0" encoding="utf-8"?>
<sst xmlns="http://schemas.openxmlformats.org/spreadsheetml/2006/main" count="3365" uniqueCount="1233">
  <si>
    <t>Nom :</t>
  </si>
  <si>
    <t>Fin</t>
  </si>
  <si>
    <t>Véhicule</t>
  </si>
  <si>
    <t>AFGHANISTAN</t>
  </si>
  <si>
    <t>AFRIQUE DU SUD</t>
  </si>
  <si>
    <t>ALBANIE</t>
  </si>
  <si>
    <t>ALGERIE</t>
  </si>
  <si>
    <t>ALLEMAGNE</t>
  </si>
  <si>
    <t>ANDORRE</t>
  </si>
  <si>
    <t>ANGOLA</t>
  </si>
  <si>
    <t>ANGUILLA</t>
  </si>
  <si>
    <t>ANTARCTIQUE</t>
  </si>
  <si>
    <t>ANTIGUA ET BARBUDA</t>
  </si>
  <si>
    <t>ANTILLES NEERLANDAISES</t>
  </si>
  <si>
    <t>ARABIE SAOUDITE</t>
  </si>
  <si>
    <t>ARGENTINE</t>
  </si>
  <si>
    <t>ARMENIE</t>
  </si>
  <si>
    <t>ARUBA</t>
  </si>
  <si>
    <t>AUSTRALIE</t>
  </si>
  <si>
    <t>AUTRICHE</t>
  </si>
  <si>
    <t>AZERBAIDJAN</t>
  </si>
  <si>
    <t>BAHAMAS</t>
  </si>
  <si>
    <t>BAHREIN</t>
  </si>
  <si>
    <t>BANGLADESH</t>
  </si>
  <si>
    <t>BARBADE</t>
  </si>
  <si>
    <t>BELARUS</t>
  </si>
  <si>
    <t>BELGIQUE</t>
  </si>
  <si>
    <t>BELIZE</t>
  </si>
  <si>
    <t>BENIN</t>
  </si>
  <si>
    <t>BERMUDES</t>
  </si>
  <si>
    <t>BHOUTAN</t>
  </si>
  <si>
    <t>BOLIVIE</t>
  </si>
  <si>
    <t>BOSNIE-HERZEGOVINE</t>
  </si>
  <si>
    <t>BOTSWANA</t>
  </si>
  <si>
    <t>BOUVET (île)</t>
  </si>
  <si>
    <t>BRESIL</t>
  </si>
  <si>
    <t>BRUNEI</t>
  </si>
  <si>
    <t>BULGARIE</t>
  </si>
  <si>
    <t>BURKINA FASO</t>
  </si>
  <si>
    <t>BURUNDI</t>
  </si>
  <si>
    <t>CAIMANES (îles)</t>
  </si>
  <si>
    <t>CAMBODGE</t>
  </si>
  <si>
    <t>CAMEROUN</t>
  </si>
  <si>
    <t>CANADA</t>
  </si>
  <si>
    <t>CAP-VERT</t>
  </si>
  <si>
    <t>CHILI</t>
  </si>
  <si>
    <t>CHINE</t>
  </si>
  <si>
    <t>CHRISTMAS (île)</t>
  </si>
  <si>
    <t>CHYPRE</t>
  </si>
  <si>
    <t>COCOS (îles)</t>
  </si>
  <si>
    <t>COLOMBIE</t>
  </si>
  <si>
    <t>COMORES</t>
  </si>
  <si>
    <t>COOK (îles)</t>
  </si>
  <si>
    <t>COSTA RICA</t>
  </si>
  <si>
    <t>COTE D'IVOIRE</t>
  </si>
  <si>
    <t>CROATIE</t>
  </si>
  <si>
    <t>CUBA</t>
  </si>
  <si>
    <t>DANEMARK</t>
  </si>
  <si>
    <t>DJIBOUTI</t>
  </si>
  <si>
    <t>DOMINICAINE (République)</t>
  </si>
  <si>
    <t>DOMINIQUE</t>
  </si>
  <si>
    <t>EGYPTE</t>
  </si>
  <si>
    <t>EMIRATS ARABES UNIS</t>
  </si>
  <si>
    <t>EQUATEUR</t>
  </si>
  <si>
    <t>ERYTHREE</t>
  </si>
  <si>
    <t>ESPAGNE</t>
  </si>
  <si>
    <t>ESTONIE</t>
  </si>
  <si>
    <t>ETHIOPIE</t>
  </si>
  <si>
    <t>FALKLAND (îles)</t>
  </si>
  <si>
    <t>FEROE (îles)</t>
  </si>
  <si>
    <t>FIDJI</t>
  </si>
  <si>
    <t>FINLANDE</t>
  </si>
  <si>
    <t>FRANCE</t>
  </si>
  <si>
    <t>GABON</t>
  </si>
  <si>
    <t>GAMBIE</t>
  </si>
  <si>
    <t>GEORGIE</t>
  </si>
  <si>
    <t>GEORGIE - ILES SANDWICH DU SUD</t>
  </si>
  <si>
    <t>GHANA</t>
  </si>
  <si>
    <t>GIBRALTAR</t>
  </si>
  <si>
    <t>GRECE</t>
  </si>
  <si>
    <t>GRENADE</t>
  </si>
  <si>
    <t>GROENLAND</t>
  </si>
  <si>
    <t>GUADELOUPE</t>
  </si>
  <si>
    <t>GUAM</t>
  </si>
  <si>
    <t>GUATEMALA</t>
  </si>
  <si>
    <t>GUINEE-BISSAU</t>
  </si>
  <si>
    <t>GUYANA</t>
  </si>
  <si>
    <t>GUYANE FRANCAISE</t>
  </si>
  <si>
    <t>HAITI</t>
  </si>
  <si>
    <t>HEARD ET MC DONALD (îles)</t>
  </si>
  <si>
    <t>HONDURAS</t>
  </si>
  <si>
    <t>HONG-KONG</t>
  </si>
  <si>
    <t>HONGRIE</t>
  </si>
  <si>
    <t>INDE</t>
  </si>
  <si>
    <t>INDONESIE</t>
  </si>
  <si>
    <t>IRAN</t>
  </si>
  <si>
    <t>IRLANDE</t>
  </si>
  <si>
    <t>ISLANDE</t>
  </si>
  <si>
    <t>ISRAEL</t>
  </si>
  <si>
    <t>ITALIE</t>
  </si>
  <si>
    <t>JAMAIQUE</t>
  </si>
  <si>
    <t>JAPON</t>
  </si>
  <si>
    <t>JORDANIE</t>
  </si>
  <si>
    <t>KAZAKHSTAN</t>
  </si>
  <si>
    <t>KENYA</t>
  </si>
  <si>
    <t>KIRGHIZISTAN</t>
  </si>
  <si>
    <t>KIRIBATI</t>
  </si>
  <si>
    <t>KOWEIT</t>
  </si>
  <si>
    <t>LAOS</t>
  </si>
  <si>
    <t>LESOTHO</t>
  </si>
  <si>
    <t>LETTONIE</t>
  </si>
  <si>
    <t>LIBAN</t>
  </si>
  <si>
    <t>LIBERIA</t>
  </si>
  <si>
    <t>LIECHTENSTEIN</t>
  </si>
  <si>
    <t>LITUANIE</t>
  </si>
  <si>
    <t>LUXEMBOURG</t>
  </si>
  <si>
    <t>MACAO</t>
  </si>
  <si>
    <t>MACEDOINE</t>
  </si>
  <si>
    <t>MADAGASCAR</t>
  </si>
  <si>
    <t>MADERE</t>
  </si>
  <si>
    <t>MALAISIE</t>
  </si>
  <si>
    <t>MALAWI</t>
  </si>
  <si>
    <t>MALDIVES</t>
  </si>
  <si>
    <t>MALI</t>
  </si>
  <si>
    <t>MALTE</t>
  </si>
  <si>
    <t>MARIANNES DU NORD (îles)</t>
  </si>
  <si>
    <t>MAROC</t>
  </si>
  <si>
    <t>MARSHALL (îles)</t>
  </si>
  <si>
    <t>MARTINIQUE</t>
  </si>
  <si>
    <t>MAURITANIE</t>
  </si>
  <si>
    <t>MAYOTTE</t>
  </si>
  <si>
    <t>MEXIQUE</t>
  </si>
  <si>
    <t>MICRONESIE</t>
  </si>
  <si>
    <t>MOLDOVA (République)</t>
  </si>
  <si>
    <t>MONACO</t>
  </si>
  <si>
    <t>MONGOLIE</t>
  </si>
  <si>
    <t>MONTSERRAT</t>
  </si>
  <si>
    <t>MOZAMBIQUE</t>
  </si>
  <si>
    <t>MYANMAR</t>
  </si>
  <si>
    <t>NAMIBIE</t>
  </si>
  <si>
    <t>NAURU</t>
  </si>
  <si>
    <t>NEPAL</t>
  </si>
  <si>
    <t>NICARAGUA</t>
  </si>
  <si>
    <t>NIGER</t>
  </si>
  <si>
    <t>NIGERIA</t>
  </si>
  <si>
    <t>NIOUE</t>
  </si>
  <si>
    <t>NORFOLK (île)</t>
  </si>
  <si>
    <t>NORVEGE</t>
  </si>
  <si>
    <t>NOUVELLE-CALEDONIE</t>
  </si>
  <si>
    <t>NOUVELLE-ZELANDE</t>
  </si>
  <si>
    <t>OMAN</t>
  </si>
  <si>
    <t>OUGANDA</t>
  </si>
  <si>
    <t>OUZBEKISTAN</t>
  </si>
  <si>
    <t>PAKISTAN</t>
  </si>
  <si>
    <t>PANAMA</t>
  </si>
  <si>
    <t>PAPOUASIE-NOUVELLE-GUINEE</t>
  </si>
  <si>
    <t>PARAGUAY</t>
  </si>
  <si>
    <t>PAYS-BAS</t>
  </si>
  <si>
    <t>PEROU</t>
  </si>
  <si>
    <t>PHILIPPINES</t>
  </si>
  <si>
    <t>PITCAIRN (île)</t>
  </si>
  <si>
    <t>POLOGNE</t>
  </si>
  <si>
    <t>POLYNESIE FRANCAISE</t>
  </si>
  <si>
    <t>PORTO RICO</t>
  </si>
  <si>
    <t>PORTUGAL</t>
  </si>
  <si>
    <t>QATAR</t>
  </si>
  <si>
    <t>REPUBLIQUE CENTRAFRICAINE</t>
  </si>
  <si>
    <t>REUNION</t>
  </si>
  <si>
    <t>ROUMANIE</t>
  </si>
  <si>
    <t>ROYAUME-UNI</t>
  </si>
  <si>
    <t>RUSSIE (Fédération)</t>
  </si>
  <si>
    <t>RWANDA</t>
  </si>
  <si>
    <t>SAHARA OCCIDENTAL</t>
  </si>
  <si>
    <t>SAINT KITTS-ET-NEVIS</t>
  </si>
  <si>
    <t>SAINTE-HELENE</t>
  </si>
  <si>
    <t>SAINTE-LUCIE</t>
  </si>
  <si>
    <t>SAINT-MARIN</t>
  </si>
  <si>
    <t>SALOMON (îles)</t>
  </si>
  <si>
    <t>SALVADOR</t>
  </si>
  <si>
    <t>SAMOA AMERICAINES</t>
  </si>
  <si>
    <t>SAO TOME ET PRINCIPE</t>
  </si>
  <si>
    <t>SENEGAL</t>
  </si>
  <si>
    <t>SEYCHELLES</t>
  </si>
  <si>
    <t>SIERRA LEONE</t>
  </si>
  <si>
    <t>SINGAPOUR</t>
  </si>
  <si>
    <t>SLOVAQUIE</t>
  </si>
  <si>
    <t>SLOVENIE</t>
  </si>
  <si>
    <t>SOMALIE</t>
  </si>
  <si>
    <t>SOUDAN</t>
  </si>
  <si>
    <t>SRI LANKA</t>
  </si>
  <si>
    <t>ST.PIERRE-ET-MIQUELON</t>
  </si>
  <si>
    <t>ST.VINCENT-ET-GRENADINES</t>
  </si>
  <si>
    <t>SUEDE</t>
  </si>
  <si>
    <t>SUISSE</t>
  </si>
  <si>
    <t>SURINAME</t>
  </si>
  <si>
    <t>SVALBARD ET ILE JAN MAYEN</t>
  </si>
  <si>
    <t>SWAZILAND</t>
  </si>
  <si>
    <t>SYRIE</t>
  </si>
  <si>
    <t>TADJIKISTAN</t>
  </si>
  <si>
    <t>TAIWAN</t>
  </si>
  <si>
    <t>TANZANIE</t>
  </si>
  <si>
    <t>TCHAD</t>
  </si>
  <si>
    <t>TCHEQUE (République)</t>
  </si>
  <si>
    <t>THAILANDE</t>
  </si>
  <si>
    <t>TOGO</t>
  </si>
  <si>
    <t>TOKELAOU</t>
  </si>
  <si>
    <t>TONGA</t>
  </si>
  <si>
    <t>TRINITE-ET-TOBAGO</t>
  </si>
  <si>
    <t>TUNISIE</t>
  </si>
  <si>
    <t>TURKMENISTAN</t>
  </si>
  <si>
    <t>TURKS ET CAÏQUES (îles)</t>
  </si>
  <si>
    <t>TUVALU</t>
  </si>
  <si>
    <t>UKRAINE</t>
  </si>
  <si>
    <t>URUGUAY</t>
  </si>
  <si>
    <t>VANUATU</t>
  </si>
  <si>
    <t>VATICAN</t>
  </si>
  <si>
    <t>VENEZUELA</t>
  </si>
  <si>
    <t>VIERGES AMERICAINES (Iles)</t>
  </si>
  <si>
    <t>VIERGES BRITANNIQUES (Iles)</t>
  </si>
  <si>
    <t>VIETNAM</t>
  </si>
  <si>
    <t>WALLIS ET FUTUNA</t>
  </si>
  <si>
    <t>YEMEN</t>
  </si>
  <si>
    <t>ZAMBIE</t>
  </si>
  <si>
    <t>ZIMBABWE</t>
  </si>
  <si>
    <t>Auto</t>
  </si>
  <si>
    <t>Moto &gt; 125 cc</t>
  </si>
  <si>
    <t>COREE (République Populaire)</t>
  </si>
  <si>
    <t>IRAK</t>
  </si>
  <si>
    <t>MONTENEGRO</t>
  </si>
  <si>
    <t>SERBIE</t>
  </si>
  <si>
    <t>TIMOR LESTE</t>
  </si>
  <si>
    <t xml:space="preserve">Objet : </t>
  </si>
  <si>
    <t xml:space="preserve">Total : </t>
  </si>
  <si>
    <t>Autres</t>
  </si>
  <si>
    <t>Libellé</t>
  </si>
  <si>
    <t>location véhicule</t>
  </si>
  <si>
    <t>Province</t>
  </si>
  <si>
    <t>France métropolitaine</t>
  </si>
  <si>
    <t>repas</t>
  </si>
  <si>
    <t>Quantité</t>
  </si>
  <si>
    <t>Visa de l'agent :</t>
  </si>
  <si>
    <t>Date :</t>
  </si>
  <si>
    <t xml:space="preserve">Net à rembourser : </t>
  </si>
  <si>
    <t>Autres frais de transport</t>
  </si>
  <si>
    <t>Taxi, bus, metro</t>
  </si>
  <si>
    <t>Train, avion, bateau</t>
  </si>
  <si>
    <t>Carburant, péages, parking</t>
  </si>
  <si>
    <t>nuitées</t>
  </si>
  <si>
    <t xml:space="preserve">Matricule : </t>
  </si>
  <si>
    <t>Date arrivée jj/mm/aa</t>
  </si>
  <si>
    <t>Date de départ jj/mm/aa</t>
  </si>
  <si>
    <t>N° justif.</t>
  </si>
  <si>
    <t>Heure départ hh:mm</t>
  </si>
  <si>
    <t>Forfait terrain étranger</t>
  </si>
  <si>
    <t>Plafond nuitée &amp; dej Ile de France (PI)</t>
  </si>
  <si>
    <t>Plafond nuitée &amp; dej Province (PP)</t>
  </si>
  <si>
    <t>Forfait Urssaf nuitée &amp; dej Ile de France (FI)</t>
  </si>
  <si>
    <t>Forfait Urssaf nuitée &amp; dej Province (FP)</t>
  </si>
  <si>
    <t>Forfait repas (FR)</t>
  </si>
  <si>
    <t>Forfait France</t>
  </si>
  <si>
    <t>1 jour</t>
  </si>
  <si>
    <t xml:space="preserve">Nom, Prénom : </t>
  </si>
  <si>
    <t xml:space="preserve">Total général des frais : </t>
  </si>
  <si>
    <t>Réf. ODM :</t>
  </si>
  <si>
    <t>Etape</t>
  </si>
  <si>
    <t>Montant €</t>
  </si>
  <si>
    <t xml:space="preserve">Avance à déduire : </t>
  </si>
  <si>
    <t>Heure arrivée hh:mm</t>
  </si>
  <si>
    <t>Dom</t>
  </si>
  <si>
    <t>Début</t>
  </si>
  <si>
    <t xml:space="preserve">au </t>
  </si>
  <si>
    <t>et du</t>
  </si>
  <si>
    <t>au</t>
  </si>
  <si>
    <t>*Nbr. jours Congés</t>
  </si>
  <si>
    <t xml:space="preserve">*Congés du </t>
  </si>
  <si>
    <t xml:space="preserve">Nbr. de jours total en mission hors congés : </t>
  </si>
  <si>
    <t>Asie</t>
  </si>
  <si>
    <t>Europe</t>
  </si>
  <si>
    <t>GUINEE EQUATORIALE(Malabo)</t>
  </si>
  <si>
    <t>ILES ALAND</t>
  </si>
  <si>
    <t>REP. DEMOCRATIQUE DU CONGO(Kinshasa)</t>
  </si>
  <si>
    <t>SAINT-BARTHELEMY</t>
  </si>
  <si>
    <t>SAINT-MARTIN - FR</t>
  </si>
  <si>
    <t>TERRES AUST. ANTARCTIQ. FRANCE</t>
  </si>
  <si>
    <t>TURQUIE (Anatolie)</t>
  </si>
  <si>
    <t>TURQUIE (Istanbul)</t>
  </si>
  <si>
    <t>France</t>
  </si>
  <si>
    <t>Pour calcul IS</t>
  </si>
  <si>
    <t>Etranger</t>
  </si>
  <si>
    <t>Moto inf 125 cc</t>
  </si>
  <si>
    <t>Pour mémoire, les frais déjà remboursés ou directement pris en charge par ailleurs ne doivent pas être repris sur la présente note de frais.</t>
  </si>
  <si>
    <t>Hébergement</t>
  </si>
  <si>
    <t>Restauration</t>
  </si>
  <si>
    <t>NOTE DE FRAIS DE FORMATION</t>
  </si>
  <si>
    <t>Mention CNIL</t>
  </si>
  <si>
    <t>www.cirad.fr</t>
  </si>
  <si>
    <t>Siège Social : 42 rue Scheffer, 75116 Paris, France
Tél : +33 (0)1 53 70 20 00
SIRET 331 596 270 0040</t>
  </si>
  <si>
    <t>*</t>
  </si>
  <si>
    <t>Ile de France (75,77,78,91,92,93,94,95)</t>
  </si>
  <si>
    <t xml:space="preserve"> Transport</t>
  </si>
  <si>
    <t>N° justif</t>
  </si>
  <si>
    <t>Nbrs. Kms</t>
  </si>
  <si>
    <t>Transport (frais réels)</t>
  </si>
  <si>
    <t>date</t>
  </si>
  <si>
    <t>Devise</t>
  </si>
  <si>
    <t>Mt. en devise</t>
  </si>
  <si>
    <t>Taux (1€ = )*</t>
  </si>
  <si>
    <t>Autres frais</t>
  </si>
  <si>
    <t>Indemnité kilométrique (forfait) sous reserve accord formation et soumis à 30 kms aller</t>
  </si>
  <si>
    <r>
      <t xml:space="preserve">véhicule personnel sur route </t>
    </r>
    <r>
      <rPr>
        <b/>
        <sz val="14"/>
        <color theme="1"/>
        <rFont val="Calibri"/>
        <family val="2"/>
        <scheme val="minor"/>
      </rPr>
      <t>**</t>
    </r>
  </si>
  <si>
    <r>
      <t>(</t>
    </r>
    <r>
      <rPr>
        <b/>
        <i/>
        <sz val="14"/>
        <color rgb="FFFF0000"/>
        <rFont val="Calibri"/>
        <family val="2"/>
        <scheme val="minor"/>
      </rPr>
      <t>**</t>
    </r>
    <r>
      <rPr>
        <b/>
        <i/>
        <sz val="12"/>
        <color rgb="FFFF0000"/>
        <rFont val="Calibri"/>
        <family val="2"/>
        <scheme val="minor"/>
      </rPr>
      <t>) Une assurance obligatoire à charge de l'agent doit être souscrite pour "déplacements professionnels"</t>
    </r>
  </si>
  <si>
    <t>Continent (selon table RH des coef.d'eloignement) 
Un blanc = pays non existant en table RH des coeff d'éloignement</t>
  </si>
  <si>
    <t>X = pays en table RH des coef.d'eloignement</t>
  </si>
  <si>
    <t>Pour calculateur Montant moyen de 2 restauration + 1 hébergement  (€)</t>
  </si>
  <si>
    <t>Colonne en réserve</t>
  </si>
  <si>
    <t>Afrique non Francophone</t>
  </si>
  <si>
    <t>x</t>
  </si>
  <si>
    <t>Afriq. Nord, P&amp;M-Orient</t>
  </si>
  <si>
    <t>Amériques Centrale et Antilles</t>
  </si>
  <si>
    <t>Amériques du Sud</t>
  </si>
  <si>
    <t>Pacifique Sud</t>
  </si>
  <si>
    <t>Afrique Francophone</t>
  </si>
  <si>
    <t>Amériques du Nord</t>
  </si>
  <si>
    <t>CANARIES(iles)</t>
  </si>
  <si>
    <t>Océan indien</t>
  </si>
  <si>
    <t>COREE du sud(République)</t>
  </si>
  <si>
    <t>DOM</t>
  </si>
  <si>
    <t>GUINEE(conakry)</t>
  </si>
  <si>
    <t>HAWAI (Etats-Unis)</t>
  </si>
  <si>
    <t>LIBYE</t>
  </si>
  <si>
    <t>MAURICE (îles) - Port Louis</t>
  </si>
  <si>
    <t>MAURICE (îles) - Rodriguès</t>
  </si>
  <si>
    <t>Tom et Assimilés</t>
  </si>
  <si>
    <t>SAMOA (Occidentales)</t>
  </si>
  <si>
    <t>Visa du service formation :</t>
  </si>
  <si>
    <t xml:space="preserve">Année : </t>
  </si>
  <si>
    <t>Hébergement / Restauration</t>
  </si>
  <si>
    <t>Hébergement / Restauration hors France métropolitaine (frais réels)</t>
  </si>
  <si>
    <t>IK Route - Montant pour 100 km</t>
  </si>
  <si>
    <t>IK Piste - Montant pour 100 km</t>
  </si>
  <si>
    <t>CONGO(Brazzaville/Pointe Noire)</t>
  </si>
  <si>
    <t>N° Justif.</t>
  </si>
  <si>
    <t>Montant HT</t>
  </si>
  <si>
    <t>TVA</t>
  </si>
  <si>
    <t>Montant TTC</t>
  </si>
  <si>
    <t>Ville</t>
  </si>
  <si>
    <t>Pays</t>
  </si>
  <si>
    <t>http://intranet-dcafapplis.cirad.fr/pass/taux_de_change.php</t>
  </si>
  <si>
    <t>DCAF Compta Missions</t>
  </si>
  <si>
    <t>"Les informations recueillies font l'objet d'un traitement informatique destiné à suivre les missions du CIRAD. Les destinataires des données sont les gestionnaires de Compta Missions Paris. Conformément à la loi " informatique et libertés " du 6 janvier 1978, vous bénéficiez d'un droit d'accès et de rectification aux informations qui vous concernent. Si vous souhaitez exercer ce droit et obtenir communication des informations vous concernant, veuillez-vous adresser au service DCAF Compta Missions. Vous pouvez également, pour des motifs légitimes, vous opposer au traitement des données vous concernant."</t>
  </si>
  <si>
    <t>Cette note de frais (NDF) est valable pour un usage en France et à l'étranger.</t>
  </si>
  <si>
    <t>https://intranet-drh.cirad.fr/carriere-competences/parcours-professionnel/la-formation-continue/remboursement-frais</t>
  </si>
  <si>
    <t>► Pour les formations ayant lieu en France métropolitaine :</t>
  </si>
  <si>
    <t>DEMANDE D'AVANCE SUR FRAIS</t>
  </si>
  <si>
    <t>DE MISSION FORMATION</t>
  </si>
  <si>
    <t>Nom :</t>
  </si>
  <si>
    <t>Matricule :</t>
  </si>
  <si>
    <t xml:space="preserve">Prénom : </t>
  </si>
  <si>
    <t>N° d'unité :</t>
  </si>
  <si>
    <t xml:space="preserve">Destination : </t>
  </si>
  <si>
    <t xml:space="preserve">Date de départ : </t>
  </si>
  <si>
    <t>Date de retour :</t>
  </si>
  <si>
    <t>Frais prévisionnels</t>
  </si>
  <si>
    <t>Montant par jour</t>
  </si>
  <si>
    <t>Nombre de jours</t>
  </si>
  <si>
    <t>Montant Calculé</t>
  </si>
  <si>
    <t>Montant de l'avance</t>
  </si>
  <si>
    <t xml:space="preserve"> (70% du montant calculé)</t>
  </si>
  <si>
    <t>Frais déjà réglés par l'agent</t>
  </si>
  <si>
    <t>-     Inscription formation</t>
  </si>
  <si>
    <t>Signature du demandeur</t>
  </si>
  <si>
    <t>Signature du Gestionnaire de Formation</t>
  </si>
  <si>
    <t>TOTAL</t>
  </si>
  <si>
    <t>Ordre de mission N° :</t>
  </si>
  <si>
    <r>
      <t>-</t>
    </r>
    <r>
      <rPr>
        <sz val="7"/>
        <color theme="1"/>
        <rFont val="Arial"/>
        <family val="2"/>
      </rPr>
      <t xml:space="preserve">          </t>
    </r>
    <r>
      <rPr>
        <sz val="12"/>
        <color theme="1"/>
        <rFont val="Arial"/>
        <family val="2"/>
      </rPr>
      <t>Hôtel</t>
    </r>
  </si>
  <si>
    <r>
      <t>-</t>
    </r>
    <r>
      <rPr>
        <sz val="7"/>
        <color theme="1"/>
        <rFont val="Arial"/>
        <family val="2"/>
      </rPr>
      <t xml:space="preserve">          </t>
    </r>
    <r>
      <rPr>
        <sz val="12"/>
        <color theme="1"/>
        <rFont val="Arial"/>
        <family val="2"/>
      </rPr>
      <t>…</t>
    </r>
  </si>
  <si>
    <t>Formulaire DCAF</t>
  </si>
  <si>
    <t>Structure :</t>
  </si>
  <si>
    <t>Projet/activité :</t>
  </si>
  <si>
    <t>Géo :</t>
  </si>
  <si>
    <t>oesae.en3oesae</t>
  </si>
  <si>
    <t>oesae.v05oesae</t>
  </si>
  <si>
    <t>oesae.v06oesae</t>
  </si>
  <si>
    <t>oesae.dt2oesae</t>
  </si>
  <si>
    <t>oesae.v09oesae</t>
  </si>
  <si>
    <t>oesae.v10oesae</t>
  </si>
  <si>
    <t>oesae.dt1oesae</t>
  </si>
  <si>
    <t>oesae.dt5oesae</t>
  </si>
  <si>
    <t>oesae.dt3oesae</t>
  </si>
  <si>
    <t>oesae.dt4oesae</t>
  </si>
  <si>
    <t>oesae.lb1oesae</t>
  </si>
  <si>
    <t>oesae.n17oesae</t>
  </si>
  <si>
    <t>oesae.nu2oesae</t>
  </si>
  <si>
    <t>oesae.nu4oesae</t>
  </si>
  <si>
    <t>oesae.nu3oesae</t>
  </si>
  <si>
    <t>oesae.n19oesae</t>
  </si>
  <si>
    <t>oesae.v02oesae</t>
  </si>
  <si>
    <t>oesae.v03oesae</t>
  </si>
  <si>
    <t>oesae.v04oesae</t>
  </si>
  <si>
    <t>oesae.v07oesae</t>
  </si>
  <si>
    <t>oesae.etsoesae</t>
  </si>
  <si>
    <t>oesae.evtoesae</t>
  </si>
  <si>
    <t>N° d'ordre de mission</t>
  </si>
  <si>
    <t>Pays principal mission</t>
  </si>
  <si>
    <t>N° matricule</t>
  </si>
  <si>
    <t>Date de réception NDF</t>
  </si>
  <si>
    <t>Pays de rattachement</t>
  </si>
  <si>
    <t>Pays d'affectation</t>
  </si>
  <si>
    <t>Mission du</t>
  </si>
  <si>
    <t>Congés du</t>
  </si>
  <si>
    <t>Commentaire</t>
  </si>
  <si>
    <t>Montant des attestations sur l’honneur</t>
  </si>
  <si>
    <t>Hébergement/Restauration</t>
  </si>
  <si>
    <t>Structure</t>
  </si>
  <si>
    <t>Projet/Activité</t>
  </si>
  <si>
    <t>Géographie</t>
  </si>
  <si>
    <t>CGR complet</t>
  </si>
  <si>
    <t>Etablissement</t>
  </si>
  <si>
    <t>Code évènement</t>
  </si>
  <si>
    <t>CIRAD</t>
  </si>
  <si>
    <t>Transport</t>
  </si>
  <si>
    <t>Total note de frais</t>
  </si>
  <si>
    <t>BR</t>
  </si>
  <si>
    <t>FR</t>
  </si>
  <si>
    <t>AL</t>
  </si>
  <si>
    <t>YSFOR</t>
  </si>
  <si>
    <t>Analytique Géo</t>
  </si>
  <si>
    <t>RE</t>
  </si>
  <si>
    <t>GP</t>
  </si>
  <si>
    <t>MQ</t>
  </si>
  <si>
    <t>GF</t>
  </si>
  <si>
    <t>AF</t>
  </si>
  <si>
    <t>ZA</t>
  </si>
  <si>
    <t>DZ</t>
  </si>
  <si>
    <t>DE</t>
  </si>
  <si>
    <t>AD</t>
  </si>
  <si>
    <t>AO</t>
  </si>
  <si>
    <t>AI</t>
  </si>
  <si>
    <t>AQ</t>
  </si>
  <si>
    <t>AG</t>
  </si>
  <si>
    <t>AN</t>
  </si>
  <si>
    <t>SA</t>
  </si>
  <si>
    <t>AR</t>
  </si>
  <si>
    <t>AM</t>
  </si>
  <si>
    <t>AW</t>
  </si>
  <si>
    <t>AU</t>
  </si>
  <si>
    <t>AT</t>
  </si>
  <si>
    <t>AZ</t>
  </si>
  <si>
    <t>BS</t>
  </si>
  <si>
    <t>BH</t>
  </si>
  <si>
    <t>BD</t>
  </si>
  <si>
    <t>BB</t>
  </si>
  <si>
    <t>BY</t>
  </si>
  <si>
    <t>BE</t>
  </si>
  <si>
    <t>BZ</t>
  </si>
  <si>
    <t>BJ</t>
  </si>
  <si>
    <t>BM</t>
  </si>
  <si>
    <t>BT</t>
  </si>
  <si>
    <t>BO</t>
  </si>
  <si>
    <t>BA</t>
  </si>
  <si>
    <t>BW</t>
  </si>
  <si>
    <t>BV</t>
  </si>
  <si>
    <t>BN</t>
  </si>
  <si>
    <t>BG</t>
  </si>
  <si>
    <t>BF</t>
  </si>
  <si>
    <t>BI</t>
  </si>
  <si>
    <t>KY</t>
  </si>
  <si>
    <t>KH</t>
  </si>
  <si>
    <t>CM</t>
  </si>
  <si>
    <t>CA</t>
  </si>
  <si>
    <t>ES</t>
  </si>
  <si>
    <t>CV</t>
  </si>
  <si>
    <t>CL</t>
  </si>
  <si>
    <t>CN</t>
  </si>
  <si>
    <t>CX</t>
  </si>
  <si>
    <t>CY</t>
  </si>
  <si>
    <t>CC</t>
  </si>
  <si>
    <t>CO</t>
  </si>
  <si>
    <t>KM</t>
  </si>
  <si>
    <t>CG</t>
  </si>
  <si>
    <t>CK</t>
  </si>
  <si>
    <t>KR</t>
  </si>
  <si>
    <t>KP</t>
  </si>
  <si>
    <t>CR</t>
  </si>
  <si>
    <t>CI</t>
  </si>
  <si>
    <t>HR</t>
  </si>
  <si>
    <t>CU</t>
  </si>
  <si>
    <t>DK</t>
  </si>
  <si>
    <t>DJ</t>
  </si>
  <si>
    <t>DO</t>
  </si>
  <si>
    <t>DM</t>
  </si>
  <si>
    <t>EG</t>
  </si>
  <si>
    <t>AE</t>
  </si>
  <si>
    <t>EC</t>
  </si>
  <si>
    <t>ER</t>
  </si>
  <si>
    <t>EE</t>
  </si>
  <si>
    <t>US</t>
  </si>
  <si>
    <t>ET</t>
  </si>
  <si>
    <t>FK</t>
  </si>
  <si>
    <t>FO</t>
  </si>
  <si>
    <t>FJ</t>
  </si>
  <si>
    <t>FI</t>
  </si>
  <si>
    <t>GA</t>
  </si>
  <si>
    <t>GM</t>
  </si>
  <si>
    <t>GE</t>
  </si>
  <si>
    <t>GS</t>
  </si>
  <si>
    <t>GH</t>
  </si>
  <si>
    <t>GI</t>
  </si>
  <si>
    <t>GR</t>
  </si>
  <si>
    <t>GD</t>
  </si>
  <si>
    <t>GL</t>
  </si>
  <si>
    <t>GU</t>
  </si>
  <si>
    <t>GT</t>
  </si>
  <si>
    <t>GN</t>
  </si>
  <si>
    <t>GQ</t>
  </si>
  <si>
    <t>GW</t>
  </si>
  <si>
    <t>GY</t>
  </si>
  <si>
    <t>HT</t>
  </si>
  <si>
    <t>HM</t>
  </si>
  <si>
    <t>HN</t>
  </si>
  <si>
    <t>HK</t>
  </si>
  <si>
    <t>HU</t>
  </si>
  <si>
    <t>AX</t>
  </si>
  <si>
    <t>IN</t>
  </si>
  <si>
    <t>ID</t>
  </si>
  <si>
    <t>IQ</t>
  </si>
  <si>
    <t>IR</t>
  </si>
  <si>
    <t>IE</t>
  </si>
  <si>
    <t>IS</t>
  </si>
  <si>
    <t>IL</t>
  </si>
  <si>
    <t>IT</t>
  </si>
  <si>
    <t>LY</t>
  </si>
  <si>
    <t>JM</t>
  </si>
  <si>
    <t>JP</t>
  </si>
  <si>
    <t>JO</t>
  </si>
  <si>
    <t>KZ</t>
  </si>
  <si>
    <t>KE</t>
  </si>
  <si>
    <t>KG</t>
  </si>
  <si>
    <t>KI</t>
  </si>
  <si>
    <t>KW</t>
  </si>
  <si>
    <t>LA</t>
  </si>
  <si>
    <t>LS</t>
  </si>
  <si>
    <t>LV</t>
  </si>
  <si>
    <t>LB</t>
  </si>
  <si>
    <t>LR</t>
  </si>
  <si>
    <t>LI</t>
  </si>
  <si>
    <t>LT</t>
  </si>
  <si>
    <t>LU</t>
  </si>
  <si>
    <t>MO</t>
  </si>
  <si>
    <t>MK</t>
  </si>
  <si>
    <t>MG</t>
  </si>
  <si>
    <t>MI</t>
  </si>
  <si>
    <t>MY</t>
  </si>
  <si>
    <t>MW</t>
  </si>
  <si>
    <t>MV</t>
  </si>
  <si>
    <t>ML</t>
  </si>
  <si>
    <t>MT</t>
  </si>
  <si>
    <t>MP</t>
  </si>
  <si>
    <t>MA</t>
  </si>
  <si>
    <t>MH</t>
  </si>
  <si>
    <t>MU</t>
  </si>
  <si>
    <t>MR</t>
  </si>
  <si>
    <t>YT</t>
  </si>
  <si>
    <t>MX</t>
  </si>
  <si>
    <t>FM</t>
  </si>
  <si>
    <t>MD</t>
  </si>
  <si>
    <t>MC</t>
  </si>
  <si>
    <t>MN</t>
  </si>
  <si>
    <t>ME</t>
  </si>
  <si>
    <t>MS</t>
  </si>
  <si>
    <t>MZ</t>
  </si>
  <si>
    <t>MM</t>
  </si>
  <si>
    <t>NA</t>
  </si>
  <si>
    <t>NR</t>
  </si>
  <si>
    <t>NP</t>
  </si>
  <si>
    <t>NI</t>
  </si>
  <si>
    <t>NE</t>
  </si>
  <si>
    <t>NG</t>
  </si>
  <si>
    <t>NU</t>
  </si>
  <si>
    <t>NF</t>
  </si>
  <si>
    <t>NO</t>
  </si>
  <si>
    <t>NC</t>
  </si>
  <si>
    <t>NZ</t>
  </si>
  <si>
    <t>OM</t>
  </si>
  <si>
    <t>UG</t>
  </si>
  <si>
    <t>UZ</t>
  </si>
  <si>
    <t>PK</t>
  </si>
  <si>
    <t>PS</t>
  </si>
  <si>
    <t>PA</t>
  </si>
  <si>
    <t>PG</t>
  </si>
  <si>
    <t>PY</t>
  </si>
  <si>
    <t>NL</t>
  </si>
  <si>
    <t>PE</t>
  </si>
  <si>
    <t>PH</t>
  </si>
  <si>
    <t>PN</t>
  </si>
  <si>
    <t>PL</t>
  </si>
  <si>
    <t>PF</t>
  </si>
  <si>
    <t>PR</t>
  </si>
  <si>
    <t>PT</t>
  </si>
  <si>
    <t>QA</t>
  </si>
  <si>
    <t>CD</t>
  </si>
  <si>
    <t>CF</t>
  </si>
  <si>
    <t>RO</t>
  </si>
  <si>
    <t>GB</t>
  </si>
  <si>
    <t>RU</t>
  </si>
  <si>
    <t>RW</t>
  </si>
  <si>
    <t>EH</t>
  </si>
  <si>
    <t>KN</t>
  </si>
  <si>
    <t>BL</t>
  </si>
  <si>
    <t>SH</t>
  </si>
  <si>
    <t>LC</t>
  </si>
  <si>
    <t>SM</t>
  </si>
  <si>
    <t>MF</t>
  </si>
  <si>
    <t>SB</t>
  </si>
  <si>
    <t>SV</t>
  </si>
  <si>
    <t>WS</t>
  </si>
  <si>
    <t>AS</t>
  </si>
  <si>
    <t>ST</t>
  </si>
  <si>
    <t>SN</t>
  </si>
  <si>
    <t>RS</t>
  </si>
  <si>
    <t>SC</t>
  </si>
  <si>
    <t>SL</t>
  </si>
  <si>
    <t>SG</t>
  </si>
  <si>
    <t>SK</t>
  </si>
  <si>
    <t>SI</t>
  </si>
  <si>
    <t>SO</t>
  </si>
  <si>
    <t>SD</t>
  </si>
  <si>
    <t>LK</t>
  </si>
  <si>
    <t>PM</t>
  </si>
  <si>
    <t>VC</t>
  </si>
  <si>
    <t>SE</t>
  </si>
  <si>
    <t>CH</t>
  </si>
  <si>
    <t>SR</t>
  </si>
  <si>
    <t>SJ</t>
  </si>
  <si>
    <t>SZ</t>
  </si>
  <si>
    <t>SY</t>
  </si>
  <si>
    <t>TJ</t>
  </si>
  <si>
    <t>TW</t>
  </si>
  <si>
    <t>TZ</t>
  </si>
  <si>
    <t>TD</t>
  </si>
  <si>
    <t>CZ</t>
  </si>
  <si>
    <t>TF</t>
  </si>
  <si>
    <t>TH</t>
  </si>
  <si>
    <t>TL</t>
  </si>
  <si>
    <t>TG</t>
  </si>
  <si>
    <t>TK</t>
  </si>
  <si>
    <t>TO</t>
  </si>
  <si>
    <t>TT</t>
  </si>
  <si>
    <t>TN</t>
  </si>
  <si>
    <t>TM</t>
  </si>
  <si>
    <t>TC</t>
  </si>
  <si>
    <t>TR</t>
  </si>
  <si>
    <t>TV</t>
  </si>
  <si>
    <t>UA</t>
  </si>
  <si>
    <t>UY</t>
  </si>
  <si>
    <t>VU</t>
  </si>
  <si>
    <t>VA</t>
  </si>
  <si>
    <t>VE</t>
  </si>
  <si>
    <t>VI</t>
  </si>
  <si>
    <t>VG</t>
  </si>
  <si>
    <t>VN</t>
  </si>
  <si>
    <t>WF</t>
  </si>
  <si>
    <t>YE</t>
  </si>
  <si>
    <t>ZM</t>
  </si>
  <si>
    <t>ZW</t>
  </si>
  <si>
    <t>COD_SEGMENT</t>
  </si>
  <si>
    <t>LIB_LONG_SEGMENT</t>
  </si>
  <si>
    <t>Concaténation</t>
  </si>
  <si>
    <t>Unité</t>
  </si>
  <si>
    <t>Dpt</t>
  </si>
  <si>
    <t>A01700</t>
  </si>
  <si>
    <t>A</t>
  </si>
  <si>
    <t>Bios</t>
  </si>
  <si>
    <t>A05100</t>
  </si>
  <si>
    <t>B</t>
  </si>
  <si>
    <t>Persyst</t>
  </si>
  <si>
    <t>A05300</t>
  </si>
  <si>
    <t>C</t>
  </si>
  <si>
    <t>Es</t>
  </si>
  <si>
    <t>D</t>
  </si>
  <si>
    <t>Dg</t>
  </si>
  <si>
    <t>A05500</t>
  </si>
  <si>
    <t>A08200</t>
  </si>
  <si>
    <t>A10000</t>
  </si>
  <si>
    <t>A10800</t>
  </si>
  <si>
    <t>A10802</t>
  </si>
  <si>
    <t>A10803</t>
  </si>
  <si>
    <t>A10804</t>
  </si>
  <si>
    <t>A10805</t>
  </si>
  <si>
    <t>A10806</t>
  </si>
  <si>
    <t>A10807</t>
  </si>
  <si>
    <t>A10808</t>
  </si>
  <si>
    <t>A10809</t>
  </si>
  <si>
    <t>A10812</t>
  </si>
  <si>
    <t>A10817</t>
  </si>
  <si>
    <t>A10818</t>
  </si>
  <si>
    <t>A11700</t>
  </si>
  <si>
    <t>B02600</t>
  </si>
  <si>
    <t>B04900</t>
  </si>
  <si>
    <t>B07800</t>
  </si>
  <si>
    <t>B09500</t>
  </si>
  <si>
    <t>B10300</t>
  </si>
  <si>
    <t>B11100</t>
  </si>
  <si>
    <t>B11400</t>
  </si>
  <si>
    <t>B11500</t>
  </si>
  <si>
    <t>B11600</t>
  </si>
  <si>
    <t>C05600</t>
  </si>
  <si>
    <t>C08500</t>
  </si>
  <si>
    <t>C09000</t>
  </si>
  <si>
    <t>C09100</t>
  </si>
  <si>
    <t>C09300</t>
  </si>
  <si>
    <t>C09900</t>
  </si>
  <si>
    <t>C10500</t>
  </si>
  <si>
    <t>C11200</t>
  </si>
  <si>
    <t>C11300</t>
  </si>
  <si>
    <t>D94400</t>
  </si>
  <si>
    <t>DSI</t>
  </si>
  <si>
    <t>D94500</t>
  </si>
  <si>
    <t>D94600</t>
  </si>
  <si>
    <t>DRAG - Management - Animation</t>
  </si>
  <si>
    <t>D94601</t>
  </si>
  <si>
    <t>DRAG - DR Guyane</t>
  </si>
  <si>
    <t>D94602</t>
  </si>
  <si>
    <t>DRAG - DR Guadeloupe</t>
  </si>
  <si>
    <t>D94603</t>
  </si>
  <si>
    <t>DRAG - DR Martinique</t>
  </si>
  <si>
    <t>D94700</t>
  </si>
  <si>
    <t>D94800</t>
  </si>
  <si>
    <t>DRIF - Management - Animation</t>
  </si>
  <si>
    <t>D94801</t>
  </si>
  <si>
    <t>DRIF - GRET</t>
  </si>
  <si>
    <t>D94802</t>
  </si>
  <si>
    <t>DRIF - IDDRI</t>
  </si>
  <si>
    <t>D94900</t>
  </si>
  <si>
    <t>DGD-RD - Management - Animation</t>
  </si>
  <si>
    <t>D94901</t>
  </si>
  <si>
    <t>DGD-RD - DAchats</t>
  </si>
  <si>
    <t>D94902</t>
  </si>
  <si>
    <t>DGD-RD - DArchives</t>
  </si>
  <si>
    <t>D94903</t>
  </si>
  <si>
    <t>DGD-RD - DJuridique</t>
  </si>
  <si>
    <t>D94904</t>
  </si>
  <si>
    <t>DGD-RD - DSST</t>
  </si>
  <si>
    <t>D95800</t>
  </si>
  <si>
    <t>DAE</t>
  </si>
  <si>
    <t>D95900</t>
  </si>
  <si>
    <t>DIST - Management - Animation</t>
  </si>
  <si>
    <t>D95901</t>
  </si>
  <si>
    <t>DIST - Appui à la recherche</t>
  </si>
  <si>
    <t>D95902</t>
  </si>
  <si>
    <t>DIST - Bibliothèques</t>
  </si>
  <si>
    <t>D95903</t>
  </si>
  <si>
    <t>DIST - Référentiels en IST</t>
  </si>
  <si>
    <t>D95904</t>
  </si>
  <si>
    <t>DIST - Appui à la publication</t>
  </si>
  <si>
    <t>D95905</t>
  </si>
  <si>
    <t>DIST - QUAE-Cirad</t>
  </si>
  <si>
    <t>D96100</t>
  </si>
  <si>
    <t>DGD-RS - Management - Animation</t>
  </si>
  <si>
    <t>D96104</t>
  </si>
  <si>
    <t>D96300</t>
  </si>
  <si>
    <t>DELCOM - Management - Animation</t>
  </si>
  <si>
    <t>D96301</t>
  </si>
  <si>
    <t>D96302</t>
  </si>
  <si>
    <t>DELCOM - Supports institutionnels</t>
  </si>
  <si>
    <t>D96303</t>
  </si>
  <si>
    <t>D96304</t>
  </si>
  <si>
    <t>D97400</t>
  </si>
  <si>
    <t>DRH - Management - Animation</t>
  </si>
  <si>
    <t>D97401</t>
  </si>
  <si>
    <t>DRH - Accompagnement management</t>
  </si>
  <si>
    <t>D97402</t>
  </si>
  <si>
    <t>DRH - Gestion des carrières</t>
  </si>
  <si>
    <t>D97403</t>
  </si>
  <si>
    <t>DRH - Adéquations besoins - ressources en compétences</t>
  </si>
  <si>
    <t>D97404</t>
  </si>
  <si>
    <t>DRH - Formation</t>
  </si>
  <si>
    <t>D97405</t>
  </si>
  <si>
    <t>DRH - Accueil</t>
  </si>
  <si>
    <t>D97406</t>
  </si>
  <si>
    <t>DRH - Administration RH</t>
  </si>
  <si>
    <t>D97407</t>
  </si>
  <si>
    <t>DRH - Relations sociales et contractuelles</t>
  </si>
  <si>
    <t>D97408</t>
  </si>
  <si>
    <t>DRH - Développement social</t>
  </si>
  <si>
    <t>D97409</t>
  </si>
  <si>
    <t>DRH - Etudes et projets</t>
  </si>
  <si>
    <t>D97500</t>
  </si>
  <si>
    <t>DITAM</t>
  </si>
  <si>
    <t>D97600</t>
  </si>
  <si>
    <t>DCAF - Management - Animation</t>
  </si>
  <si>
    <t>D97601</t>
  </si>
  <si>
    <t>DCAF - Comptabilité</t>
  </si>
  <si>
    <t>D97602</t>
  </si>
  <si>
    <t>D97603</t>
  </si>
  <si>
    <t>DCAF - Budget central</t>
  </si>
  <si>
    <t>D97604</t>
  </si>
  <si>
    <t>DCAF - Budget déconcentré</t>
  </si>
  <si>
    <t>D97605</t>
  </si>
  <si>
    <t>DCAF - Gestion de contrats</t>
  </si>
  <si>
    <t>D97606</t>
  </si>
  <si>
    <t>DCAF - Recouvrement</t>
  </si>
  <si>
    <t>DCAF - G2M</t>
  </si>
  <si>
    <t>D98500</t>
  </si>
  <si>
    <t>PDG - Management - Animation</t>
  </si>
  <si>
    <t>D98501</t>
  </si>
  <si>
    <t>PDG - DirDep Bios</t>
  </si>
  <si>
    <t>D98502</t>
  </si>
  <si>
    <t>PDG - DirDep Persyst</t>
  </si>
  <si>
    <t>D98503</t>
  </si>
  <si>
    <t>PDG - DirDep Es</t>
  </si>
  <si>
    <t>Structure technique</t>
  </si>
  <si>
    <t>Andorre</t>
  </si>
  <si>
    <t>Émirats arabes unis</t>
  </si>
  <si>
    <t>Afghanistan</t>
  </si>
  <si>
    <t>Antigua-et-Barbuda</t>
  </si>
  <si>
    <t>Anguilla</t>
  </si>
  <si>
    <t>Albanie</t>
  </si>
  <si>
    <t>Arménie</t>
  </si>
  <si>
    <t>Antilles néerlandaises</t>
  </si>
  <si>
    <t>Angola</t>
  </si>
  <si>
    <t>Antarctique</t>
  </si>
  <si>
    <t>Argentine</t>
  </si>
  <si>
    <t>Samoa américaines</t>
  </si>
  <si>
    <t>Autriche</t>
  </si>
  <si>
    <t>Australie</t>
  </si>
  <si>
    <t>Aruba</t>
  </si>
  <si>
    <t>Îles Åland</t>
  </si>
  <si>
    <t>Azerbaïdjan</t>
  </si>
  <si>
    <t>Bosnie-Herzégovine</t>
  </si>
  <si>
    <t>Barbade</t>
  </si>
  <si>
    <t>Bangladesh</t>
  </si>
  <si>
    <t>Belgique</t>
  </si>
  <si>
    <t>Burkina Faso</t>
  </si>
  <si>
    <t>Bulgarie</t>
  </si>
  <si>
    <t>Bahreïn</t>
  </si>
  <si>
    <t>Burundi</t>
  </si>
  <si>
    <t>Bénin</t>
  </si>
  <si>
    <t>Saint-Barthélemy</t>
  </si>
  <si>
    <t>Bermudes</t>
  </si>
  <si>
    <t>Brunei</t>
  </si>
  <si>
    <t>Bolivie</t>
  </si>
  <si>
    <t>BQ</t>
  </si>
  <si>
    <t>Pays-Bas caribéens</t>
  </si>
  <si>
    <t>Brésil</t>
  </si>
  <si>
    <t>Bahamas</t>
  </si>
  <si>
    <t>Bhoutan</t>
  </si>
  <si>
    <t>Île Bouvet</t>
  </si>
  <si>
    <t>Botswana</t>
  </si>
  <si>
    <t>Biélorussie</t>
  </si>
  <si>
    <t>Belize</t>
  </si>
  <si>
    <t>Canada</t>
  </si>
  <si>
    <t>Îles Cocos</t>
  </si>
  <si>
    <t>République démocratique du Congo</t>
  </si>
  <si>
    <t>République centrafricaine</t>
  </si>
  <si>
    <t>République du Congo</t>
  </si>
  <si>
    <t>Suisse</t>
  </si>
  <si>
    <t>Côte d'Ivoire</t>
  </si>
  <si>
    <t>Îles Cook</t>
  </si>
  <si>
    <t>Chili</t>
  </si>
  <si>
    <t>CLO</t>
  </si>
  <si>
    <t>Clôture axe 3</t>
  </si>
  <si>
    <t>Cameroun</t>
  </si>
  <si>
    <t>Chine</t>
  </si>
  <si>
    <t>Colombie</t>
  </si>
  <si>
    <t>Costa Rica</t>
  </si>
  <si>
    <t>Cuba</t>
  </si>
  <si>
    <t>Cap-Vert</t>
  </si>
  <si>
    <t>CW</t>
  </si>
  <si>
    <t>Curaçao</t>
  </si>
  <si>
    <t>Île Christmas</t>
  </si>
  <si>
    <t>Chypre (pays)</t>
  </si>
  <si>
    <t>Tchéquie</t>
  </si>
  <si>
    <t>Allemagne</t>
  </si>
  <si>
    <t>Djibouti</t>
  </si>
  <si>
    <t>Danemark</t>
  </si>
  <si>
    <t>Dominique</t>
  </si>
  <si>
    <t>République dominicaine</t>
  </si>
  <si>
    <t>Algérie</t>
  </si>
  <si>
    <t>Équateur (pays)</t>
  </si>
  <si>
    <t>Estonie</t>
  </si>
  <si>
    <t>Égypte</t>
  </si>
  <si>
    <t>République arabe sahraouie démocratique</t>
  </si>
  <si>
    <t>Érythrée</t>
  </si>
  <si>
    <t>Espagne</t>
  </si>
  <si>
    <t>Éthiopie</t>
  </si>
  <si>
    <t>Finlande</t>
  </si>
  <si>
    <t>Fidji</t>
  </si>
  <si>
    <t>Malouines</t>
  </si>
  <si>
    <t>Micronésie (pays)</t>
  </si>
  <si>
    <t>Îles Féroé</t>
  </si>
  <si>
    <t>Gabon</t>
  </si>
  <si>
    <t>Royaume-Uni</t>
  </si>
  <si>
    <t>Grenade (pays)</t>
  </si>
  <si>
    <t>Géorgie (pays)</t>
  </si>
  <si>
    <t>Guyane</t>
  </si>
  <si>
    <t>GG</t>
  </si>
  <si>
    <t>Guernesey</t>
  </si>
  <si>
    <t>Ghana</t>
  </si>
  <si>
    <t>Gibraltar</t>
  </si>
  <si>
    <t>Groenland</t>
  </si>
  <si>
    <t>Gambie</t>
  </si>
  <si>
    <t>Guinée</t>
  </si>
  <si>
    <t>Guadeloupe</t>
  </si>
  <si>
    <t>Guinée équatoriale</t>
  </si>
  <si>
    <t>Grèce</t>
  </si>
  <si>
    <t>Géorgie du Sud-et-les Îles Sandwich du Sud</t>
  </si>
  <si>
    <t>Guatemala</t>
  </si>
  <si>
    <t>Guam</t>
  </si>
  <si>
    <t>Guinée-Bissau</t>
  </si>
  <si>
    <t>Guyana</t>
  </si>
  <si>
    <t>Hong Kong</t>
  </si>
  <si>
    <t>Îles Heard-et-MacDonald</t>
  </si>
  <si>
    <t>Honduras</t>
  </si>
  <si>
    <t>Croatie</t>
  </si>
  <si>
    <t>Haïti</t>
  </si>
  <si>
    <t>Hongrie</t>
  </si>
  <si>
    <t>Indonésie</t>
  </si>
  <si>
    <t>Irlande (pays)</t>
  </si>
  <si>
    <t>Israël</t>
  </si>
  <si>
    <t>IM</t>
  </si>
  <si>
    <t>Île de Man</t>
  </si>
  <si>
    <t>Inde</t>
  </si>
  <si>
    <t>IO</t>
  </si>
  <si>
    <t>Territoire britannique de l'océan Indien</t>
  </si>
  <si>
    <t>Irak</t>
  </si>
  <si>
    <t>Iran</t>
  </si>
  <si>
    <t>Islande</t>
  </si>
  <si>
    <t>Italie</t>
  </si>
  <si>
    <t>JE</t>
  </si>
  <si>
    <t>Jersey</t>
  </si>
  <si>
    <t>Jamaïque</t>
  </si>
  <si>
    <t>Jordanie</t>
  </si>
  <si>
    <t>Japon</t>
  </si>
  <si>
    <t>Kenya</t>
  </si>
  <si>
    <t>Kirghizistan</t>
  </si>
  <si>
    <t>Cambodge</t>
  </si>
  <si>
    <t>Kiribati</t>
  </si>
  <si>
    <t>Comores (pays)</t>
  </si>
  <si>
    <t>Saint-Christophe-et-Niévès</t>
  </si>
  <si>
    <t>Corée du Nord</t>
  </si>
  <si>
    <t>Corée du Sud</t>
  </si>
  <si>
    <t>Koweït</t>
  </si>
  <si>
    <t>Îles Caïmans</t>
  </si>
  <si>
    <t>Kazakhstan</t>
  </si>
  <si>
    <t>Laos</t>
  </si>
  <si>
    <t>Liban</t>
  </si>
  <si>
    <t>Sainte-Lucie</t>
  </si>
  <si>
    <t>Liechtenstein</t>
  </si>
  <si>
    <t>Sri Lanka</t>
  </si>
  <si>
    <t>Liberia</t>
  </si>
  <si>
    <t>Lesotho</t>
  </si>
  <si>
    <t>Lituanie</t>
  </si>
  <si>
    <t>Luxembourg (pays)</t>
  </si>
  <si>
    <t>Lettonie</t>
  </si>
  <si>
    <t>Libye</t>
  </si>
  <si>
    <t>Maroc</t>
  </si>
  <si>
    <t>Monaco</t>
  </si>
  <si>
    <t>Moldavie</t>
  </si>
  <si>
    <t>Monténégro</t>
  </si>
  <si>
    <t>Saint-Martin</t>
  </si>
  <si>
    <t>Madagascar</t>
  </si>
  <si>
    <t>Îles Marshall (pays)</t>
  </si>
  <si>
    <t>Madère</t>
  </si>
  <si>
    <t>République de Macédoine (pays)</t>
  </si>
  <si>
    <t>Mali</t>
  </si>
  <si>
    <t>Birmanie</t>
  </si>
  <si>
    <t>Mongolie</t>
  </si>
  <si>
    <t>Macao</t>
  </si>
  <si>
    <t>Îles Mariannes du Nord</t>
  </si>
  <si>
    <t>Martinique</t>
  </si>
  <si>
    <t>Mauritanie</t>
  </si>
  <si>
    <t>Montserrat</t>
  </si>
  <si>
    <t>Malte</t>
  </si>
  <si>
    <t>Maurice (pays)</t>
  </si>
  <si>
    <t>Maldives</t>
  </si>
  <si>
    <t>Malawi</t>
  </si>
  <si>
    <t>Mexique</t>
  </si>
  <si>
    <t>Malaisie</t>
  </si>
  <si>
    <t>Mozambique</t>
  </si>
  <si>
    <t>Namibie</t>
  </si>
  <si>
    <t>Nouvelle-Calédonie</t>
  </si>
  <si>
    <t>Niger</t>
  </si>
  <si>
    <t>Île Norfolk</t>
  </si>
  <si>
    <t>Nigeria</t>
  </si>
  <si>
    <t>Nicaragua</t>
  </si>
  <si>
    <t>Pays-Bas</t>
  </si>
  <si>
    <t>Norvège</t>
  </si>
  <si>
    <t>Népal</t>
  </si>
  <si>
    <t>Nauru</t>
  </si>
  <si>
    <t>Niue</t>
  </si>
  <si>
    <t>Nouvelle-Zélande</t>
  </si>
  <si>
    <t>Oman</t>
  </si>
  <si>
    <t>Panama</t>
  </si>
  <si>
    <t>Pérou</t>
  </si>
  <si>
    <t>Polynésie française</t>
  </si>
  <si>
    <t>Papouasie-Nouvelle-Guinée</t>
  </si>
  <si>
    <t>Philippines</t>
  </si>
  <si>
    <t>Pakistan</t>
  </si>
  <si>
    <t>Pologne</t>
  </si>
  <si>
    <t>Saint-Pierre-et-Miquelon</t>
  </si>
  <si>
    <t>Îles Pitcairn</t>
  </si>
  <si>
    <t>Porto Rico</t>
  </si>
  <si>
    <t>Palestine</t>
  </si>
  <si>
    <t>Portugal</t>
  </si>
  <si>
    <t>PW</t>
  </si>
  <si>
    <t>Palaos</t>
  </si>
  <si>
    <t>Paraguay</t>
  </si>
  <si>
    <t>Qatar</t>
  </si>
  <si>
    <t>La Réunion</t>
  </si>
  <si>
    <t>Roumanie</t>
  </si>
  <si>
    <t>Serbie</t>
  </si>
  <si>
    <t>Russie</t>
  </si>
  <si>
    <t>Rwanda</t>
  </si>
  <si>
    <t>Arabie saoudite</t>
  </si>
  <si>
    <t>Salomon</t>
  </si>
  <si>
    <t>Seychelles</t>
  </si>
  <si>
    <t>Soudan</t>
  </si>
  <si>
    <t>Suède</t>
  </si>
  <si>
    <t>Singapour</t>
  </si>
  <si>
    <t>Sainte-Hélène, Ascension et Tristan da Cunha</t>
  </si>
  <si>
    <t>Slovénie</t>
  </si>
  <si>
    <t>Svalbard et ile Jan Mayen</t>
  </si>
  <si>
    <t>Slovaquie</t>
  </si>
  <si>
    <t>Sierra Leone</t>
  </si>
  <si>
    <t>Saint-Marin</t>
  </si>
  <si>
    <t>Sénégal</t>
  </si>
  <si>
    <t>Somalie</t>
  </si>
  <si>
    <t>Suriname</t>
  </si>
  <si>
    <t>SS</t>
  </si>
  <si>
    <t>Soudan du Sud</t>
  </si>
  <si>
    <t>Sao Tomé-et-Principe</t>
  </si>
  <si>
    <t>Salvador</t>
  </si>
  <si>
    <t>SX</t>
  </si>
  <si>
    <t>Syrie</t>
  </si>
  <si>
    <t>Swaziland</t>
  </si>
  <si>
    <t>Îles Turques-et-Caïques</t>
  </si>
  <si>
    <t>Tchad</t>
  </si>
  <si>
    <t>Terres australes et antarctiques françaises</t>
  </si>
  <si>
    <t>Togo</t>
  </si>
  <si>
    <t>Thaïlande</t>
  </si>
  <si>
    <t>Tadjikistan</t>
  </si>
  <si>
    <t>Tokelau</t>
  </si>
  <si>
    <t>Timor oriental</t>
  </si>
  <si>
    <t>Turkménistan</t>
  </si>
  <si>
    <t>Tunisie</t>
  </si>
  <si>
    <t>Tonga</t>
  </si>
  <si>
    <t>Turquie</t>
  </si>
  <si>
    <t>Trinité-et-Tobago</t>
  </si>
  <si>
    <t>Tuvalu</t>
  </si>
  <si>
    <t>Taïwan / (République de Chine (Taïwan))</t>
  </si>
  <si>
    <t>Tanzanie</t>
  </si>
  <si>
    <t>Ukraine</t>
  </si>
  <si>
    <t>Ouganda</t>
  </si>
  <si>
    <t>UM</t>
  </si>
  <si>
    <t>Îles mineures éloignées des États-Unis</t>
  </si>
  <si>
    <t>États-Unis</t>
  </si>
  <si>
    <t>Uruguay</t>
  </si>
  <si>
    <t>Ouzbékistan</t>
  </si>
  <si>
    <t>Saint-Siège (État de la Cité du Vatican)</t>
  </si>
  <si>
    <t>Saint-Vincent-et-les Grenadines</t>
  </si>
  <si>
    <t>Venezuela</t>
  </si>
  <si>
    <t>Îles Vierges britanniques</t>
  </si>
  <si>
    <t>Îles Vierges des États-Unis</t>
  </si>
  <si>
    <t>Viêt Nam</t>
  </si>
  <si>
    <t>Vanuatu</t>
  </si>
  <si>
    <t>Wallis-et-Futuna</t>
  </si>
  <si>
    <t>Samoa</t>
  </si>
  <si>
    <t>XK</t>
  </si>
  <si>
    <t>Kosovo</t>
  </si>
  <si>
    <t>Yémen</t>
  </si>
  <si>
    <t>Mayotte</t>
  </si>
  <si>
    <t>Afrique du Sud</t>
  </si>
  <si>
    <t>Zambie</t>
  </si>
  <si>
    <t>Zimbabwe</t>
  </si>
  <si>
    <t>Coef d'IS (= Coef d'éloignement, sauf Europe=0 )
Ratt : France</t>
  </si>
  <si>
    <t>Coef d'IS (= Coef d'éloignement, sauf Europe=0 )
Ratt : Martinique</t>
  </si>
  <si>
    <t>Coef d'IS (= Coef d'éloignement, sauf Europe=0 )
Ratt : Guadeloupe</t>
  </si>
  <si>
    <t>Coef d'IS (= Coef d'éloignement, sauf Europe=0 )
Ratt : Guyane</t>
  </si>
  <si>
    <t>Coef d'IS (= Coef d'éloignement, sauf Europe=0 )
Ratt : Réunion</t>
  </si>
  <si>
    <t>Colonne Coef d'IS à appliquer pour recherchev</t>
  </si>
  <si>
    <t>ROUSEAU</t>
  </si>
  <si>
    <t>Laurence</t>
  </si>
  <si>
    <t>CDI</t>
  </si>
  <si>
    <t>Non</t>
  </si>
  <si>
    <t>ETATS-UNIS (Washington, San Fransisco)</t>
  </si>
  <si>
    <t>ETATS-UNIS (Miami)</t>
  </si>
  <si>
    <t>PALESTINE</t>
  </si>
  <si>
    <t xml:space="preserve">INTERTRYP </t>
  </si>
  <si>
    <t xml:space="preserve">AMAP </t>
  </si>
  <si>
    <t>PVBMT</t>
  </si>
  <si>
    <t>CBGP</t>
  </si>
  <si>
    <t>LSTM</t>
  </si>
  <si>
    <t>DIADE</t>
  </si>
  <si>
    <t>AGAP - Management - Animation</t>
  </si>
  <si>
    <t>AGAP - AFEF</t>
  </si>
  <si>
    <t>AGAP - BURST</t>
  </si>
  <si>
    <t>AGAP - DAAV</t>
  </si>
  <si>
    <t>AGAP - DDSE</t>
  </si>
  <si>
    <t>AGAP - GIV</t>
  </si>
  <si>
    <t>AGAP - GE²pop</t>
  </si>
  <si>
    <t>AGAP - SEG</t>
  </si>
  <si>
    <t>AGAP - GABA</t>
  </si>
  <si>
    <t>AGAP - SEAPAG</t>
  </si>
  <si>
    <t>A10821</t>
  </si>
  <si>
    <t>AGAP - PhenoMEn</t>
  </si>
  <si>
    <t>ASTRE</t>
  </si>
  <si>
    <t>GECO</t>
  </si>
  <si>
    <t>Analyses</t>
  </si>
  <si>
    <t>Recyclage et risque</t>
  </si>
  <si>
    <t xml:space="preserve">HORTSYS </t>
  </si>
  <si>
    <t xml:space="preserve">ECO&amp;SOLS </t>
  </si>
  <si>
    <t>BioWooEB</t>
  </si>
  <si>
    <t>AIDA - Management - Animation</t>
  </si>
  <si>
    <t>B11506</t>
  </si>
  <si>
    <t>AIDA - Prose</t>
  </si>
  <si>
    <t>B11507</t>
  </si>
  <si>
    <t>B11508</t>
  </si>
  <si>
    <t xml:space="preserve">ISEM </t>
  </si>
  <si>
    <t xml:space="preserve">CIRED </t>
  </si>
  <si>
    <t>INNOVATION</t>
  </si>
  <si>
    <t xml:space="preserve">G-EAU </t>
  </si>
  <si>
    <t xml:space="preserve">TETIS </t>
  </si>
  <si>
    <t xml:space="preserve">Ecofog </t>
  </si>
  <si>
    <t xml:space="preserve">MOISA </t>
  </si>
  <si>
    <t xml:space="preserve">FORÊTS ET SOCIETES </t>
  </si>
  <si>
    <t>SELMET</t>
  </si>
  <si>
    <t>ART-DEV</t>
  </si>
  <si>
    <t>DRRM - Management - Animation</t>
  </si>
  <si>
    <t>D94501</t>
  </si>
  <si>
    <t>DRRM - DR Réunion</t>
  </si>
  <si>
    <t>D94502</t>
  </si>
  <si>
    <t>DRRM - DR Mayotte</t>
  </si>
  <si>
    <t xml:space="preserve">DRMO </t>
  </si>
  <si>
    <t>DGD-RS - Del Qualité &amp; Infrastructures (QIR)</t>
  </si>
  <si>
    <t>D96105</t>
  </si>
  <si>
    <t>DGD-RS - Enseignement Sup. &amp; Formation</t>
  </si>
  <si>
    <t>D96106</t>
  </si>
  <si>
    <t>GEOP - Management - Animation</t>
  </si>
  <si>
    <t>D96107</t>
  </si>
  <si>
    <t>GEOP - DR MEDITERRANEE</t>
  </si>
  <si>
    <t>D96108</t>
  </si>
  <si>
    <t>GEOP - DR AFR OUEST ZS</t>
  </si>
  <si>
    <t>D96109</t>
  </si>
  <si>
    <t>GEOP - DR A CENTRALE</t>
  </si>
  <si>
    <t>D96110</t>
  </si>
  <si>
    <t>GEOP - DR AFR OUEST FSH</t>
  </si>
  <si>
    <t>D96111</t>
  </si>
  <si>
    <t>GEOP - DR AFR AUSTR &amp; MADA</t>
  </si>
  <si>
    <t>D96112</t>
  </si>
  <si>
    <t>GEOP - DR ASIE INSULAIRE</t>
  </si>
  <si>
    <t>D96113</t>
  </si>
  <si>
    <t>GEOP - DR ASIE CONTINENTALE</t>
  </si>
  <si>
    <t>D96114</t>
  </si>
  <si>
    <t>GEOP - DR BRESIL</t>
  </si>
  <si>
    <t>D96115</t>
  </si>
  <si>
    <t>GEOP - DR AFR ORIENTALE - KENYA</t>
  </si>
  <si>
    <t>D96116</t>
  </si>
  <si>
    <t>GEOP - Délégation DP</t>
  </si>
  <si>
    <t>D96117</t>
  </si>
  <si>
    <t>GEOP - Délégation Europe</t>
  </si>
  <si>
    <t>D96200</t>
  </si>
  <si>
    <t>DIMS - Management - Animation</t>
  </si>
  <si>
    <t>D96201</t>
  </si>
  <si>
    <t>DIMS - Impact Bailleurs</t>
  </si>
  <si>
    <t>D96202</t>
  </si>
  <si>
    <t>DIMS - Valorisation</t>
  </si>
  <si>
    <t>D96203</t>
  </si>
  <si>
    <t>DIMS - Projets</t>
  </si>
  <si>
    <t>DELCOM - Actualités et réseaux sociaux</t>
  </si>
  <si>
    <t>DELCOM - Evénementiel</t>
  </si>
  <si>
    <t>DELCOM - Communication interne et appui aux équipes</t>
  </si>
  <si>
    <t>D96305</t>
  </si>
  <si>
    <t>DELCOM - Relations médias</t>
  </si>
  <si>
    <t>D96306</t>
  </si>
  <si>
    <t>DELCOM - Grands projets</t>
  </si>
  <si>
    <t>D97404-DRH - Formation</t>
  </si>
  <si>
    <t>Imputation :</t>
  </si>
  <si>
    <t>FR-France</t>
  </si>
  <si>
    <t>Activité:</t>
  </si>
  <si>
    <t>A99T001</t>
  </si>
  <si>
    <t>AIDA - Estime</t>
  </si>
  <si>
    <t>AIDA - Tapage</t>
  </si>
  <si>
    <t>AGAP - DARS</t>
  </si>
  <si>
    <t>AGAP - GSP</t>
  </si>
  <si>
    <t>A10822</t>
  </si>
  <si>
    <t>AGAP - DEFI</t>
  </si>
  <si>
    <t>A12000</t>
  </si>
  <si>
    <t>PHIM - Management - Animation</t>
  </si>
  <si>
    <t>A12001</t>
  </si>
  <si>
    <t>PHIM - ITEM</t>
  </si>
  <si>
    <t>A12002</t>
  </si>
  <si>
    <t>PHIM - PHYTOBIOM</t>
  </si>
  <si>
    <t>A12003</t>
  </si>
  <si>
    <t>PHIM - PRISM</t>
  </si>
  <si>
    <t>A12004</t>
  </si>
  <si>
    <t>PHIM - VIROM</t>
  </si>
  <si>
    <t>QUALISUD - Management - Animation</t>
  </si>
  <si>
    <t>B09501</t>
  </si>
  <si>
    <t>QUALISUD - Fonctionnalités sensorielles des aliments</t>
  </si>
  <si>
    <t>B09502</t>
  </si>
  <si>
    <t>QUALISUD - Communautés microbiennes et sûreté des aliments</t>
  </si>
  <si>
    <t>B09503</t>
  </si>
  <si>
    <t>QUALISUD - Ingénierie des produits et procédés durables</t>
  </si>
  <si>
    <t>B11800</t>
  </si>
  <si>
    <t>ABSys</t>
  </si>
  <si>
    <t>C11900</t>
  </si>
  <si>
    <t>SENS</t>
  </si>
  <si>
    <t>Hébergement / Restauration France métropolitaine (sans justificatifs)</t>
  </si>
  <si>
    <t xml:space="preserve">Remboursement des frais dans le cadre de la Formation Professionnelle Continue (FPC) </t>
  </si>
  <si>
    <t>L'ordre de mission (ODM) est établi par le Gestionnaire en charge de votre formation</t>
  </si>
  <si>
    <r>
      <t xml:space="preserve">►A l’issue de la formation, </t>
    </r>
    <r>
      <rPr>
        <b/>
        <sz val="14"/>
        <color theme="1"/>
        <rFont val="Arial"/>
        <family val="2"/>
      </rPr>
      <t>vous devez retourner au gestionnaire de formation</t>
    </r>
    <r>
      <rPr>
        <sz val="14"/>
        <color theme="1"/>
        <rFont val="Arial"/>
        <family val="2"/>
      </rPr>
      <t>, sous format numérique :</t>
    </r>
  </si>
  <si>
    <t>- Le formulaire de note de frais (NDF Formation) complété et signé sous format Excel et Pdf</t>
  </si>
  <si>
    <t>- Les justificatifs de dépenses exigés sous format Pdf</t>
  </si>
  <si>
    <t xml:space="preserve">- Les frais d'hébergement sont remboursés : </t>
  </si>
  <si>
    <t>- soit au réel dans la limite du plafond en vigueur, sur présentation d'un justificatif</t>
  </si>
  <si>
    <t>- soit au forfait, s'il s'agit d'un hébergement sans justificatif</t>
  </si>
  <si>
    <t>- Les autres frais (transport, parking…) sont remboursés au réel sur présentation des justificatifs</t>
  </si>
  <si>
    <t>- La prise en charge des frais est effectuée au réél sur présentation des justificatifs originaux</t>
  </si>
  <si>
    <t>► Pour les missions formations ayant lieu dans les Drom ou à l'étranger :</t>
  </si>
  <si>
    <t>- La prise en charge des frais d'hébergement et de repas est alignée sur le régime des missions classiques</t>
  </si>
  <si>
    <t>- dans tous les cas, veiller à préciser votre n° de matricule et n° d'ODM</t>
  </si>
  <si>
    <t>- envoyer votre chèque à CIRAD Service Comptable 42 rue Scheffer 75116 Paris</t>
  </si>
  <si>
    <r>
      <t>- L’ODM</t>
    </r>
    <r>
      <rPr>
        <sz val="13"/>
        <color theme="1"/>
        <rFont val="Arial"/>
        <family val="2"/>
      </rPr>
      <t xml:space="preserve"> </t>
    </r>
    <r>
      <rPr>
        <b/>
        <sz val="13"/>
        <color theme="1"/>
        <rFont val="Arial"/>
        <family val="2"/>
      </rPr>
      <t>signé par vous-même ;</t>
    </r>
  </si>
  <si>
    <r>
      <t xml:space="preserve">►Les modalités de remboursement ont été simplifiées et </t>
    </r>
    <r>
      <rPr>
        <sz val="14"/>
        <color theme="1"/>
        <rFont val="Arial"/>
        <family val="2"/>
      </rPr>
      <t>sont consultables  sur le site intranet Drh :</t>
    </r>
  </si>
  <si>
    <t>► Pour solder un trop perçu d'avance auprès de Compta Missions Paris :</t>
  </si>
  <si>
    <t>- ou réaliser un virement à partir du RIB du Cirad ci-dessous</t>
  </si>
  <si>
    <t>Hébergement France métropolitaine (sur justificatifs et soumis à plafonds)</t>
  </si>
  <si>
    <t>- Les frais de restauration sont remboursés au forfait</t>
  </si>
  <si>
    <t>BARBOSA FERREIRA VITORIA</t>
  </si>
  <si>
    <t xml:space="preserve">REIMBURSEMENT DES FRAIS D'INSCRIPTION </t>
  </si>
  <si>
    <t>FRAIS D'INSCRIPTION</t>
  </si>
  <si>
    <t>BARBOSA FERREIRA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</si>
</sst>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#,##0.00\ &quot;€&quot;;[Red]\-#,##0.00\ &quot;€&quot;"/>
    <numFmt numFmtId="165" formatCode="_-* #,##0.00\ &quot;€&quot;_-;\-* #,##0.00\ &quot;€&quot;_-;_-* &quot;-&quot;??\ &quot;€&quot;_-;_-@_-"/>
    <numFmt numFmtId="166" formatCode="h:mm;@"/>
    <numFmt numFmtId="167" formatCode="dd/mm/yy;@"/>
    <numFmt numFmtId="168" formatCode="#,##0.000"/>
    <numFmt numFmtId="169" formatCode="dd:hh"/>
    <numFmt numFmtId="170" formatCode="#,##0.0000"/>
    <numFmt numFmtId="171" formatCode="yyyy"/>
    <numFmt numFmtId="172" formatCode="_-* #,##0.00\ [$€-40C]_-;\-* #,##0.00\ [$€-40C]_-;_-* &quot;-&quot;??\ [$€-40C]_-;_-@_-"/>
    <numFmt numFmtId="173" formatCode="_-* #,##0\ [$€-40C]_-;\-* #,##0\ [$€-40C]_-;_-* &quot;-&quot;??\ [$€-40C]_-;_-@_-"/>
  </numFmts>
  <fonts count="5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rgb="FFFF0000"/>
      <name val="Arial"/>
      <family val="2"/>
    </font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2"/>
      <color rgb="FFFF0000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9"/>
      <color rgb="FF1FA22E"/>
      <name val="Calibri"/>
      <family val="2"/>
      <scheme val="minor"/>
    </font>
    <font>
      <sz val="10"/>
      <color theme="1"/>
      <name val="Arial"/>
      <family val="2"/>
    </font>
    <font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8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3"/>
      <color theme="1"/>
      <name val="Arial"/>
      <family val="2"/>
    </font>
    <font>
      <sz val="13"/>
      <color theme="1"/>
      <name val="Arial"/>
      <family val="2"/>
    </font>
    <font>
      <u/>
      <sz val="11"/>
      <color theme="10"/>
      <name val="Arial"/>
      <family val="2"/>
    </font>
    <font>
      <sz val="7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BF5D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dotted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dotted">
        <color theme="0" tint="-0.24994659260841701"/>
      </bottom>
      <diagonal/>
    </border>
    <border>
      <left style="thin">
        <color indexed="64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 style="thin">
        <color indexed="64"/>
      </right>
      <top style="dotted">
        <color theme="0" tint="-0.24994659260841701"/>
      </top>
      <bottom style="dotted">
        <color theme="0" tint="-0.24994659260841701"/>
      </bottom>
      <diagonal/>
    </border>
    <border>
      <left style="thin">
        <color indexed="64"/>
      </left>
      <right/>
      <top style="dotted">
        <color theme="0" tint="-0.24994659260841701"/>
      </top>
      <bottom style="thin">
        <color indexed="64"/>
      </bottom>
      <diagonal/>
    </border>
    <border>
      <left/>
      <right style="thin">
        <color indexed="64"/>
      </right>
      <top style="dotted">
        <color theme="0" tint="-0.24994659260841701"/>
      </top>
      <bottom style="thin">
        <color indexed="64"/>
      </bottom>
      <diagonal/>
    </border>
    <border>
      <left/>
      <right/>
      <top/>
      <bottom style="dotted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 style="dotted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medium">
        <color theme="0"/>
      </bottom>
      <diagonal/>
    </border>
    <border>
      <left/>
      <right style="thin">
        <color auto="1"/>
      </right>
      <top style="thin">
        <color indexed="64"/>
      </top>
      <bottom style="medium">
        <color theme="0"/>
      </bottom>
      <diagonal/>
    </border>
    <border>
      <left style="thin">
        <color indexed="64"/>
      </left>
      <right/>
      <top style="medium">
        <color theme="0"/>
      </top>
      <bottom style="thin">
        <color auto="1"/>
      </bottom>
      <diagonal/>
    </border>
    <border>
      <left/>
      <right style="thin">
        <color indexed="64"/>
      </right>
      <top style="medium">
        <color theme="0"/>
      </top>
      <bottom style="thin">
        <color indexed="64"/>
      </bottom>
      <diagonal/>
    </border>
    <border>
      <left/>
      <right style="medium">
        <color theme="0"/>
      </right>
      <top style="thin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thin">
        <color indexed="64"/>
      </top>
      <bottom style="medium">
        <color theme="0"/>
      </bottom>
      <diagonal/>
    </border>
    <border>
      <left style="medium">
        <color theme="0"/>
      </left>
      <right/>
      <top style="thin">
        <color indexed="64"/>
      </top>
      <bottom style="medium">
        <color theme="0"/>
      </bottom>
      <diagonal/>
    </border>
    <border>
      <left/>
      <right/>
      <top style="thin">
        <color indexed="64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thin">
        <color auto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auto="1"/>
      </bottom>
      <diagonal/>
    </border>
    <border>
      <left style="medium">
        <color theme="0"/>
      </left>
      <right/>
      <top style="medium">
        <color theme="0"/>
      </top>
      <bottom style="thin">
        <color auto="1"/>
      </bottom>
      <diagonal/>
    </border>
    <border>
      <left/>
      <right/>
      <top style="medium">
        <color theme="0"/>
      </top>
      <bottom style="thin">
        <color auto="1"/>
      </bottom>
      <diagonal/>
    </border>
    <border>
      <left style="thin">
        <color indexed="64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thin">
        <color auto="1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0"/>
      </right>
      <top style="thin">
        <color indexed="64"/>
      </top>
      <bottom style="medium">
        <color theme="0"/>
      </bottom>
      <diagonal/>
    </border>
    <border>
      <left style="medium">
        <color theme="0"/>
      </left>
      <right style="thin">
        <color indexed="64"/>
      </right>
      <top style="thin">
        <color indexed="64"/>
      </top>
      <bottom style="medium">
        <color theme="0"/>
      </bottom>
      <diagonal/>
    </border>
    <border>
      <left style="medium">
        <color theme="0"/>
      </left>
      <right style="thin">
        <color indexed="64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thin">
        <color indexed="64"/>
      </right>
      <top style="medium">
        <color theme="0"/>
      </top>
      <bottom style="thin">
        <color indexed="64"/>
      </bottom>
      <diagonal/>
    </border>
    <border>
      <left/>
      <right/>
      <top/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indexed="64"/>
      </right>
      <top style="medium">
        <color theme="0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thin">
        <color indexed="64"/>
      </right>
      <top/>
      <bottom style="medium">
        <color theme="0"/>
      </bottom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7" fillId="0" borderId="0"/>
    <xf numFmtId="165" fontId="39" fillId="0" borderId="0" applyFont="0" applyFill="0" applyBorder="0" applyAlignment="0" applyProtection="0"/>
    <xf numFmtId="0" fontId="53" fillId="0" borderId="0"/>
  </cellStyleXfs>
  <cellXfs count="500">
    <xf numFmtId="0" fontId="0" fillId="0" borderId="0" xfId="0"/>
    <xf numFmtId="0" fontId="0" fillId="0" borderId="0" xfId="0" applyBorder="1"/>
    <xf numFmtId="0" fontId="0" fillId="0" borderId="14" xfId="0" applyBorder="1"/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3" fillId="0" borderId="0" xfId="0" applyFont="1"/>
    <xf numFmtId="0" fontId="0" fillId="0" borderId="0" xfId="0" applyAlignment="1">
      <alignment horizontal="right"/>
    </xf>
    <xf numFmtId="0" fontId="0" fillId="0" borderId="14" xfId="0" applyFill="1" applyBorder="1"/>
    <xf numFmtId="0" fontId="10" fillId="0" borderId="0" xfId="0" applyFont="1" applyBorder="1" applyAlignment="1">
      <alignment horizontal="left"/>
    </xf>
    <xf numFmtId="0" fontId="1" fillId="0" borderId="0" xfId="0" applyFont="1" applyAlignment="1">
      <alignment vertical="center"/>
    </xf>
    <xf numFmtId="0" fontId="0" fillId="0" borderId="6" xfId="0" applyBorder="1"/>
    <xf numFmtId="168" fontId="0" fillId="0" borderId="0" xfId="0" applyNumberFormat="1" applyBorder="1"/>
    <xf numFmtId="2" fontId="0" fillId="0" borderId="0" xfId="0" applyNumberFormat="1" applyBorder="1"/>
    <xf numFmtId="0" fontId="0" fillId="0" borderId="7" xfId="0" applyBorder="1"/>
    <xf numFmtId="2" fontId="0" fillId="0" borderId="0" xfId="0" applyNumberFormat="1" applyFill="1" applyBorder="1"/>
    <xf numFmtId="0" fontId="0" fillId="0" borderId="0" xfId="0" applyFill="1" applyBorder="1"/>
    <xf numFmtId="0" fontId="0" fillId="0" borderId="9" xfId="0" applyBorder="1"/>
    <xf numFmtId="0" fontId="0" fillId="0" borderId="10" xfId="0" applyBorder="1"/>
    <xf numFmtId="2" fontId="0" fillId="0" borderId="14" xfId="0" applyNumberFormat="1" applyBorder="1"/>
    <xf numFmtId="49" fontId="0" fillId="0" borderId="14" xfId="0" quotePrefix="1" applyNumberFormat="1" applyBorder="1"/>
    <xf numFmtId="0" fontId="23" fillId="0" borderId="0" xfId="0" applyFont="1"/>
    <xf numFmtId="0" fontId="0" fillId="0" borderId="0" xfId="0" applyAlignment="1" applyProtection="1">
      <alignment vertical="center"/>
    </xf>
    <xf numFmtId="0" fontId="17" fillId="0" borderId="0" xfId="0" applyFont="1" applyAlignment="1" applyProtection="1">
      <alignment vertical="center"/>
    </xf>
    <xf numFmtId="0" fontId="1" fillId="0" borderId="0" xfId="0" applyFont="1" applyAlignment="1" applyProtection="1">
      <alignment horizontal="right" vertical="center"/>
    </xf>
    <xf numFmtId="0" fontId="15" fillId="0" borderId="0" xfId="0" applyFont="1" applyFill="1" applyBorder="1" applyAlignment="1" applyProtection="1">
      <alignment horizontal="center" vertical="center"/>
    </xf>
    <xf numFmtId="0" fontId="12" fillId="0" borderId="0" xfId="0" applyFont="1" applyBorder="1" applyAlignment="1" applyProtection="1">
      <alignment horizontal="center" vertical="center" wrapText="1"/>
    </xf>
    <xf numFmtId="0" fontId="12" fillId="0" borderId="0" xfId="0" applyFont="1" applyBorder="1" applyAlignment="1" applyProtection="1">
      <alignment horizontal="center" vertical="center"/>
    </xf>
    <xf numFmtId="0" fontId="12" fillId="0" borderId="0" xfId="0" applyFont="1" applyAlignment="1" applyProtection="1">
      <alignment vertical="center"/>
    </xf>
    <xf numFmtId="0" fontId="9" fillId="0" borderId="0" xfId="0" applyFont="1" applyAlignment="1" applyProtection="1">
      <alignment horizontal="right" vertical="center"/>
    </xf>
    <xf numFmtId="0" fontId="12" fillId="0" borderId="0" xfId="0" applyFont="1" applyFill="1" applyAlignment="1" applyProtection="1">
      <alignment vertical="center"/>
    </xf>
    <xf numFmtId="0" fontId="9" fillId="0" borderId="0" xfId="0" applyFont="1" applyFill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left" vertical="center"/>
    </xf>
    <xf numFmtId="0" fontId="9" fillId="0" borderId="0" xfId="0" applyFont="1" applyFill="1" applyBorder="1" applyAlignment="1" applyProtection="1">
      <alignment horizontal="left" vertical="center"/>
    </xf>
    <xf numFmtId="0" fontId="15" fillId="0" borderId="0" xfId="0" applyFont="1" applyFill="1" applyAlignment="1" applyProtection="1">
      <alignment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 wrapText="1"/>
    </xf>
    <xf numFmtId="0" fontId="0" fillId="0" borderId="0" xfId="0" applyBorder="1" applyAlignment="1" applyProtection="1">
      <alignment vertical="center"/>
    </xf>
    <xf numFmtId="1" fontId="0" fillId="0" borderId="14" xfId="0" applyNumberFormat="1" applyBorder="1" applyAlignment="1" applyProtection="1">
      <alignment horizontal="center" vertical="center"/>
    </xf>
    <xf numFmtId="0" fontId="11" fillId="0" borderId="3" xfId="0" applyFont="1" applyFill="1" applyBorder="1" applyAlignment="1" applyProtection="1">
      <alignment vertical="center"/>
    </xf>
    <xf numFmtId="0" fontId="2" fillId="0" borderId="3" xfId="0" applyFont="1" applyBorder="1" applyAlignment="1" applyProtection="1">
      <alignment vertical="center"/>
    </xf>
    <xf numFmtId="0" fontId="2" fillId="0" borderId="0" xfId="0" applyFont="1" applyBorder="1" applyAlignment="1" applyProtection="1">
      <alignment vertical="center"/>
    </xf>
    <xf numFmtId="0" fontId="0" fillId="0" borderId="3" xfId="0" applyBorder="1" applyAlignment="1" applyProtection="1">
      <alignment vertical="center"/>
    </xf>
    <xf numFmtId="0" fontId="5" fillId="0" borderId="0" xfId="0" applyFont="1" applyBorder="1" applyAlignment="1" applyProtection="1">
      <alignment horizontal="right" vertical="center"/>
    </xf>
    <xf numFmtId="0" fontId="1" fillId="0" borderId="0" xfId="0" applyFont="1" applyAlignment="1" applyProtection="1">
      <alignment horizontal="center" vertical="center"/>
    </xf>
    <xf numFmtId="22" fontId="9" fillId="0" borderId="0" xfId="0" applyNumberFormat="1" applyFont="1" applyBorder="1" applyAlignment="1" applyProtection="1">
      <alignment vertical="center"/>
    </xf>
    <xf numFmtId="0" fontId="9" fillId="0" borderId="0" xfId="0" applyFont="1" applyBorder="1" applyAlignment="1" applyProtection="1">
      <alignment vertical="center"/>
    </xf>
    <xf numFmtId="0" fontId="1" fillId="0" borderId="0" xfId="0" applyFont="1" applyFill="1" applyAlignment="1" applyProtection="1">
      <alignment horizontal="right" vertical="center"/>
    </xf>
    <xf numFmtId="167" fontId="0" fillId="0" borderId="0" xfId="0" applyNumberFormat="1" applyFill="1" applyBorder="1" applyAlignment="1" applyProtection="1">
      <alignment horizontal="center" vertical="center"/>
    </xf>
    <xf numFmtId="0" fontId="1" fillId="0" borderId="0" xfId="0" applyFont="1" applyFill="1" applyAlignment="1" applyProtection="1">
      <alignment horizontal="center" vertical="center"/>
    </xf>
    <xf numFmtId="22" fontId="9" fillId="0" borderId="0" xfId="0" applyNumberFormat="1" applyFont="1" applyFill="1" applyBorder="1" applyAlignment="1" applyProtection="1">
      <alignment vertical="center"/>
    </xf>
    <xf numFmtId="0" fontId="9" fillId="0" borderId="0" xfId="0" applyFont="1" applyFill="1" applyBorder="1" applyAlignment="1" applyProtection="1">
      <alignment vertical="center"/>
    </xf>
    <xf numFmtId="1" fontId="9" fillId="0" borderId="0" xfId="0" applyNumberFormat="1" applyFont="1" applyAlignment="1" applyProtection="1">
      <alignment horizontal="left" vertical="center"/>
    </xf>
    <xf numFmtId="0" fontId="12" fillId="0" borderId="9" xfId="0" applyFont="1" applyBorder="1" applyAlignment="1" applyProtection="1">
      <alignment vertical="center"/>
    </xf>
    <xf numFmtId="0" fontId="15" fillId="0" borderId="6" xfId="0" applyFont="1" applyFill="1" applyBorder="1" applyAlignment="1" applyProtection="1">
      <alignment vertical="center"/>
    </xf>
    <xf numFmtId="0" fontId="18" fillId="0" borderId="3" xfId="0" applyFon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/>
    </xf>
    <xf numFmtId="0" fontId="1" fillId="0" borderId="0" xfId="0" applyFont="1" applyBorder="1" applyAlignment="1" applyProtection="1">
      <alignment vertical="top"/>
      <protection locked="0"/>
    </xf>
    <xf numFmtId="0" fontId="1" fillId="0" borderId="7" xfId="0" applyFont="1" applyBorder="1" applyAlignment="1" applyProtection="1">
      <alignment vertical="top"/>
      <protection locked="0"/>
    </xf>
    <xf numFmtId="0" fontId="1" fillId="0" borderId="9" xfId="0" applyFont="1" applyBorder="1" applyAlignment="1" applyProtection="1">
      <alignment vertical="top"/>
      <protection locked="0"/>
    </xf>
    <xf numFmtId="0" fontId="1" fillId="0" borderId="10" xfId="0" applyFont="1" applyBorder="1" applyAlignment="1" applyProtection="1">
      <alignment vertical="top"/>
      <protection locked="0"/>
    </xf>
    <xf numFmtId="0" fontId="1" fillId="0" borderId="8" xfId="0" applyFont="1" applyBorder="1" applyAlignment="1" applyProtection="1">
      <alignment vertical="top"/>
      <protection locked="0"/>
    </xf>
    <xf numFmtId="0" fontId="1" fillId="0" borderId="14" xfId="0" applyFont="1" applyBorder="1" applyAlignment="1" applyProtection="1">
      <alignment horizontal="center" vertical="center" wrapText="1"/>
    </xf>
    <xf numFmtId="0" fontId="12" fillId="0" borderId="0" xfId="0" applyFont="1" applyAlignment="1" applyProtection="1">
      <alignment vertical="top" wrapText="1"/>
    </xf>
    <xf numFmtId="0" fontId="20" fillId="0" borderId="0" xfId="0" applyFont="1" applyProtection="1"/>
    <xf numFmtId="0" fontId="0" fillId="0" borderId="0" xfId="0" applyProtection="1"/>
    <xf numFmtId="0" fontId="0" fillId="0" borderId="0" xfId="0" applyAlignment="1" applyProtection="1">
      <alignment vertical="top" wrapText="1"/>
    </xf>
    <xf numFmtId="0" fontId="30" fillId="0" borderId="0" xfId="0" applyFont="1" applyAlignment="1" applyProtection="1">
      <alignment vertical="center"/>
    </xf>
    <xf numFmtId="0" fontId="16" fillId="0" borderId="0" xfId="0" applyFont="1" applyAlignment="1" applyProtection="1">
      <alignment vertical="top" wrapText="1"/>
    </xf>
    <xf numFmtId="0" fontId="31" fillId="0" borderId="0" xfId="0" applyFont="1" applyAlignment="1" applyProtection="1">
      <alignment horizontal="right" vertical="center"/>
    </xf>
    <xf numFmtId="0" fontId="0" fillId="0" borderId="9" xfId="0" applyBorder="1" applyAlignment="1" applyProtection="1">
      <alignment vertical="center"/>
    </xf>
    <xf numFmtId="0" fontId="12" fillId="0" borderId="0" xfId="0" applyFont="1" applyBorder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0" fontId="17" fillId="0" borderId="0" xfId="0" applyFont="1" applyBorder="1" applyAlignment="1" applyProtection="1">
      <alignment vertical="center"/>
    </xf>
    <xf numFmtId="0" fontId="25" fillId="0" borderId="0" xfId="0" applyFont="1" applyBorder="1" applyAlignment="1" applyProtection="1">
      <alignment vertical="center"/>
    </xf>
    <xf numFmtId="0" fontId="22" fillId="0" borderId="0" xfId="0" applyFont="1" applyBorder="1" applyAlignment="1" applyProtection="1">
      <alignment horizontal="center" vertical="center" wrapText="1"/>
    </xf>
    <xf numFmtId="0" fontId="19" fillId="2" borderId="4" xfId="0" applyFont="1" applyFill="1" applyBorder="1" applyAlignment="1" applyProtection="1">
      <alignment vertical="center"/>
    </xf>
    <xf numFmtId="0" fontId="19" fillId="2" borderId="11" xfId="0" applyFont="1" applyFill="1" applyBorder="1" applyAlignment="1" applyProtection="1">
      <alignment vertical="center"/>
    </xf>
    <xf numFmtId="0" fontId="19" fillId="2" borderId="11" xfId="0" applyFont="1" applyFill="1" applyBorder="1" applyAlignment="1" applyProtection="1">
      <alignment horizontal="right" vertical="center"/>
    </xf>
    <xf numFmtId="0" fontId="26" fillId="0" borderId="0" xfId="0" applyFont="1" applyBorder="1" applyAlignment="1" applyProtection="1">
      <alignment vertical="top"/>
    </xf>
    <xf numFmtId="0" fontId="15" fillId="0" borderId="0" xfId="0" applyFont="1" applyBorder="1" applyAlignment="1" applyProtection="1">
      <alignment vertical="center"/>
    </xf>
    <xf numFmtId="40" fontId="0" fillId="0" borderId="0" xfId="0" applyNumberFormat="1" applyBorder="1" applyAlignment="1" applyProtection="1">
      <alignment horizontal="center" vertical="center"/>
    </xf>
    <xf numFmtId="0" fontId="9" fillId="2" borderId="11" xfId="0" applyFont="1" applyFill="1" applyBorder="1" applyAlignment="1" applyProtection="1">
      <alignment vertical="center"/>
    </xf>
    <xf numFmtId="0" fontId="27" fillId="0" borderId="3" xfId="0" applyFont="1" applyFill="1" applyBorder="1" applyAlignment="1" applyProtection="1">
      <alignment vertical="center"/>
    </xf>
    <xf numFmtId="0" fontId="0" fillId="0" borderId="13" xfId="0" applyNumberFormat="1" applyFill="1" applyBorder="1" applyAlignment="1" applyProtection="1">
      <alignment vertical="center"/>
    </xf>
    <xf numFmtId="1" fontId="12" fillId="3" borderId="44" xfId="0" applyNumberFormat="1" applyFont="1" applyFill="1" applyBorder="1" applyAlignment="1" applyProtection="1">
      <alignment horizontal="center" vertical="center"/>
      <protection locked="0"/>
    </xf>
    <xf numFmtId="1" fontId="12" fillId="3" borderId="45" xfId="0" applyNumberFormat="1" applyFont="1" applyFill="1" applyBorder="1" applyAlignment="1" applyProtection="1">
      <alignment horizontal="center" vertical="center"/>
      <protection locked="0"/>
    </xf>
    <xf numFmtId="1" fontId="12" fillId="3" borderId="46" xfId="0" applyNumberFormat="1" applyFont="1" applyFill="1" applyBorder="1" applyAlignment="1" applyProtection="1">
      <alignment horizontal="center" vertical="center"/>
      <protection locked="0"/>
    </xf>
    <xf numFmtId="0" fontId="26" fillId="2" borderId="3" xfId="0" applyFont="1" applyFill="1" applyBorder="1" applyAlignment="1" applyProtection="1">
      <alignment vertical="top"/>
    </xf>
    <xf numFmtId="0" fontId="12" fillId="2" borderId="3" xfId="0" applyFont="1" applyFill="1" applyBorder="1" applyAlignment="1" applyProtection="1">
      <alignment vertical="center"/>
    </xf>
    <xf numFmtId="0" fontId="19" fillId="2" borderId="11" xfId="0" applyFont="1" applyFill="1" applyBorder="1" applyAlignment="1" applyProtection="1">
      <alignment horizontal="right" vertical="center"/>
    </xf>
    <xf numFmtId="0" fontId="24" fillId="0" borderId="48" xfId="0" applyFont="1" applyFill="1" applyBorder="1" applyAlignment="1" applyProtection="1">
      <alignment vertical="center"/>
    </xf>
    <xf numFmtId="0" fontId="12" fillId="0" borderId="0" xfId="0" applyFont="1" applyBorder="1" applyAlignment="1" applyProtection="1">
      <alignment horizontal="left" vertical="center"/>
    </xf>
    <xf numFmtId="40" fontId="0" fillId="0" borderId="0" xfId="0" applyNumberFormat="1" applyBorder="1" applyAlignment="1" applyProtection="1">
      <alignment horizontal="right" vertical="center"/>
    </xf>
    <xf numFmtId="40" fontId="0" fillId="0" borderId="0" xfId="0" applyNumberFormat="1" applyFill="1" applyBorder="1" applyAlignment="1" applyProtection="1">
      <alignment horizontal="right" vertical="center"/>
    </xf>
    <xf numFmtId="0" fontId="9" fillId="0" borderId="11" xfId="0" applyFont="1" applyBorder="1" applyAlignment="1" applyProtection="1">
      <alignment vertical="center"/>
    </xf>
    <xf numFmtId="0" fontId="9" fillId="0" borderId="2" xfId="0" applyFont="1" applyBorder="1" applyAlignment="1" applyProtection="1">
      <alignment vertical="center"/>
    </xf>
    <xf numFmtId="0" fontId="19" fillId="0" borderId="4" xfId="0" applyFont="1" applyFill="1" applyBorder="1" applyAlignment="1" applyProtection="1">
      <alignment vertical="center"/>
    </xf>
    <xf numFmtId="0" fontId="19" fillId="0" borderId="1" xfId="0" applyFont="1" applyFill="1" applyBorder="1" applyAlignment="1" applyProtection="1">
      <alignment vertical="center"/>
    </xf>
    <xf numFmtId="0" fontId="9" fillId="0" borderId="3" xfId="0" applyFont="1" applyFill="1" applyBorder="1" applyAlignment="1" applyProtection="1">
      <alignment vertical="center"/>
    </xf>
    <xf numFmtId="0" fontId="12" fillId="0" borderId="4" xfId="0" applyFont="1" applyFill="1" applyBorder="1" applyAlignment="1" applyProtection="1">
      <alignment vertical="center"/>
    </xf>
    <xf numFmtId="0" fontId="12" fillId="0" borderId="11" xfId="0" applyFont="1" applyFill="1" applyBorder="1" applyAlignment="1" applyProtection="1">
      <alignment vertical="center"/>
    </xf>
    <xf numFmtId="0" fontId="33" fillId="0" borderId="11" xfId="0" applyFont="1" applyFill="1" applyBorder="1" applyAlignment="1" applyProtection="1">
      <alignment vertical="center"/>
    </xf>
    <xf numFmtId="0" fontId="12" fillId="0" borderId="3" xfId="0" applyFont="1" applyBorder="1" applyAlignment="1" applyProtection="1">
      <alignment vertical="center"/>
    </xf>
    <xf numFmtId="0" fontId="12" fillId="0" borderId="10" xfId="0" applyFont="1" applyBorder="1" applyAlignment="1" applyProtection="1">
      <alignment vertical="center"/>
    </xf>
    <xf numFmtId="0" fontId="9" fillId="0" borderId="6" xfId="0" applyFont="1" applyBorder="1" applyAlignment="1" applyProtection="1">
      <alignment vertical="top"/>
    </xf>
    <xf numFmtId="0" fontId="9" fillId="0" borderId="0" xfId="0" applyFont="1" applyBorder="1" applyAlignment="1" applyProtection="1">
      <alignment vertical="top"/>
    </xf>
    <xf numFmtId="0" fontId="9" fillId="0" borderId="0" xfId="0" applyFont="1" applyBorder="1" applyAlignment="1" applyProtection="1">
      <alignment vertical="top"/>
      <protection locked="0"/>
    </xf>
    <xf numFmtId="0" fontId="9" fillId="0" borderId="7" xfId="0" applyFont="1" applyBorder="1" applyAlignment="1" applyProtection="1">
      <alignment vertical="top"/>
      <protection locked="0"/>
    </xf>
    <xf numFmtId="0" fontId="9" fillId="0" borderId="6" xfId="0" applyFont="1" applyBorder="1" applyAlignment="1" applyProtection="1">
      <alignment vertical="top"/>
      <protection locked="0"/>
    </xf>
    <xf numFmtId="0" fontId="12" fillId="0" borderId="1" xfId="0" applyFont="1" applyBorder="1" applyAlignment="1" applyProtection="1">
      <alignment vertical="center"/>
    </xf>
    <xf numFmtId="0" fontId="12" fillId="0" borderId="6" xfId="0" applyFont="1" applyBorder="1" applyAlignment="1" applyProtection="1">
      <alignment vertical="center"/>
    </xf>
    <xf numFmtId="0" fontId="9" fillId="0" borderId="0" xfId="0" applyFont="1" applyBorder="1" applyAlignment="1" applyProtection="1">
      <alignment horizontal="left" vertical="center"/>
      <protection locked="0"/>
    </xf>
    <xf numFmtId="0" fontId="9" fillId="0" borderId="7" xfId="0" applyFont="1" applyBorder="1" applyAlignment="1" applyProtection="1">
      <alignment horizontal="left" vertical="center"/>
      <protection locked="0"/>
    </xf>
    <xf numFmtId="1" fontId="12" fillId="0" borderId="0" xfId="0" applyNumberFormat="1" applyFont="1" applyFill="1" applyBorder="1" applyAlignment="1" applyProtection="1">
      <alignment horizontal="center" vertical="center"/>
    </xf>
    <xf numFmtId="0" fontId="12" fillId="0" borderId="2" xfId="0" applyFont="1" applyFill="1" applyBorder="1" applyAlignment="1" applyProtection="1">
      <alignment vertical="center"/>
    </xf>
    <xf numFmtId="49" fontId="0" fillId="0" borderId="0" xfId="0" applyNumberFormat="1" applyFill="1" applyBorder="1" applyAlignment="1" applyProtection="1">
      <alignment vertical="center" wrapText="1"/>
    </xf>
    <xf numFmtId="0" fontId="0" fillId="0" borderId="0" xfId="0" applyFill="1" applyBorder="1" applyAlignment="1" applyProtection="1">
      <alignment horizontal="center" vertical="center" wrapText="1"/>
    </xf>
    <xf numFmtId="0" fontId="28" fillId="0" borderId="0" xfId="1" applyFont="1" applyAlignment="1" applyProtection="1">
      <alignment vertical="center"/>
    </xf>
    <xf numFmtId="0" fontId="0" fillId="0" borderId="14" xfId="0" applyBorder="1" applyAlignment="1" applyProtection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68" fontId="0" fillId="0" borderId="0" xfId="0" applyNumberFormat="1" applyBorder="1" applyAlignment="1">
      <alignment horizontal="center"/>
    </xf>
    <xf numFmtId="0" fontId="15" fillId="0" borderId="0" xfId="0" applyFont="1" applyBorder="1" applyAlignment="1">
      <alignment horizontal="center" vertical="center"/>
    </xf>
    <xf numFmtId="0" fontId="37" fillId="0" borderId="6" xfId="0" applyFont="1" applyBorder="1"/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35" fillId="0" borderId="47" xfId="0" applyFont="1" applyFill="1" applyBorder="1" applyAlignment="1" applyProtection="1">
      <alignment vertical="center"/>
    </xf>
    <xf numFmtId="0" fontId="9" fillId="0" borderId="11" xfId="0" applyFont="1" applyFill="1" applyBorder="1" applyAlignment="1" applyProtection="1">
      <alignment vertical="center"/>
    </xf>
    <xf numFmtId="0" fontId="0" fillId="0" borderId="11" xfId="0" applyFill="1" applyBorder="1" applyAlignment="1" applyProtection="1">
      <alignment vertical="center"/>
    </xf>
    <xf numFmtId="0" fontId="0" fillId="0" borderId="2" xfId="0" applyFill="1" applyBorder="1" applyAlignment="1" applyProtection="1">
      <alignment vertical="center"/>
    </xf>
    <xf numFmtId="2" fontId="38" fillId="0" borderId="0" xfId="0" applyNumberFormat="1" applyFont="1" applyBorder="1"/>
    <xf numFmtId="2" fontId="38" fillId="0" borderId="0" xfId="0" applyNumberFormat="1" applyFont="1" applyFill="1" applyBorder="1"/>
    <xf numFmtId="0" fontId="0" fillId="0" borderId="0" xfId="0" applyAlignment="1">
      <alignment horizontal="center"/>
    </xf>
    <xf numFmtId="0" fontId="9" fillId="0" borderId="14" xfId="0" applyFont="1" applyFill="1" applyBorder="1" applyAlignment="1" applyProtection="1">
      <alignment horizontal="center" vertical="center"/>
    </xf>
    <xf numFmtId="0" fontId="1" fillId="0" borderId="14" xfId="0" applyFont="1" applyFill="1" applyBorder="1" applyAlignment="1" applyProtection="1">
      <alignment vertical="center"/>
    </xf>
    <xf numFmtId="1" fontId="12" fillId="4" borderId="30" xfId="0" applyNumberFormat="1" applyFont="1" applyFill="1" applyBorder="1" applyAlignment="1" applyProtection="1">
      <alignment horizontal="center" vertical="center"/>
      <protection locked="0"/>
    </xf>
    <xf numFmtId="1" fontId="12" fillId="4" borderId="33" xfId="0" applyNumberFormat="1" applyFont="1" applyFill="1" applyBorder="1" applyAlignment="1" applyProtection="1">
      <alignment horizontal="center" vertical="center"/>
      <protection locked="0"/>
    </xf>
    <xf numFmtId="0" fontId="12" fillId="4" borderId="30" xfId="0" applyNumberFormat="1" applyFont="1" applyFill="1" applyBorder="1" applyAlignment="1" applyProtection="1">
      <alignment horizontal="center" vertical="center"/>
      <protection locked="0"/>
    </xf>
    <xf numFmtId="0" fontId="12" fillId="4" borderId="33" xfId="0" applyNumberFormat="1" applyFont="1" applyFill="1" applyBorder="1" applyAlignment="1" applyProtection="1">
      <alignment horizontal="center" vertical="center"/>
      <protection locked="0"/>
    </xf>
    <xf numFmtId="171" fontId="9" fillId="0" borderId="0" xfId="0" applyNumberFormat="1" applyFont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6" xfId="0" applyFont="1" applyBorder="1" applyAlignment="1" applyProtection="1">
      <alignment horizontal="left" vertical="center"/>
    </xf>
    <xf numFmtId="0" fontId="21" fillId="0" borderId="0" xfId="0" applyFont="1" applyFill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0" fillId="0" borderId="0" xfId="0" applyFill="1"/>
    <xf numFmtId="0" fontId="40" fillId="0" borderId="0" xfId="0" quotePrefix="1" applyFont="1" applyFill="1" applyAlignment="1">
      <alignment vertical="center" wrapText="1"/>
    </xf>
    <xf numFmtId="0" fontId="20" fillId="0" borderId="0" xfId="0" quotePrefix="1" applyFont="1" applyFill="1" applyAlignment="1"/>
    <xf numFmtId="0" fontId="41" fillId="0" borderId="6" xfId="0" applyFont="1" applyBorder="1" applyAlignment="1">
      <alignment horizontal="center" vertical="center" wrapText="1"/>
    </xf>
    <xf numFmtId="0" fontId="41" fillId="0" borderId="0" xfId="0" applyFont="1" applyBorder="1" applyAlignment="1">
      <alignment horizontal="center" vertical="center" wrapText="1"/>
    </xf>
    <xf numFmtId="0" fontId="41" fillId="0" borderId="7" xfId="0" applyFont="1" applyBorder="1" applyAlignment="1">
      <alignment horizontal="center" vertical="center" wrapText="1"/>
    </xf>
    <xf numFmtId="0" fontId="42" fillId="0" borderId="6" xfId="0" applyFont="1" applyBorder="1" applyAlignment="1">
      <alignment horizontal="left" vertical="center"/>
    </xf>
    <xf numFmtId="0" fontId="43" fillId="0" borderId="0" xfId="0" applyFont="1" applyBorder="1" applyAlignment="1">
      <alignment vertical="center"/>
    </xf>
    <xf numFmtId="0" fontId="42" fillId="0" borderId="0" xfId="0" applyFont="1" applyBorder="1" applyAlignment="1">
      <alignment horizontal="left" vertical="center"/>
    </xf>
    <xf numFmtId="0" fontId="42" fillId="0" borderId="6" xfId="0" applyFont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42" fillId="0" borderId="7" xfId="0" applyFont="1" applyBorder="1" applyAlignment="1">
      <alignment vertical="center"/>
    </xf>
    <xf numFmtId="0" fontId="42" fillId="0" borderId="0" xfId="0" applyFont="1" applyBorder="1" applyAlignment="1"/>
    <xf numFmtId="14" fontId="42" fillId="0" borderId="0" xfId="0" applyNumberFormat="1" applyFont="1" applyBorder="1" applyAlignment="1">
      <alignment vertical="center"/>
    </xf>
    <xf numFmtId="0" fontId="42" fillId="0" borderId="52" xfId="0" applyFont="1" applyBorder="1" applyAlignment="1">
      <alignment horizontal="center" vertical="center" wrapText="1"/>
    </xf>
    <xf numFmtId="0" fontId="42" fillId="0" borderId="53" xfId="0" applyFont="1" applyBorder="1" applyAlignment="1">
      <alignment horizontal="center" vertical="center" wrapText="1"/>
    </xf>
    <xf numFmtId="0" fontId="42" fillId="0" borderId="54" xfId="0" applyFont="1" applyBorder="1" applyAlignment="1">
      <alignment horizontal="center" vertical="center" wrapText="1"/>
    </xf>
    <xf numFmtId="0" fontId="42" fillId="0" borderId="56" xfId="0" applyFont="1" applyBorder="1" applyAlignment="1">
      <alignment horizontal="center" vertical="center" wrapText="1"/>
    </xf>
    <xf numFmtId="0" fontId="2" fillId="0" borderId="57" xfId="0" applyFont="1" applyBorder="1" applyAlignment="1">
      <alignment horizontal="center" vertical="center" wrapText="1"/>
    </xf>
    <xf numFmtId="172" fontId="42" fillId="0" borderId="59" xfId="0" applyNumberFormat="1" applyFont="1" applyBorder="1" applyAlignment="1">
      <alignment vertical="center" wrapText="1"/>
    </xf>
    <xf numFmtId="172" fontId="42" fillId="0" borderId="64" xfId="0" applyNumberFormat="1" applyFont="1" applyBorder="1" applyAlignment="1">
      <alignment vertical="center" wrapText="1"/>
    </xf>
    <xf numFmtId="165" fontId="42" fillId="0" borderId="54" xfId="5" applyFont="1" applyBorder="1" applyAlignment="1">
      <alignment vertical="center" wrapText="1"/>
    </xf>
    <xf numFmtId="0" fontId="43" fillId="0" borderId="66" xfId="0" applyFont="1" applyBorder="1" applyAlignment="1">
      <alignment vertical="center" wrapText="1"/>
    </xf>
    <xf numFmtId="0" fontId="42" fillId="0" borderId="7" xfId="0" applyFont="1" applyBorder="1" applyAlignment="1">
      <alignment vertical="center" wrapText="1"/>
    </xf>
    <xf numFmtId="0" fontId="45" fillId="5" borderId="0" xfId="0" quotePrefix="1" applyFont="1" applyFill="1" applyAlignment="1"/>
    <xf numFmtId="0" fontId="45" fillId="5" borderId="0" xfId="0" applyFont="1" applyFill="1" applyAlignment="1"/>
    <xf numFmtId="0" fontId="45" fillId="0" borderId="0" xfId="0" applyFont="1" applyFill="1" applyAlignment="1"/>
    <xf numFmtId="0" fontId="47" fillId="0" borderId="0" xfId="0" applyFont="1"/>
    <xf numFmtId="0" fontId="46" fillId="5" borderId="0" xfId="0" quotePrefix="1" applyFont="1" applyFill="1" applyAlignment="1">
      <alignment vertical="center"/>
    </xf>
    <xf numFmtId="0" fontId="46" fillId="0" borderId="0" xfId="0" quotePrefix="1" applyFont="1" applyFill="1" applyAlignment="1">
      <alignment vertical="center"/>
    </xf>
    <xf numFmtId="0" fontId="46" fillId="6" borderId="0" xfId="0" quotePrefix="1" applyFont="1" applyFill="1"/>
    <xf numFmtId="0" fontId="47" fillId="6" borderId="0" xfId="0" applyFont="1" applyFill="1"/>
    <xf numFmtId="0" fontId="47" fillId="6" borderId="0" xfId="0" applyFont="1" applyFill="1" applyAlignment="1">
      <alignment horizontal="center"/>
    </xf>
    <xf numFmtId="0" fontId="47" fillId="0" borderId="0" xfId="0" applyFont="1" applyFill="1"/>
    <xf numFmtId="0" fontId="45" fillId="0" borderId="0" xfId="0" quotePrefix="1" applyFont="1" applyFill="1" applyAlignment="1">
      <alignment horizontal="left" vertical="center" wrapText="1"/>
    </xf>
    <xf numFmtId="0" fontId="45" fillId="0" borderId="0" xfId="0" applyFont="1" applyFill="1" applyAlignment="1">
      <alignment horizontal="left" vertical="center" wrapText="1"/>
    </xf>
    <xf numFmtId="0" fontId="42" fillId="0" borderId="0" xfId="0" applyFont="1" applyAlignment="1">
      <alignment horizontal="left" vertical="center"/>
    </xf>
    <xf numFmtId="0" fontId="42" fillId="0" borderId="0" xfId="0" applyFont="1" applyAlignment="1">
      <alignment horizontal="center" vertical="center"/>
    </xf>
    <xf numFmtId="0" fontId="47" fillId="0" borderId="0" xfId="0" applyFont="1" applyAlignment="1">
      <alignment horizontal="left" vertical="center" indent="1"/>
    </xf>
    <xf numFmtId="0" fontId="48" fillId="0" borderId="0" xfId="0" quotePrefix="1" applyFont="1" applyAlignment="1">
      <alignment horizontal="left" vertical="center" indent="2"/>
    </xf>
    <xf numFmtId="0" fontId="5" fillId="0" borderId="0" xfId="0" applyFont="1" applyAlignment="1">
      <alignment horizontal="left" vertical="center" indent="1"/>
    </xf>
    <xf numFmtId="0" fontId="50" fillId="0" borderId="0" xfId="1" applyFont="1" applyAlignment="1">
      <alignment horizontal="left" vertical="center" indent="1"/>
    </xf>
    <xf numFmtId="0" fontId="45" fillId="0" borderId="0" xfId="0" applyFont="1" applyFill="1"/>
    <xf numFmtId="0" fontId="48" fillId="0" borderId="0" xfId="0" quotePrefix="1" applyFont="1" applyFill="1" applyAlignment="1">
      <alignment horizontal="left" indent="3"/>
    </xf>
    <xf numFmtId="0" fontId="46" fillId="6" borderId="0" xfId="0" quotePrefix="1" applyFont="1" applyFill="1" applyAlignment="1"/>
    <xf numFmtId="0" fontId="49" fillId="0" borderId="0" xfId="0" quotePrefix="1" applyFont="1" applyAlignment="1">
      <alignment horizontal="left" indent="3"/>
    </xf>
    <xf numFmtId="0" fontId="47" fillId="0" borderId="1" xfId="0" applyFont="1" applyBorder="1"/>
    <xf numFmtId="0" fontId="47" fillId="0" borderId="3" xfId="0" applyFont="1" applyBorder="1"/>
    <xf numFmtId="0" fontId="47" fillId="0" borderId="5" xfId="0" applyFont="1" applyBorder="1"/>
    <xf numFmtId="0" fontId="47" fillId="0" borderId="6" xfId="0" applyFont="1" applyBorder="1" applyAlignment="1">
      <alignment vertical="center" wrapText="1"/>
    </xf>
    <xf numFmtId="0" fontId="47" fillId="0" borderId="0" xfId="0" applyFont="1" applyBorder="1" applyAlignment="1">
      <alignment vertical="center" wrapText="1"/>
    </xf>
    <xf numFmtId="0" fontId="47" fillId="0" borderId="7" xfId="0" applyFont="1" applyBorder="1" applyAlignment="1">
      <alignment vertical="center" wrapText="1"/>
    </xf>
    <xf numFmtId="49" fontId="42" fillId="0" borderId="53" xfId="0" applyNumberFormat="1" applyFont="1" applyBorder="1" applyAlignment="1">
      <alignment vertical="center" wrapText="1"/>
    </xf>
    <xf numFmtId="49" fontId="42" fillId="0" borderId="50" xfId="0" applyNumberFormat="1" applyFont="1" applyBorder="1" applyAlignment="1">
      <alignment vertical="center" wrapText="1"/>
    </xf>
    <xf numFmtId="0" fontId="5" fillId="0" borderId="65" xfId="0" applyFont="1" applyBorder="1" applyAlignment="1">
      <alignment vertical="center" wrapText="1"/>
    </xf>
    <xf numFmtId="0" fontId="5" fillId="0" borderId="66" xfId="0" applyFont="1" applyBorder="1" applyAlignment="1">
      <alignment vertical="center" wrapText="1"/>
    </xf>
    <xf numFmtId="0" fontId="43" fillId="0" borderId="66" xfId="0" applyFont="1" applyBorder="1" applyAlignment="1">
      <alignment horizontal="center" vertical="center" wrapText="1"/>
    </xf>
    <xf numFmtId="173" fontId="43" fillId="0" borderId="67" xfId="0" applyNumberFormat="1" applyFont="1" applyBorder="1" applyAlignment="1">
      <alignment vertical="center" wrapText="1"/>
    </xf>
    <xf numFmtId="173" fontId="42" fillId="0" borderId="54" xfId="0" applyNumberFormat="1" applyFont="1" applyBorder="1" applyAlignment="1">
      <alignment horizontal="center" vertical="center" wrapText="1"/>
    </xf>
    <xf numFmtId="173" fontId="42" fillId="0" borderId="60" xfId="0" applyNumberFormat="1" applyFont="1" applyBorder="1" applyAlignment="1">
      <alignment horizontal="center" vertical="center" wrapText="1"/>
    </xf>
    <xf numFmtId="173" fontId="42" fillId="0" borderId="57" xfId="0" applyNumberFormat="1" applyFont="1" applyBorder="1" applyAlignment="1">
      <alignment horizontal="center" vertical="center" wrapText="1"/>
    </xf>
    <xf numFmtId="172" fontId="0" fillId="0" borderId="0" xfId="0" applyNumberFormat="1"/>
    <xf numFmtId="0" fontId="0" fillId="0" borderId="0" xfId="0" applyFont="1" applyProtection="1"/>
    <xf numFmtId="0" fontId="17" fillId="0" borderId="0" xfId="0" applyFont="1" applyAlignment="1" applyProtection="1">
      <alignment horizontal="right" vertical="center"/>
    </xf>
    <xf numFmtId="0" fontId="17" fillId="7" borderId="0" xfId="0" applyFont="1" applyFill="1" applyAlignment="1" applyProtection="1">
      <alignment horizontal="left" vertical="center"/>
    </xf>
    <xf numFmtId="0" fontId="52" fillId="7" borderId="0" xfId="0" applyFont="1" applyFill="1" applyAlignment="1" applyProtection="1">
      <alignment horizontal="left" vertical="center"/>
    </xf>
    <xf numFmtId="0" fontId="17" fillId="7" borderId="0" xfId="0" applyFont="1" applyFill="1" applyAlignment="1" applyProtection="1">
      <alignment horizontal="right" vertical="center"/>
    </xf>
    <xf numFmtId="0" fontId="0" fillId="0" borderId="0" xfId="0" applyFont="1" applyAlignment="1" applyProtection="1">
      <alignment horizontal="right"/>
    </xf>
    <xf numFmtId="0" fontId="53" fillId="8" borderId="14" xfId="6" applyFill="1" applyBorder="1"/>
    <xf numFmtId="0" fontId="53" fillId="9" borderId="14" xfId="6" applyFill="1" applyBorder="1" applyAlignment="1">
      <alignment horizontal="center" vertical="center" wrapText="1"/>
    </xf>
    <xf numFmtId="0" fontId="53" fillId="0" borderId="14" xfId="6" applyBorder="1"/>
    <xf numFmtId="14" fontId="53" fillId="0" borderId="14" xfId="6" applyNumberFormat="1" applyBorder="1"/>
    <xf numFmtId="0" fontId="53" fillId="0" borderId="14" xfId="6" applyNumberFormat="1" applyBorder="1"/>
    <xf numFmtId="0" fontId="0" fillId="8" borderId="14" xfId="0" applyFill="1" applyBorder="1"/>
    <xf numFmtId="0" fontId="0" fillId="9" borderId="14" xfId="0" applyFill="1" applyBorder="1" applyAlignment="1">
      <alignment horizontal="center" vertical="center" wrapText="1"/>
    </xf>
    <xf numFmtId="40" fontId="0" fillId="0" borderId="14" xfId="0" applyNumberFormat="1" applyBorder="1"/>
    <xf numFmtId="0" fontId="1" fillId="0" borderId="0" xfId="0" applyFont="1" applyAlignment="1">
      <alignment vertical="center" wrapText="1"/>
    </xf>
    <xf numFmtId="0" fontId="54" fillId="0" borderId="0" xfId="0" applyNumberFormat="1" applyFont="1" applyFill="1" applyAlignment="1" applyProtection="1"/>
    <xf numFmtId="0" fontId="55" fillId="0" borderId="0" xfId="0" applyNumberFormat="1" applyFont="1" applyFill="1" applyAlignment="1" applyProtection="1"/>
    <xf numFmtId="0" fontId="12" fillId="0" borderId="0" xfId="0" applyFont="1" applyAlignment="1" applyProtection="1">
      <alignment vertical="center" wrapText="1"/>
    </xf>
    <xf numFmtId="0" fontId="12" fillId="0" borderId="0" xfId="0" applyFont="1" applyFill="1" applyBorder="1" applyAlignment="1" applyProtection="1">
      <alignment horizontal="right" vertical="center" wrapText="1"/>
    </xf>
    <xf numFmtId="0" fontId="12" fillId="0" borderId="0" xfId="0" applyFont="1" applyProtection="1"/>
    <xf numFmtId="1" fontId="0" fillId="0" borderId="14" xfId="0" applyNumberFormat="1" applyBorder="1"/>
    <xf numFmtId="0" fontId="22" fillId="0" borderId="3" xfId="0" applyFont="1" applyBorder="1" applyAlignment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 wrapText="1"/>
    </xf>
    <xf numFmtId="168" fontId="56" fillId="0" borderId="0" xfId="0" applyNumberFormat="1" applyFont="1" applyBorder="1"/>
    <xf numFmtId="0" fontId="0" fillId="0" borderId="0" xfId="0" applyAlignment="1" applyProtection="1">
      <alignment vertical="center"/>
      <protection locked="0"/>
    </xf>
    <xf numFmtId="0" fontId="25" fillId="0" borderId="0" xfId="0" applyFont="1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vertical="center"/>
      <protection locked="0"/>
    </xf>
    <xf numFmtId="22" fontId="17" fillId="0" borderId="0" xfId="0" applyNumberFormat="1" applyFont="1" applyBorder="1" applyAlignment="1" applyProtection="1">
      <alignment vertical="center"/>
      <protection locked="0"/>
    </xf>
    <xf numFmtId="169" fontId="17" fillId="0" borderId="0" xfId="0" applyNumberFormat="1" applyFont="1" applyBorder="1" applyAlignment="1" applyProtection="1">
      <alignment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17" fillId="0" borderId="0" xfId="0" applyFont="1" applyBorder="1" applyAlignment="1" applyProtection="1">
      <alignment horizontal="right" vertical="center"/>
      <protection locked="0"/>
    </xf>
    <xf numFmtId="0" fontId="14" fillId="0" borderId="0" xfId="0" applyFont="1" applyFill="1" applyBorder="1" applyAlignment="1" applyProtection="1">
      <alignment vertical="center"/>
      <protection locked="0"/>
    </xf>
    <xf numFmtId="0" fontId="0" fillId="0" borderId="0" xfId="0" applyFill="1" applyBorder="1" applyAlignment="1" applyProtection="1">
      <alignment vertical="center"/>
      <protection locked="0"/>
    </xf>
    <xf numFmtId="0" fontId="17" fillId="0" borderId="0" xfId="0" applyFont="1" applyFill="1" applyBorder="1" applyAlignment="1" applyProtection="1">
      <alignment vertical="center"/>
      <protection locked="0"/>
    </xf>
    <xf numFmtId="0" fontId="17" fillId="0" borderId="0" xfId="0" applyFont="1" applyFill="1" applyBorder="1" applyAlignment="1" applyProtection="1">
      <alignment horizontal="right" vertical="center"/>
      <protection locked="0"/>
    </xf>
    <xf numFmtId="0" fontId="0" fillId="0" borderId="0" xfId="0" applyFill="1" applyAlignment="1" applyProtection="1">
      <alignment vertical="center"/>
      <protection locked="0"/>
    </xf>
    <xf numFmtId="0" fontId="17" fillId="0" borderId="0" xfId="0" applyFont="1" applyAlignment="1" applyProtection="1">
      <alignment vertical="center"/>
      <protection locked="0"/>
    </xf>
    <xf numFmtId="0" fontId="32" fillId="0" borderId="0" xfId="0" applyFont="1" applyAlignment="1" applyProtection="1">
      <alignment vertical="center"/>
      <protection locked="0"/>
    </xf>
    <xf numFmtId="0" fontId="20" fillId="0" borderId="0" xfId="0" applyFont="1"/>
    <xf numFmtId="0" fontId="47" fillId="0" borderId="14" xfId="0" applyFont="1" applyBorder="1" applyAlignment="1" applyProtection="1">
      <protection locked="0"/>
    </xf>
    <xf numFmtId="0" fontId="42" fillId="0" borderId="14" xfId="0" applyFont="1" applyBorder="1" applyAlignment="1" applyProtection="1">
      <protection locked="0"/>
    </xf>
    <xf numFmtId="0" fontId="42" fillId="0" borderId="14" xfId="0" applyFont="1" applyBorder="1" applyAlignment="1" applyProtection="1">
      <alignment vertical="center"/>
      <protection locked="0"/>
    </xf>
    <xf numFmtId="172" fontId="42" fillId="0" borderId="52" xfId="0" applyNumberFormat="1" applyFont="1" applyBorder="1" applyAlignment="1" applyProtection="1">
      <alignment horizontal="center" vertical="center" wrapText="1"/>
      <protection locked="0"/>
    </xf>
    <xf numFmtId="1" fontId="42" fillId="0" borderId="53" xfId="0" applyNumberFormat="1" applyFont="1" applyBorder="1" applyAlignment="1" applyProtection="1">
      <alignment vertical="center" wrapText="1"/>
      <protection locked="0"/>
    </xf>
    <xf numFmtId="172" fontId="42" fillId="0" borderId="58" xfId="0" applyNumberFormat="1" applyFont="1" applyBorder="1" applyAlignment="1" applyProtection="1">
      <alignment horizontal="center" vertical="center" wrapText="1"/>
      <protection locked="0"/>
    </xf>
    <xf numFmtId="1" fontId="42" fillId="0" borderId="59" xfId="0" applyNumberFormat="1" applyFont="1" applyBorder="1" applyAlignment="1" applyProtection="1">
      <alignment vertical="center" wrapText="1"/>
      <protection locked="0"/>
    </xf>
    <xf numFmtId="172" fontId="42" fillId="0" borderId="56" xfId="0" applyNumberFormat="1" applyFont="1" applyBorder="1" applyAlignment="1" applyProtection="1">
      <alignment vertical="center" wrapText="1"/>
      <protection locked="0"/>
    </xf>
    <xf numFmtId="1" fontId="42" fillId="0" borderId="64" xfId="0" applyNumberFormat="1" applyFont="1" applyBorder="1" applyAlignment="1" applyProtection="1">
      <alignment vertical="center" wrapText="1"/>
      <protection locked="0"/>
    </xf>
    <xf numFmtId="165" fontId="42" fillId="0" borderId="60" xfId="5" applyFont="1" applyBorder="1" applyAlignment="1" applyProtection="1">
      <alignment vertical="center" wrapText="1"/>
      <protection locked="0"/>
    </xf>
    <xf numFmtId="49" fontId="42" fillId="0" borderId="59" xfId="0" applyNumberFormat="1" applyFont="1" applyBorder="1" applyAlignment="1" applyProtection="1">
      <alignment vertical="center" wrapText="1"/>
      <protection locked="0"/>
    </xf>
    <xf numFmtId="49" fontId="42" fillId="0" borderId="0" xfId="0" applyNumberFormat="1" applyFont="1" applyBorder="1" applyAlignment="1" applyProtection="1">
      <alignment vertical="center" wrapText="1"/>
      <protection locked="0"/>
    </xf>
    <xf numFmtId="49" fontId="42" fillId="0" borderId="64" xfId="0" applyNumberFormat="1" applyFont="1" applyBorder="1" applyAlignment="1" applyProtection="1">
      <alignment vertical="center" wrapText="1"/>
      <protection locked="0"/>
    </xf>
    <xf numFmtId="49" fontId="42" fillId="0" borderId="62" xfId="0" applyNumberFormat="1" applyFont="1" applyBorder="1" applyAlignment="1" applyProtection="1">
      <alignment vertical="center" wrapText="1"/>
      <protection locked="0"/>
    </xf>
    <xf numFmtId="165" fontId="42" fillId="0" borderId="57" xfId="5" applyFont="1" applyBorder="1" applyAlignment="1" applyProtection="1">
      <alignment vertical="center" wrapText="1"/>
      <protection locked="0"/>
    </xf>
    <xf numFmtId="0" fontId="43" fillId="0" borderId="7" xfId="0" applyFont="1" applyBorder="1" applyAlignment="1" applyProtection="1">
      <alignment vertical="center"/>
      <protection locked="0"/>
    </xf>
    <xf numFmtId="0" fontId="0" fillId="0" borderId="0" xfId="0" applyFont="1" applyFill="1" applyBorder="1"/>
    <xf numFmtId="0" fontId="48" fillId="0" borderId="0" xfId="0" quotePrefix="1" applyFont="1" applyAlignment="1">
      <alignment horizontal="left" indent="3"/>
    </xf>
    <xf numFmtId="0" fontId="43" fillId="0" borderId="0" xfId="0" quotePrefix="1" applyFont="1"/>
    <xf numFmtId="0" fontId="44" fillId="5" borderId="0" xfId="0" quotePrefix="1" applyFont="1" applyFill="1" applyAlignment="1">
      <alignment horizontal="center" vertical="center" wrapText="1"/>
    </xf>
    <xf numFmtId="0" fontId="41" fillId="0" borderId="6" xfId="0" applyFont="1" applyBorder="1" applyAlignment="1">
      <alignment horizontal="center" vertical="center" wrapText="1"/>
    </xf>
    <xf numFmtId="0" fontId="41" fillId="0" borderId="0" xfId="0" applyFont="1" applyBorder="1" applyAlignment="1">
      <alignment horizontal="center" vertical="center" wrapText="1"/>
    </xf>
    <xf numFmtId="0" fontId="41" fillId="0" borderId="7" xfId="0" applyFont="1" applyBorder="1" applyAlignment="1">
      <alignment horizontal="center" vertical="center" wrapText="1"/>
    </xf>
    <xf numFmtId="0" fontId="43" fillId="0" borderId="0" xfId="0" applyFont="1" applyBorder="1" applyAlignment="1">
      <alignment horizontal="center" vertical="center"/>
    </xf>
    <xf numFmtId="0" fontId="43" fillId="0" borderId="7" xfId="0" applyFont="1" applyBorder="1" applyAlignment="1">
      <alignment horizontal="center" vertical="center"/>
    </xf>
    <xf numFmtId="0" fontId="48" fillId="0" borderId="49" xfId="0" applyFont="1" applyBorder="1" applyAlignment="1">
      <alignment horizontal="left" vertical="center" wrapText="1"/>
    </xf>
    <xf numFmtId="0" fontId="48" fillId="0" borderId="50" xfId="0" applyFont="1" applyBorder="1" applyAlignment="1">
      <alignment horizontal="left" vertical="center" wrapText="1"/>
    </xf>
    <xf numFmtId="0" fontId="48" fillId="0" borderId="51" xfId="0" applyFont="1" applyBorder="1" applyAlignment="1">
      <alignment horizontal="left" vertical="center" wrapText="1"/>
    </xf>
    <xf numFmtId="0" fontId="48" fillId="0" borderId="6" xfId="0" applyFont="1" applyBorder="1" applyAlignment="1">
      <alignment horizontal="left" vertical="center" wrapText="1"/>
    </xf>
    <xf numFmtId="0" fontId="48" fillId="0" borderId="0" xfId="0" applyFont="1" applyBorder="1" applyAlignment="1">
      <alignment horizontal="left" vertical="center" wrapText="1"/>
    </xf>
    <xf numFmtId="0" fontId="48" fillId="0" borderId="55" xfId="0" applyFont="1" applyBorder="1" applyAlignment="1">
      <alignment horizontal="left" vertical="center" wrapText="1"/>
    </xf>
    <xf numFmtId="0" fontId="48" fillId="0" borderId="61" xfId="0" applyFont="1" applyBorder="1" applyAlignment="1">
      <alignment horizontal="left" vertical="center" wrapText="1"/>
    </xf>
    <xf numFmtId="0" fontId="48" fillId="0" borderId="62" xfId="0" applyFont="1" applyBorder="1" applyAlignment="1">
      <alignment horizontal="left" vertical="center" wrapText="1"/>
    </xf>
    <xf numFmtId="0" fontId="48" fillId="0" borderId="63" xfId="0" applyFont="1" applyBorder="1" applyAlignment="1">
      <alignment horizontal="left" vertical="center" wrapText="1"/>
    </xf>
    <xf numFmtId="49" fontId="42" fillId="0" borderId="59" xfId="0" applyNumberFormat="1" applyFont="1" applyBorder="1" applyAlignment="1" applyProtection="1">
      <alignment horizontal="left" vertical="center" wrapText="1"/>
      <protection locked="0"/>
    </xf>
    <xf numFmtId="49" fontId="42" fillId="0" borderId="0" xfId="0" applyNumberFormat="1" applyFont="1" applyBorder="1" applyAlignment="1" applyProtection="1">
      <alignment horizontal="left" vertical="center" wrapText="1"/>
      <protection locked="0"/>
    </xf>
    <xf numFmtId="49" fontId="42" fillId="0" borderId="55" xfId="0" applyNumberFormat="1" applyFont="1" applyBorder="1" applyAlignment="1" applyProtection="1">
      <alignment horizontal="left" vertical="center" wrapText="1"/>
      <protection locked="0"/>
    </xf>
    <xf numFmtId="0" fontId="42" fillId="0" borderId="4" xfId="0" applyFont="1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0" fontId="43" fillId="0" borderId="4" xfId="0" applyFont="1" applyBorder="1" applyAlignment="1" applyProtection="1">
      <alignment vertical="center"/>
      <protection locked="0"/>
    </xf>
    <xf numFmtId="0" fontId="0" fillId="0" borderId="11" xfId="0" applyBorder="1" applyAlignment="1" applyProtection="1">
      <alignment vertical="center"/>
      <protection locked="0"/>
    </xf>
    <xf numFmtId="0" fontId="42" fillId="0" borderId="0" xfId="0" applyFont="1" applyBorder="1" applyAlignment="1">
      <alignment horizontal="left" vertical="center"/>
    </xf>
    <xf numFmtId="0" fontId="47" fillId="0" borderId="6" xfId="0" applyFont="1" applyBorder="1" applyAlignment="1">
      <alignment horizontal="left" vertical="center" wrapText="1"/>
    </xf>
    <xf numFmtId="0" fontId="47" fillId="0" borderId="0" xfId="0" applyFont="1" applyBorder="1" applyAlignment="1">
      <alignment horizontal="left" vertical="center" wrapText="1"/>
    </xf>
    <xf numFmtId="0" fontId="47" fillId="0" borderId="8" xfId="0" applyFont="1" applyBorder="1" applyAlignment="1">
      <alignment horizontal="left" vertical="center" wrapText="1"/>
    </xf>
    <xf numFmtId="0" fontId="47" fillId="0" borderId="9" xfId="0" applyFont="1" applyBorder="1" applyAlignment="1">
      <alignment horizontal="left" vertical="center" wrapText="1"/>
    </xf>
    <xf numFmtId="0" fontId="47" fillId="0" borderId="7" xfId="0" applyFont="1" applyBorder="1" applyAlignment="1">
      <alignment horizontal="left" vertical="center" wrapText="1"/>
    </xf>
    <xf numFmtId="0" fontId="47" fillId="0" borderId="10" xfId="0" applyFont="1" applyBorder="1" applyAlignment="1">
      <alignment horizontal="left" vertical="center" wrapText="1"/>
    </xf>
    <xf numFmtId="0" fontId="47" fillId="0" borderId="49" xfId="0" applyFont="1" applyBorder="1" applyAlignment="1">
      <alignment horizontal="center" vertical="center" wrapText="1"/>
    </xf>
    <xf numFmtId="0" fontId="47" fillId="0" borderId="50" xfId="0" applyFont="1" applyBorder="1" applyAlignment="1">
      <alignment horizontal="center" vertical="center" wrapText="1"/>
    </xf>
    <xf numFmtId="0" fontId="47" fillId="0" borderId="68" xfId="0" applyFont="1" applyBorder="1" applyAlignment="1">
      <alignment horizontal="center" vertical="center" wrapText="1"/>
    </xf>
    <xf numFmtId="0" fontId="47" fillId="0" borderId="6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47" fillId="0" borderId="7" xfId="0" applyFont="1" applyBorder="1" applyAlignment="1">
      <alignment horizontal="center" vertical="center" wrapText="1"/>
    </xf>
    <xf numFmtId="14" fontId="42" fillId="0" borderId="4" xfId="0" applyNumberFormat="1" applyFont="1" applyBorder="1" applyAlignment="1" applyProtection="1">
      <alignment horizontal="left" vertical="center"/>
      <protection locked="0"/>
    </xf>
    <xf numFmtId="14" fontId="42" fillId="0" borderId="2" xfId="0" applyNumberFormat="1" applyFont="1" applyBorder="1" applyAlignment="1" applyProtection="1">
      <alignment horizontal="left" vertical="center"/>
      <protection locked="0"/>
    </xf>
    <xf numFmtId="170" fontId="12" fillId="4" borderId="40" xfId="0" applyNumberFormat="1" applyFont="1" applyFill="1" applyBorder="1" applyAlignment="1" applyProtection="1">
      <alignment horizontal="center" vertical="center"/>
      <protection locked="0"/>
    </xf>
    <xf numFmtId="170" fontId="12" fillId="4" borderId="41" xfId="0" applyNumberFormat="1" applyFont="1" applyFill="1" applyBorder="1" applyAlignment="1" applyProtection="1">
      <alignment horizontal="center" vertical="center"/>
      <protection locked="0"/>
    </xf>
    <xf numFmtId="40" fontId="12" fillId="0" borderId="18" xfId="0" applyNumberFormat="1" applyFont="1" applyBorder="1" applyAlignment="1" applyProtection="1">
      <alignment horizontal="right" vertical="center"/>
    </xf>
    <xf numFmtId="40" fontId="12" fillId="0" borderId="19" xfId="0" applyNumberFormat="1" applyFont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left" vertical="center"/>
    </xf>
    <xf numFmtId="167" fontId="12" fillId="0" borderId="0" xfId="0" applyNumberFormat="1" applyFont="1" applyFill="1" applyBorder="1" applyAlignment="1" applyProtection="1">
      <alignment horizontal="left" vertical="center"/>
    </xf>
    <xf numFmtId="40" fontId="9" fillId="0" borderId="4" xfId="0" applyNumberFormat="1" applyFont="1" applyBorder="1" applyAlignment="1" applyProtection="1">
      <alignment horizontal="right" vertical="center"/>
    </xf>
    <xf numFmtId="40" fontId="9" fillId="0" borderId="11" xfId="0" applyNumberFormat="1" applyFont="1" applyBorder="1" applyAlignment="1" applyProtection="1">
      <alignment horizontal="right" vertical="center"/>
    </xf>
    <xf numFmtId="40" fontId="9" fillId="0" borderId="2" xfId="0" applyNumberFormat="1" applyFont="1" applyBorder="1" applyAlignment="1" applyProtection="1">
      <alignment horizontal="right" vertical="center"/>
    </xf>
    <xf numFmtId="2" fontId="12" fillId="4" borderId="40" xfId="0" applyNumberFormat="1" applyFont="1" applyFill="1" applyBorder="1" applyAlignment="1" applyProtection="1">
      <alignment horizontal="center" vertical="center"/>
      <protection locked="0"/>
    </xf>
    <xf numFmtId="2" fontId="12" fillId="4" borderId="38" xfId="0" applyNumberFormat="1" applyFont="1" applyFill="1" applyBorder="1" applyAlignment="1" applyProtection="1">
      <alignment horizontal="center" vertical="center"/>
      <protection locked="0"/>
    </xf>
    <xf numFmtId="0" fontId="28" fillId="0" borderId="6" xfId="1" applyFont="1" applyBorder="1" applyAlignment="1" applyProtection="1">
      <alignment horizontal="left" vertical="center"/>
      <protection locked="0"/>
    </xf>
    <xf numFmtId="0" fontId="28" fillId="0" borderId="0" xfId="1" applyFont="1" applyBorder="1" applyAlignment="1" applyProtection="1">
      <alignment horizontal="left" vertical="center"/>
      <protection locked="0"/>
    </xf>
    <xf numFmtId="2" fontId="12" fillId="4" borderId="34" xfId="0" applyNumberFormat="1" applyFont="1" applyFill="1" applyBorder="1" applyAlignment="1" applyProtection="1">
      <alignment horizontal="center" vertical="center"/>
      <protection locked="0"/>
    </xf>
    <xf numFmtId="2" fontId="12" fillId="4" borderId="32" xfId="0" applyNumberFormat="1" applyFont="1" applyFill="1" applyBorder="1" applyAlignment="1" applyProtection="1">
      <alignment horizontal="center" vertical="center"/>
      <protection locked="0"/>
    </xf>
    <xf numFmtId="170" fontId="12" fillId="4" borderId="34" xfId="0" applyNumberFormat="1" applyFont="1" applyFill="1" applyBorder="1" applyAlignment="1" applyProtection="1">
      <alignment horizontal="center" vertical="center"/>
      <protection locked="0"/>
    </xf>
    <xf numFmtId="170" fontId="12" fillId="4" borderId="27" xfId="0" applyNumberFormat="1" applyFont="1" applyFill="1" applyBorder="1" applyAlignment="1" applyProtection="1">
      <alignment horizontal="center" vertical="center"/>
      <protection locked="0"/>
    </xf>
    <xf numFmtId="40" fontId="12" fillId="0" borderId="20" xfId="0" applyNumberFormat="1" applyFont="1" applyBorder="1" applyAlignment="1" applyProtection="1">
      <alignment horizontal="right" vertical="center"/>
    </xf>
    <xf numFmtId="40" fontId="12" fillId="0" borderId="21" xfId="0" applyNumberFormat="1" applyFont="1" applyBorder="1" applyAlignment="1" applyProtection="1">
      <alignment horizontal="right" vertical="center"/>
    </xf>
    <xf numFmtId="0" fontId="9" fillId="0" borderId="6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0" fontId="9" fillId="0" borderId="7" xfId="0" applyFont="1" applyBorder="1" applyAlignment="1" applyProtection="1">
      <alignment horizontal="center" vertical="center"/>
      <protection locked="0"/>
    </xf>
    <xf numFmtId="0" fontId="9" fillId="0" borderId="8" xfId="0" applyFont="1" applyBorder="1" applyAlignment="1" applyProtection="1">
      <alignment horizontal="center" vertical="center"/>
      <protection locked="0"/>
    </xf>
    <xf numFmtId="0" fontId="9" fillId="0" borderId="9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</xf>
    <xf numFmtId="14" fontId="12" fillId="4" borderId="40" xfId="0" applyNumberFormat="1" applyFont="1" applyFill="1" applyBorder="1" applyAlignment="1" applyProtection="1">
      <alignment horizontal="center" vertical="center"/>
      <protection locked="0"/>
    </xf>
    <xf numFmtId="14" fontId="12" fillId="4" borderId="38" xfId="0" applyNumberFormat="1" applyFont="1" applyFill="1" applyBorder="1" applyAlignment="1" applyProtection="1">
      <alignment horizontal="center" vertical="center"/>
      <protection locked="0"/>
    </xf>
    <xf numFmtId="167" fontId="12" fillId="4" borderId="0" xfId="0" applyNumberFormat="1" applyFont="1" applyFill="1" applyBorder="1" applyAlignment="1" applyProtection="1">
      <alignment horizontal="left" vertical="center"/>
      <protection locked="0"/>
    </xf>
    <xf numFmtId="167" fontId="12" fillId="4" borderId="7" xfId="0" applyNumberFormat="1" applyFont="1" applyFill="1" applyBorder="1" applyAlignment="1" applyProtection="1">
      <alignment horizontal="left" vertical="center"/>
      <protection locked="0"/>
    </xf>
    <xf numFmtId="0" fontId="9" fillId="0" borderId="0" xfId="0" applyFont="1" applyBorder="1" applyAlignment="1" applyProtection="1">
      <alignment horizontal="left" vertical="center"/>
    </xf>
    <xf numFmtId="0" fontId="12" fillId="0" borderId="6" xfId="0" applyFont="1" applyBorder="1" applyAlignment="1" applyProtection="1">
      <alignment horizontal="left" vertical="center"/>
    </xf>
    <xf numFmtId="0" fontId="12" fillId="0" borderId="0" xfId="0" applyFont="1" applyBorder="1" applyAlignment="1" applyProtection="1">
      <alignment horizontal="left" vertical="center"/>
    </xf>
    <xf numFmtId="0" fontId="12" fillId="4" borderId="34" xfId="0" applyFont="1" applyFill="1" applyBorder="1" applyAlignment="1" applyProtection="1">
      <alignment horizontal="center" vertical="center"/>
      <protection locked="0"/>
    </xf>
    <xf numFmtId="0" fontId="12" fillId="4" borderId="32" xfId="0" applyFont="1" applyFill="1" applyBorder="1" applyAlignment="1" applyProtection="1">
      <alignment horizontal="center" vertical="center"/>
      <protection locked="0"/>
    </xf>
    <xf numFmtId="167" fontId="12" fillId="4" borderId="34" xfId="0" applyNumberFormat="1" applyFont="1" applyFill="1" applyBorder="1" applyAlignment="1" applyProtection="1">
      <alignment horizontal="center" vertical="center"/>
      <protection locked="0"/>
    </xf>
    <xf numFmtId="167" fontId="12" fillId="4" borderId="32" xfId="0" applyNumberFormat="1" applyFont="1" applyFill="1" applyBorder="1" applyAlignment="1" applyProtection="1">
      <alignment horizontal="center" vertical="center"/>
      <protection locked="0"/>
    </xf>
    <xf numFmtId="0" fontId="9" fillId="0" borderId="4" xfId="0" applyFont="1" applyFill="1" applyBorder="1" applyAlignment="1" applyProtection="1">
      <alignment horizontal="center" vertical="center" wrapText="1"/>
    </xf>
    <xf numFmtId="0" fontId="9" fillId="0" borderId="2" xfId="0" applyFont="1" applyFill="1" applyBorder="1" applyAlignment="1" applyProtection="1">
      <alignment horizontal="center" vertical="center" wrapText="1"/>
    </xf>
    <xf numFmtId="0" fontId="12" fillId="4" borderId="26" xfId="0" applyFont="1" applyFill="1" applyBorder="1" applyAlignment="1" applyProtection="1">
      <alignment horizontal="left" vertical="center"/>
      <protection locked="0"/>
    </xf>
    <xf numFmtId="0" fontId="12" fillId="4" borderId="35" xfId="0" applyFont="1" applyFill="1" applyBorder="1" applyAlignment="1" applyProtection="1">
      <alignment horizontal="left" vertical="center"/>
      <protection locked="0"/>
    </xf>
    <xf numFmtId="0" fontId="12" fillId="4" borderId="32" xfId="0" applyFont="1" applyFill="1" applyBorder="1" applyAlignment="1" applyProtection="1">
      <alignment horizontal="left" vertical="center"/>
      <protection locked="0"/>
    </xf>
    <xf numFmtId="14" fontId="12" fillId="4" borderId="34" xfId="0" applyNumberFormat="1" applyFont="1" applyFill="1" applyBorder="1" applyAlignment="1" applyProtection="1">
      <alignment horizontal="center" vertical="center"/>
      <protection locked="0"/>
    </xf>
    <xf numFmtId="14" fontId="12" fillId="4" borderId="32" xfId="0" applyNumberFormat="1" applyFont="1" applyFill="1" applyBorder="1" applyAlignment="1" applyProtection="1">
      <alignment horizontal="center" vertical="center"/>
      <protection locked="0"/>
    </xf>
    <xf numFmtId="0" fontId="12" fillId="4" borderId="24" xfId="0" applyFont="1" applyFill="1" applyBorder="1" applyAlignment="1" applyProtection="1">
      <alignment horizontal="left" vertical="center"/>
      <protection locked="0"/>
    </xf>
    <xf numFmtId="0" fontId="12" fillId="4" borderId="31" xfId="0" applyFont="1" applyFill="1" applyBorder="1" applyAlignment="1" applyProtection="1">
      <alignment horizontal="left" vertical="center"/>
      <protection locked="0"/>
    </xf>
    <xf numFmtId="16" fontId="12" fillId="4" borderId="36" xfId="0" applyNumberFormat="1" applyFont="1" applyFill="1" applyBorder="1" applyAlignment="1" applyProtection="1">
      <alignment horizontal="left" vertical="center"/>
      <protection locked="0"/>
    </xf>
    <xf numFmtId="0" fontId="12" fillId="4" borderId="37" xfId="0" applyFont="1" applyFill="1" applyBorder="1" applyAlignment="1" applyProtection="1">
      <alignment horizontal="left" vertical="center"/>
      <protection locked="0"/>
    </xf>
    <xf numFmtId="0" fontId="12" fillId="4" borderId="36" xfId="0" applyFont="1" applyFill="1" applyBorder="1" applyAlignment="1" applyProtection="1">
      <alignment horizontal="left" vertical="center"/>
      <protection locked="0"/>
    </xf>
    <xf numFmtId="0" fontId="12" fillId="4" borderId="38" xfId="0" applyFont="1" applyFill="1" applyBorder="1" applyAlignment="1" applyProtection="1">
      <alignment horizontal="left" vertical="center"/>
      <protection locked="0"/>
    </xf>
    <xf numFmtId="0" fontId="12" fillId="4" borderId="40" xfId="0" applyFont="1" applyFill="1" applyBorder="1" applyAlignment="1" applyProtection="1">
      <alignment horizontal="center" vertical="center"/>
      <protection locked="0"/>
    </xf>
    <xf numFmtId="0" fontId="12" fillId="4" borderId="38" xfId="0" applyFont="1" applyFill="1" applyBorder="1" applyAlignment="1" applyProtection="1">
      <alignment horizontal="center" vertical="center"/>
      <protection locked="0"/>
    </xf>
    <xf numFmtId="167" fontId="12" fillId="4" borderId="40" xfId="0" applyNumberFormat="1" applyFont="1" applyFill="1" applyBorder="1" applyAlignment="1" applyProtection="1">
      <alignment horizontal="center" vertical="center"/>
      <protection locked="0"/>
    </xf>
    <xf numFmtId="167" fontId="12" fillId="4" borderId="38" xfId="0" applyNumberFormat="1" applyFont="1" applyFill="1" applyBorder="1" applyAlignment="1" applyProtection="1">
      <alignment horizontal="center" vertical="center"/>
      <protection locked="0"/>
    </xf>
    <xf numFmtId="4" fontId="12" fillId="4" borderId="40" xfId="0" applyNumberFormat="1" applyFont="1" applyFill="1" applyBorder="1" applyAlignment="1" applyProtection="1">
      <alignment horizontal="center" vertical="center"/>
      <protection locked="0"/>
    </xf>
    <xf numFmtId="4" fontId="12" fillId="4" borderId="38" xfId="0" applyNumberFormat="1" applyFont="1" applyFill="1" applyBorder="1" applyAlignment="1" applyProtection="1">
      <alignment horizontal="center" vertical="center"/>
      <protection locked="0"/>
    </xf>
    <xf numFmtId="0" fontId="12" fillId="4" borderId="42" xfId="0" applyFont="1" applyFill="1" applyBorder="1" applyAlignment="1" applyProtection="1">
      <alignment horizontal="center" vertical="center"/>
      <protection locked="0"/>
    </xf>
    <xf numFmtId="0" fontId="12" fillId="4" borderId="2" xfId="0" applyFont="1" applyFill="1" applyBorder="1" applyAlignment="1" applyProtection="1">
      <alignment horizontal="center" vertical="center"/>
      <protection locked="0"/>
    </xf>
    <xf numFmtId="0" fontId="19" fillId="0" borderId="4" xfId="0" applyFont="1" applyBorder="1" applyAlignment="1" applyProtection="1">
      <alignment horizontal="center" vertical="center"/>
    </xf>
    <xf numFmtId="0" fontId="19" fillId="0" borderId="2" xfId="0" applyFont="1" applyBorder="1" applyAlignment="1" applyProtection="1">
      <alignment horizontal="center" vertical="center"/>
    </xf>
    <xf numFmtId="0" fontId="9" fillId="0" borderId="4" xfId="0" applyFont="1" applyBorder="1" applyAlignment="1" applyProtection="1">
      <alignment horizontal="center" vertical="center" wrapText="1"/>
    </xf>
    <xf numFmtId="0" fontId="9" fillId="0" borderId="2" xfId="0" applyFont="1" applyBorder="1" applyAlignment="1" applyProtection="1">
      <alignment horizontal="center" vertical="center" wrapText="1"/>
    </xf>
    <xf numFmtId="170" fontId="12" fillId="4" borderId="30" xfId="0" applyNumberFormat="1" applyFont="1" applyFill="1" applyBorder="1" applyAlignment="1" applyProtection="1">
      <alignment horizontal="center" vertical="center"/>
      <protection locked="0"/>
    </xf>
    <xf numFmtId="170" fontId="12" fillId="4" borderId="25" xfId="0" applyNumberFormat="1" applyFont="1" applyFill="1" applyBorder="1" applyAlignment="1" applyProtection="1">
      <alignment horizontal="center" vertical="center"/>
      <protection locked="0"/>
    </xf>
    <xf numFmtId="40" fontId="12" fillId="0" borderId="17" xfId="0" applyNumberFormat="1" applyFont="1" applyBorder="1" applyAlignment="1" applyProtection="1">
      <alignment horizontal="right" vertical="center"/>
    </xf>
    <xf numFmtId="40" fontId="12" fillId="0" borderId="23" xfId="0" applyNumberFormat="1" applyFont="1" applyBorder="1" applyAlignment="1" applyProtection="1">
      <alignment horizontal="right" vertical="center"/>
    </xf>
    <xf numFmtId="0" fontId="9" fillId="0" borderId="11" xfId="0" applyFont="1" applyBorder="1" applyAlignment="1" applyProtection="1">
      <alignment horizontal="center" vertical="center" wrapText="1"/>
    </xf>
    <xf numFmtId="167" fontId="12" fillId="3" borderId="38" xfId="0" applyNumberFormat="1" applyFont="1" applyFill="1" applyBorder="1" applyAlignment="1" applyProtection="1">
      <alignment horizontal="center" vertical="center"/>
      <protection locked="0"/>
    </xf>
    <xf numFmtId="167" fontId="12" fillId="3" borderId="39" xfId="0" applyNumberFormat="1" applyFont="1" applyFill="1" applyBorder="1" applyAlignment="1" applyProtection="1">
      <alignment horizontal="center" vertical="center"/>
      <protection locked="0"/>
    </xf>
    <xf numFmtId="0" fontId="9" fillId="0" borderId="4" xfId="0" applyFont="1" applyFill="1" applyBorder="1" applyAlignment="1" applyProtection="1">
      <alignment horizontal="center" vertical="center"/>
    </xf>
    <xf numFmtId="0" fontId="9" fillId="0" borderId="2" xfId="0" applyFont="1" applyFill="1" applyBorder="1" applyAlignment="1" applyProtection="1">
      <alignment horizontal="center" vertical="center"/>
    </xf>
    <xf numFmtId="0" fontId="12" fillId="4" borderId="11" xfId="0" applyFont="1" applyFill="1" applyBorder="1" applyAlignment="1" applyProtection="1">
      <alignment horizontal="center" vertical="center" wrapText="1"/>
      <protection locked="0"/>
    </xf>
    <xf numFmtId="0" fontId="12" fillId="4" borderId="2" xfId="0" applyFont="1" applyFill="1" applyBorder="1" applyAlignment="1" applyProtection="1">
      <alignment horizontal="center" vertical="center" wrapText="1"/>
      <protection locked="0"/>
    </xf>
    <xf numFmtId="40" fontId="12" fillId="0" borderId="4" xfId="0" applyNumberFormat="1" applyFont="1" applyBorder="1" applyAlignment="1" applyProtection="1">
      <alignment horizontal="right" vertical="center"/>
    </xf>
    <xf numFmtId="40" fontId="12" fillId="0" borderId="2" xfId="0" applyNumberFormat="1" applyFont="1" applyBorder="1" applyAlignment="1" applyProtection="1">
      <alignment horizontal="right" vertical="center"/>
    </xf>
    <xf numFmtId="2" fontId="12" fillId="4" borderId="30" xfId="0" applyNumberFormat="1" applyFont="1" applyFill="1" applyBorder="1" applyAlignment="1" applyProtection="1">
      <alignment horizontal="center" vertical="center"/>
      <protection locked="0"/>
    </xf>
    <xf numFmtId="2" fontId="12" fillId="4" borderId="28" xfId="0" applyNumberFormat="1" applyFont="1" applyFill="1" applyBorder="1" applyAlignment="1" applyProtection="1">
      <alignment horizontal="center" vertical="center"/>
      <protection locked="0"/>
    </xf>
    <xf numFmtId="4" fontId="12" fillId="4" borderId="34" xfId="0" applyNumberFormat="1" applyFont="1" applyFill="1" applyBorder="1" applyAlignment="1" applyProtection="1">
      <alignment horizontal="center" vertical="center"/>
      <protection locked="0"/>
    </xf>
    <xf numFmtId="4" fontId="12" fillId="4" borderId="32" xfId="0" applyNumberFormat="1" applyFont="1" applyFill="1" applyBorder="1" applyAlignment="1" applyProtection="1">
      <alignment horizontal="center" vertical="center"/>
      <protection locked="0"/>
    </xf>
    <xf numFmtId="0" fontId="19" fillId="2" borderId="11" xfId="0" applyFont="1" applyFill="1" applyBorder="1" applyAlignment="1" applyProtection="1">
      <alignment horizontal="right" vertical="center"/>
    </xf>
    <xf numFmtId="40" fontId="19" fillId="2" borderId="4" xfId="0" applyNumberFormat="1" applyFont="1" applyFill="1" applyBorder="1" applyAlignment="1" applyProtection="1">
      <alignment horizontal="right" vertical="center"/>
    </xf>
    <xf numFmtId="0" fontId="19" fillId="2" borderId="2" xfId="0" applyFont="1" applyFill="1" applyBorder="1" applyAlignment="1" applyProtection="1">
      <alignment horizontal="right" vertical="center"/>
    </xf>
    <xf numFmtId="0" fontId="12" fillId="3" borderId="43" xfId="0" applyFont="1" applyFill="1" applyBorder="1" applyAlignment="1" applyProtection="1">
      <alignment horizontal="left" vertical="center"/>
      <protection locked="0"/>
    </xf>
    <xf numFmtId="0" fontId="12" fillId="3" borderId="29" xfId="0" applyFont="1" applyFill="1" applyBorder="1" applyAlignment="1" applyProtection="1">
      <alignment horizontal="left" vertical="center"/>
      <protection locked="0"/>
    </xf>
    <xf numFmtId="0" fontId="12" fillId="3" borderId="26" xfId="0" applyFont="1" applyFill="1" applyBorder="1" applyAlignment="1" applyProtection="1">
      <alignment horizontal="left" vertical="center"/>
      <protection locked="0"/>
    </xf>
    <xf numFmtId="0" fontId="12" fillId="3" borderId="35" xfId="0" applyFont="1" applyFill="1" applyBorder="1" applyAlignment="1" applyProtection="1">
      <alignment horizontal="left" vertical="center"/>
      <protection locked="0"/>
    </xf>
    <xf numFmtId="0" fontId="12" fillId="3" borderId="32" xfId="0" applyFont="1" applyFill="1" applyBorder="1" applyAlignment="1" applyProtection="1">
      <alignment horizontal="left" vertical="center"/>
      <protection locked="0"/>
    </xf>
    <xf numFmtId="167" fontId="12" fillId="3" borderId="29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vertical="center"/>
    </xf>
    <xf numFmtId="0" fontId="20" fillId="0" borderId="16" xfId="0" applyFont="1" applyFill="1" applyBorder="1" applyAlignment="1" applyProtection="1">
      <alignment horizontal="left" vertical="center"/>
    </xf>
    <xf numFmtId="0" fontId="1" fillId="0" borderId="14" xfId="0" applyFont="1" applyBorder="1" applyAlignment="1" applyProtection="1">
      <alignment horizontal="center" vertical="center" wrapText="1"/>
    </xf>
    <xf numFmtId="0" fontId="21" fillId="3" borderId="0" xfId="0" applyFont="1" applyFill="1" applyBorder="1" applyAlignment="1" applyProtection="1">
      <alignment horizontal="left" vertical="center"/>
      <protection locked="0"/>
    </xf>
    <xf numFmtId="0" fontId="34" fillId="3" borderId="4" xfId="0" applyFont="1" applyFill="1" applyBorder="1" applyAlignment="1" applyProtection="1">
      <alignment horizontal="center" vertical="center"/>
      <protection locked="0"/>
    </xf>
    <xf numFmtId="0" fontId="34" fillId="3" borderId="11" xfId="0" applyFont="1" applyFill="1" applyBorder="1" applyAlignment="1" applyProtection="1">
      <alignment horizontal="center" vertical="center"/>
      <protection locked="0"/>
    </xf>
    <xf numFmtId="0" fontId="34" fillId="3" borderId="2" xfId="0" applyFont="1" applyFill="1" applyBorder="1" applyAlignment="1" applyProtection="1">
      <alignment horizontal="center" vertical="center"/>
      <protection locked="0"/>
    </xf>
    <xf numFmtId="0" fontId="24" fillId="0" borderId="1" xfId="0" applyFont="1" applyBorder="1" applyAlignment="1" applyProtection="1">
      <alignment horizontal="center" vertical="center"/>
    </xf>
    <xf numFmtId="0" fontId="24" fillId="0" borderId="3" xfId="0" applyFont="1" applyBorder="1" applyAlignment="1" applyProtection="1">
      <alignment horizontal="center" vertical="center"/>
    </xf>
    <xf numFmtId="0" fontId="24" fillId="0" borderId="5" xfId="0" applyFont="1" applyBorder="1" applyAlignment="1" applyProtection="1">
      <alignment horizontal="center" vertical="center"/>
    </xf>
    <xf numFmtId="0" fontId="12" fillId="0" borderId="6" xfId="0" applyFont="1" applyBorder="1" applyAlignment="1" applyProtection="1">
      <alignment horizontal="center" vertical="center"/>
    </xf>
    <xf numFmtId="0" fontId="12" fillId="0" borderId="0" xfId="0" applyFont="1" applyBorder="1" applyAlignment="1" applyProtection="1">
      <alignment horizontal="center" vertical="center"/>
    </xf>
    <xf numFmtId="0" fontId="12" fillId="0" borderId="7" xfId="0" applyFont="1" applyBorder="1" applyAlignment="1" applyProtection="1">
      <alignment horizontal="center" vertical="center"/>
    </xf>
    <xf numFmtId="14" fontId="12" fillId="0" borderId="6" xfId="0" applyNumberFormat="1" applyFont="1" applyBorder="1" applyAlignment="1" applyProtection="1">
      <alignment horizontal="center" vertical="center"/>
    </xf>
    <xf numFmtId="0" fontId="1" fillId="0" borderId="4" xfId="0" applyFont="1" applyBorder="1" applyAlignment="1" applyProtection="1">
      <alignment horizontal="center" vertical="center" wrapText="1"/>
    </xf>
    <xf numFmtId="0" fontId="1" fillId="0" borderId="11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4" xfId="0" applyFont="1" applyBorder="1" applyAlignment="1" applyProtection="1">
      <alignment horizontal="center" vertical="center"/>
    </xf>
    <xf numFmtId="0" fontId="1" fillId="0" borderId="11" xfId="0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0" fontId="35" fillId="3" borderId="47" xfId="0" applyFont="1" applyFill="1" applyBorder="1" applyAlignment="1" applyProtection="1">
      <alignment horizontal="center" vertical="center"/>
      <protection locked="0"/>
    </xf>
    <xf numFmtId="0" fontId="12" fillId="4" borderId="0" xfId="0" applyFont="1" applyFill="1" applyAlignment="1" applyProtection="1">
      <alignment horizontal="left" vertical="center" wrapText="1"/>
    </xf>
    <xf numFmtId="1" fontId="12" fillId="4" borderId="0" xfId="0" applyNumberFormat="1" applyFont="1" applyFill="1" applyAlignment="1" applyProtection="1">
      <alignment horizontal="left" vertical="center"/>
    </xf>
    <xf numFmtId="1" fontId="12" fillId="4" borderId="0" xfId="0" applyNumberFormat="1" applyFont="1" applyFill="1" applyAlignment="1" applyProtection="1">
      <alignment horizontal="left" vertical="center"/>
      <protection locked="0"/>
    </xf>
    <xf numFmtId="0" fontId="12" fillId="3" borderId="1" xfId="0" applyFont="1" applyFill="1" applyBorder="1" applyAlignment="1" applyProtection="1">
      <alignment horizontal="left" vertical="top" wrapText="1"/>
      <protection locked="0"/>
    </xf>
    <xf numFmtId="0" fontId="12" fillId="3" borderId="3" xfId="0" applyFont="1" applyFill="1" applyBorder="1" applyAlignment="1" applyProtection="1">
      <alignment horizontal="left" vertical="top" wrapText="1"/>
      <protection locked="0"/>
    </xf>
    <xf numFmtId="0" fontId="12" fillId="3" borderId="5" xfId="0" applyFont="1" applyFill="1" applyBorder="1" applyAlignment="1" applyProtection="1">
      <alignment horizontal="left" vertical="top" wrapText="1"/>
      <protection locked="0"/>
    </xf>
    <xf numFmtId="0" fontId="12" fillId="3" borderId="8" xfId="0" applyFont="1" applyFill="1" applyBorder="1" applyAlignment="1" applyProtection="1">
      <alignment horizontal="left" vertical="top" wrapText="1"/>
      <protection locked="0"/>
    </xf>
    <xf numFmtId="0" fontId="12" fillId="3" borderId="9" xfId="0" applyFont="1" applyFill="1" applyBorder="1" applyAlignment="1" applyProtection="1">
      <alignment horizontal="left" vertical="top" wrapText="1"/>
      <protection locked="0"/>
    </xf>
    <xf numFmtId="0" fontId="12" fillId="3" borderId="10" xfId="0" applyFont="1" applyFill="1" applyBorder="1" applyAlignment="1" applyProtection="1">
      <alignment horizontal="left" vertical="top" wrapText="1"/>
      <protection locked="0"/>
    </xf>
    <xf numFmtId="4" fontId="19" fillId="2" borderId="2" xfId="0" applyNumberFormat="1" applyFont="1" applyFill="1" applyBorder="1" applyAlignment="1" applyProtection="1">
      <alignment horizontal="right" vertical="center"/>
    </xf>
    <xf numFmtId="0" fontId="3" fillId="0" borderId="14" xfId="0" applyFont="1" applyBorder="1" applyAlignment="1" applyProtection="1">
      <alignment horizontal="center" vertical="center"/>
    </xf>
    <xf numFmtId="0" fontId="0" fillId="0" borderId="12" xfId="0" applyNumberFormat="1" applyFill="1" applyBorder="1" applyAlignment="1" applyProtection="1">
      <alignment horizontal="center" vertical="center"/>
    </xf>
    <xf numFmtId="0" fontId="0" fillId="0" borderId="13" xfId="0" applyNumberFormat="1" applyFill="1" applyBorder="1" applyAlignment="1" applyProtection="1">
      <alignment horizontal="center" vertical="center"/>
    </xf>
    <xf numFmtId="22" fontId="0" fillId="0" borderId="15" xfId="0" applyNumberFormat="1" applyBorder="1" applyAlignment="1" applyProtection="1">
      <alignment horizontal="center" vertical="center"/>
    </xf>
    <xf numFmtId="166" fontId="12" fillId="3" borderId="29" xfId="0" applyNumberFormat="1" applyFont="1" applyFill="1" applyBorder="1" applyAlignment="1" applyProtection="1">
      <alignment horizontal="center" vertical="center"/>
      <protection locked="0"/>
    </xf>
    <xf numFmtId="166" fontId="12" fillId="3" borderId="39" xfId="0" applyNumberFormat="1" applyFont="1" applyFill="1" applyBorder="1" applyAlignment="1" applyProtection="1">
      <alignment horizontal="center" vertical="center"/>
      <protection locked="0"/>
    </xf>
    <xf numFmtId="167" fontId="12" fillId="3" borderId="43" xfId="0" applyNumberFormat="1" applyFont="1" applyFill="1" applyBorder="1" applyAlignment="1" applyProtection="1">
      <alignment horizontal="center" vertical="center"/>
      <protection locked="0"/>
    </xf>
    <xf numFmtId="167" fontId="12" fillId="3" borderId="33" xfId="0" applyNumberFormat="1" applyFont="1" applyFill="1" applyBorder="1" applyAlignment="1" applyProtection="1">
      <alignment horizontal="center" vertical="center"/>
      <protection locked="0"/>
    </xf>
    <xf numFmtId="166" fontId="12" fillId="3" borderId="33" xfId="0" applyNumberFormat="1" applyFont="1" applyFill="1" applyBorder="1" applyAlignment="1" applyProtection="1">
      <alignment horizontal="center" vertical="center"/>
      <protection locked="0"/>
    </xf>
    <xf numFmtId="22" fontId="0" fillId="0" borderId="13" xfId="0" applyNumberFormat="1" applyBorder="1" applyAlignment="1" applyProtection="1">
      <alignment horizontal="center" vertical="center"/>
    </xf>
    <xf numFmtId="167" fontId="12" fillId="3" borderId="32" xfId="0" applyNumberFormat="1" applyFont="1" applyFill="1" applyBorder="1" applyAlignment="1" applyProtection="1">
      <alignment horizontal="center" vertical="center"/>
      <protection locked="0"/>
    </xf>
    <xf numFmtId="167" fontId="0" fillId="3" borderId="22" xfId="0" applyNumberFormat="1" applyFill="1" applyBorder="1" applyAlignment="1" applyProtection="1">
      <alignment horizontal="center" vertical="center"/>
      <protection locked="0"/>
    </xf>
    <xf numFmtId="1" fontId="12" fillId="3" borderId="43" xfId="0" applyNumberFormat="1" applyFont="1" applyFill="1" applyBorder="1" applyAlignment="1" applyProtection="1">
      <alignment horizontal="center" vertical="center"/>
      <protection locked="0"/>
    </xf>
    <xf numFmtId="1" fontId="12" fillId="3" borderId="29" xfId="0" applyNumberFormat="1" applyFont="1" applyFill="1" applyBorder="1" applyAlignment="1" applyProtection="1">
      <alignment horizontal="center" vertical="center"/>
      <protection locked="0"/>
    </xf>
    <xf numFmtId="1" fontId="12" fillId="3" borderId="69" xfId="0" applyNumberFormat="1" applyFont="1" applyFill="1" applyBorder="1" applyAlignment="1" applyProtection="1">
      <alignment horizontal="center" vertical="center"/>
      <protection locked="0"/>
    </xf>
    <xf numFmtId="1" fontId="12" fillId="3" borderId="70" xfId="0" applyNumberFormat="1" applyFont="1" applyFill="1" applyBorder="1" applyAlignment="1" applyProtection="1">
      <alignment horizontal="center" vertical="center"/>
      <protection locked="0"/>
    </xf>
    <xf numFmtId="0" fontId="9" fillId="0" borderId="14" xfId="0" applyFont="1" applyBorder="1" applyAlignment="1" applyProtection="1">
      <alignment horizontal="center" vertical="center"/>
    </xf>
    <xf numFmtId="1" fontId="12" fillId="3" borderId="71" xfId="0" applyNumberFormat="1" applyFont="1" applyFill="1" applyBorder="1" applyAlignment="1" applyProtection="1">
      <alignment horizontal="center" vertical="center"/>
      <protection locked="0"/>
    </xf>
    <xf numFmtId="0" fontId="19" fillId="2" borderId="4" xfId="0" applyFont="1" applyFill="1" applyBorder="1" applyAlignment="1" applyProtection="1">
      <alignment horizontal="left" vertical="center"/>
    </xf>
    <xf numFmtId="0" fontId="19" fillId="2" borderId="11" xfId="0" applyFont="1" applyFill="1" applyBorder="1" applyAlignment="1" applyProtection="1">
      <alignment horizontal="left" vertical="center"/>
    </xf>
    <xf numFmtId="0" fontId="12" fillId="0" borderId="1" xfId="0" applyFont="1" applyBorder="1" applyAlignment="1" applyProtection="1">
      <alignment horizontal="left" vertical="center" wrapText="1"/>
    </xf>
    <xf numFmtId="0" fontId="12" fillId="0" borderId="3" xfId="0" applyFont="1" applyBorder="1" applyAlignment="1" applyProtection="1">
      <alignment horizontal="left" vertical="center" wrapText="1"/>
    </xf>
    <xf numFmtId="0" fontId="12" fillId="0" borderId="6" xfId="0" applyFont="1" applyBorder="1" applyAlignment="1" applyProtection="1">
      <alignment horizontal="left" vertical="center" wrapText="1"/>
    </xf>
    <xf numFmtId="0" fontId="12" fillId="0" borderId="0" xfId="0" applyFont="1" applyBorder="1" applyAlignment="1" applyProtection="1">
      <alignment horizontal="left" vertical="center" wrapText="1"/>
    </xf>
    <xf numFmtId="0" fontId="0" fillId="0" borderId="13" xfId="0" applyBorder="1" applyAlignment="1" applyProtection="1">
      <alignment horizontal="center" vertical="center"/>
    </xf>
    <xf numFmtId="0" fontId="0" fillId="0" borderId="15" xfId="0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  <protection locked="0"/>
    </xf>
    <xf numFmtId="0" fontId="12" fillId="4" borderId="28" xfId="0" applyFont="1" applyFill="1" applyBorder="1" applyAlignment="1" applyProtection="1">
      <alignment horizontal="center" vertical="center"/>
      <protection locked="0"/>
    </xf>
    <xf numFmtId="1" fontId="12" fillId="3" borderId="44" xfId="0" applyNumberFormat="1" applyFont="1" applyFill="1" applyBorder="1" applyAlignment="1" applyProtection="1">
      <alignment horizontal="center" vertical="center"/>
      <protection locked="0"/>
    </xf>
    <xf numFmtId="14" fontId="12" fillId="4" borderId="30" xfId="0" applyNumberFormat="1" applyFont="1" applyFill="1" applyBorder="1" applyAlignment="1" applyProtection="1">
      <alignment horizontal="center" vertical="center"/>
      <protection locked="0"/>
    </xf>
    <xf numFmtId="14" fontId="12" fillId="4" borderId="28" xfId="0" applyNumberFormat="1" applyFont="1" applyFill="1" applyBorder="1" applyAlignment="1" applyProtection="1">
      <alignment horizontal="center" vertical="center"/>
      <protection locked="0"/>
    </xf>
    <xf numFmtId="0" fontId="12" fillId="4" borderId="28" xfId="0" applyFont="1" applyFill="1" applyBorder="1" applyAlignment="1" applyProtection="1">
      <alignment horizontal="left" vertical="center"/>
      <protection locked="0"/>
    </xf>
    <xf numFmtId="167" fontId="12" fillId="4" borderId="30" xfId="0" applyNumberFormat="1" applyFont="1" applyFill="1" applyBorder="1" applyAlignment="1" applyProtection="1">
      <alignment horizontal="center" vertical="center"/>
      <protection locked="0"/>
    </xf>
    <xf numFmtId="167" fontId="12" fillId="4" borderId="28" xfId="0" applyNumberFormat="1" applyFont="1" applyFill="1" applyBorder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horizontal="left" vertical="top" wrapText="1"/>
    </xf>
    <xf numFmtId="0" fontId="12" fillId="4" borderId="3" xfId="0" applyFont="1" applyFill="1" applyBorder="1" applyAlignment="1" applyProtection="1">
      <alignment horizontal="left" vertical="center"/>
      <protection locked="0"/>
    </xf>
    <xf numFmtId="0" fontId="12" fillId="4" borderId="5" xfId="0" applyFont="1" applyFill="1" applyBorder="1" applyAlignment="1" applyProtection="1">
      <alignment horizontal="left" vertical="center"/>
      <protection locked="0"/>
    </xf>
    <xf numFmtId="164" fontId="9" fillId="0" borderId="4" xfId="0" applyNumberFormat="1" applyFont="1" applyBorder="1" applyAlignment="1" applyProtection="1">
      <alignment horizontal="right" vertical="center"/>
    </xf>
    <xf numFmtId="164" fontId="9" fillId="0" borderId="11" xfId="0" applyNumberFormat="1" applyFont="1" applyBorder="1" applyAlignment="1" applyProtection="1">
      <alignment horizontal="right" vertical="center"/>
    </xf>
    <xf numFmtId="164" fontId="9" fillId="0" borderId="2" xfId="0" applyNumberFormat="1" applyFont="1" applyBorder="1" applyAlignment="1" applyProtection="1">
      <alignment horizontal="right" vertical="center"/>
    </xf>
    <xf numFmtId="0" fontId="9" fillId="0" borderId="11" xfId="0" applyFont="1" applyFill="1" applyBorder="1" applyAlignment="1" applyProtection="1">
      <alignment horizontal="center" vertical="center"/>
    </xf>
    <xf numFmtId="0" fontId="12" fillId="0" borderId="1" xfId="0" applyFont="1" applyBorder="1" applyAlignment="1" applyProtection="1">
      <alignment horizontal="left" vertical="center"/>
    </xf>
    <xf numFmtId="0" fontId="12" fillId="0" borderId="3" xfId="0" applyFont="1" applyBorder="1" applyAlignment="1" applyProtection="1">
      <alignment horizontal="left" vertical="center"/>
    </xf>
    <xf numFmtId="0" fontId="4" fillId="0" borderId="0" xfId="1" applyAlignment="1" applyProtection="1">
      <alignment horizontal="left" vertical="center"/>
      <protection locked="0"/>
    </xf>
    <xf numFmtId="38" fontId="9" fillId="4" borderId="4" xfId="0" applyNumberFormat="1" applyFont="1" applyFill="1" applyBorder="1" applyAlignment="1" applyProtection="1">
      <alignment horizontal="right" vertical="center"/>
      <protection locked="0"/>
    </xf>
    <xf numFmtId="38" fontId="9" fillId="4" borderId="11" xfId="0" applyNumberFormat="1" applyFont="1" applyFill="1" applyBorder="1" applyAlignment="1" applyProtection="1">
      <alignment horizontal="right" vertical="center"/>
      <protection locked="0"/>
    </xf>
    <xf numFmtId="38" fontId="9" fillId="4" borderId="2" xfId="0" applyNumberFormat="1" applyFont="1" applyFill="1" applyBorder="1" applyAlignment="1" applyProtection="1">
      <alignment horizontal="right" vertical="center"/>
      <protection locked="0"/>
    </xf>
    <xf numFmtId="0" fontId="12" fillId="0" borderId="8" xfId="0" applyFont="1" applyBorder="1" applyAlignment="1" applyProtection="1">
      <alignment horizontal="left" vertical="center"/>
    </xf>
    <xf numFmtId="0" fontId="12" fillId="0" borderId="9" xfId="0" applyFont="1" applyBorder="1" applyAlignment="1" applyProtection="1">
      <alignment horizontal="left" vertical="center"/>
    </xf>
    <xf numFmtId="0" fontId="9" fillId="0" borderId="8" xfId="0" applyFont="1" applyBorder="1" applyAlignment="1" applyProtection="1">
      <alignment horizontal="center" vertical="center" wrapText="1"/>
    </xf>
    <xf numFmtId="0" fontId="9" fillId="0" borderId="9" xfId="0" applyFont="1" applyBorder="1" applyAlignment="1" applyProtection="1">
      <alignment horizontal="center" vertical="center" wrapText="1"/>
    </xf>
    <xf numFmtId="0" fontId="9" fillId="0" borderId="9" xfId="0" applyFont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horizontal="center" vertical="center"/>
    </xf>
    <xf numFmtId="1" fontId="12" fillId="3" borderId="32" xfId="0" applyNumberFormat="1" applyFont="1" applyFill="1" applyBorder="1" applyAlignment="1" applyProtection="1">
      <alignment horizontal="center" vertical="center"/>
      <protection locked="0"/>
    </xf>
    <xf numFmtId="1" fontId="12" fillId="3" borderId="46" xfId="0" applyNumberFormat="1" applyFont="1" applyFill="1" applyBorder="1" applyAlignment="1" applyProtection="1">
      <alignment horizontal="center" vertical="center"/>
      <protection locked="0"/>
    </xf>
    <xf numFmtId="4" fontId="12" fillId="4" borderId="30" xfId="0" applyNumberFormat="1" applyFont="1" applyFill="1" applyBorder="1" applyAlignment="1" applyProtection="1">
      <alignment horizontal="center" vertical="center"/>
      <protection locked="0"/>
    </xf>
    <xf numFmtId="4" fontId="12" fillId="4" borderId="28" xfId="0" applyNumberFormat="1" applyFont="1" applyFill="1" applyBorder="1" applyAlignment="1" applyProtection="1">
      <alignment horizontal="center" vertical="center"/>
      <protection locked="0"/>
    </xf>
    <xf numFmtId="4" fontId="19" fillId="2" borderId="4" xfId="0" applyNumberFormat="1" applyFont="1" applyFill="1" applyBorder="1" applyAlignment="1" applyProtection="1">
      <alignment horizontal="right" vertical="center"/>
    </xf>
    <xf numFmtId="0" fontId="9" fillId="0" borderId="4" xfId="0" applyFont="1" applyBorder="1" applyAlignment="1" applyProtection="1">
      <alignment horizontal="left" vertical="center" wrapText="1"/>
    </xf>
    <xf numFmtId="0" fontId="12" fillId="0" borderId="11" xfId="0" applyFont="1" applyBorder="1"/>
    <xf numFmtId="0" fontId="12" fillId="0" borderId="2" xfId="0" applyFont="1" applyBorder="1"/>
    <xf numFmtId="0" fontId="9" fillId="0" borderId="11" xfId="0" applyFont="1" applyBorder="1" applyAlignment="1" applyProtection="1">
      <alignment horizontal="center" vertical="center"/>
    </xf>
    <xf numFmtId="0" fontId="9" fillId="0" borderId="2" xfId="0" applyFont="1" applyBorder="1" applyAlignment="1" applyProtection="1">
      <alignment horizontal="center" vertical="center"/>
    </xf>
    <xf numFmtId="0" fontId="9" fillId="0" borderId="6" xfId="0" applyFont="1" applyBorder="1" applyAlignment="1" applyProtection="1">
      <alignment horizontal="center" vertical="center" wrapText="1"/>
    </xf>
    <xf numFmtId="0" fontId="9" fillId="0" borderId="0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/>
    </xf>
    <xf numFmtId="1" fontId="12" fillId="3" borderId="72" xfId="0" applyNumberFormat="1" applyFont="1" applyFill="1" applyBorder="1" applyAlignment="1" applyProtection="1">
      <alignment horizontal="center" vertical="center"/>
      <protection locked="0"/>
    </xf>
    <xf numFmtId="1" fontId="12" fillId="3" borderId="73" xfId="0" applyNumberFormat="1" applyFont="1" applyFill="1" applyBorder="1" applyAlignment="1" applyProtection="1">
      <alignment horizontal="center" vertical="center"/>
      <protection locked="0"/>
    </xf>
    <xf numFmtId="1" fontId="12" fillId="3" borderId="38" xfId="0" applyNumberFormat="1" applyFont="1" applyFill="1" applyBorder="1" applyAlignment="1" applyProtection="1">
      <alignment horizontal="center" vertical="center"/>
      <protection locked="0"/>
    </xf>
    <xf numFmtId="1" fontId="12" fillId="3" borderId="45" xfId="0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left" vertical="center" wrapText="1"/>
    </xf>
    <xf numFmtId="0" fontId="29" fillId="0" borderId="0" xfId="1" applyFont="1" applyAlignment="1" applyProtection="1">
      <alignment horizontal="center" vertical="center"/>
    </xf>
    <xf numFmtId="0" fontId="29" fillId="0" borderId="0" xfId="0" applyFont="1" applyAlignment="1" applyProtection="1">
      <alignment horizontal="center" vertical="center"/>
    </xf>
    <xf numFmtId="0" fontId="16" fillId="0" borderId="0" xfId="0" applyFont="1" applyAlignment="1" applyProtection="1">
      <alignment horizontal="left" vertical="top" wrapText="1"/>
    </xf>
  </cellXfs>
  <cellStyles count="7">
    <cellStyle name="Lien hypertexte" xfId="1" builtinId="8"/>
    <cellStyle name="Lien hypertexte 2" xfId="3"/>
    <cellStyle name="Monétaire" xfId="5" builtinId="4"/>
    <cellStyle name="Normal" xfId="0" builtinId="0"/>
    <cellStyle name="Normal 2" xfId="4"/>
    <cellStyle name="Normal 3" xfId="2"/>
    <cellStyle name="Normal 4" xfId="6"/>
  </cellStyles>
  <dxfs count="0"/>
  <tableStyles count="0" defaultTableStyle="TableStyleMedium9" defaultPivotStyle="PivotStyleLight16"/>
  <colors>
    <mruColors>
      <color rgb="FF1FA22E"/>
      <color rgb="FFCCFFCC"/>
      <color rgb="FFCBF5D0"/>
      <color rgb="FFCCFFFF"/>
      <color rgb="FFFFFF99"/>
      <color rgb="FFCCECFF"/>
      <color rgb="FFFFFF66"/>
      <color rgb="FF26C839"/>
      <color rgb="FF97BF0D"/>
      <color rgb="FFDFDB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38</xdr:row>
      <xdr:rowOff>38100</xdr:rowOff>
    </xdr:from>
    <xdr:to>
      <xdr:col>12</xdr:col>
      <xdr:colOff>525224</xdr:colOff>
      <xdr:row>62</xdr:row>
      <xdr:rowOff>95896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991475"/>
          <a:ext cx="9669224" cy="46297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2</xdr:row>
      <xdr:rowOff>180974</xdr:rowOff>
    </xdr:from>
    <xdr:to>
      <xdr:col>1</xdr:col>
      <xdr:colOff>594710</xdr:colOff>
      <xdr:row>6</xdr:row>
      <xdr:rowOff>123824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561974"/>
          <a:ext cx="1204310" cy="9048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36644</xdr:colOff>
      <xdr:row>1</xdr:row>
      <xdr:rowOff>0</xdr:rowOff>
    </xdr:from>
    <xdr:to>
      <xdr:col>5</xdr:col>
      <xdr:colOff>130101</xdr:colOff>
      <xdr:row>4</xdr:row>
      <xdr:rowOff>20228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733" b="10492"/>
        <a:stretch/>
      </xdr:blipFill>
      <xdr:spPr>
        <a:xfrm>
          <a:off x="90155" y="53511"/>
          <a:ext cx="1659068" cy="74915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0</xdr:col>
      <xdr:colOff>219074</xdr:colOff>
      <xdr:row>29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"/>
          <a:ext cx="219074" cy="56673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411462</xdr:colOff>
      <xdr:row>23</xdr:row>
      <xdr:rowOff>4062</xdr:rowOff>
    </xdr:from>
    <xdr:to>
      <xdr:col>7</xdr:col>
      <xdr:colOff>314325</xdr:colOff>
      <xdr:row>24</xdr:row>
      <xdr:rowOff>28575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73462" y="4528437"/>
          <a:ext cx="4474863" cy="21501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180975</xdr:rowOff>
    </xdr:from>
    <xdr:to>
      <xdr:col>7</xdr:col>
      <xdr:colOff>97091</xdr:colOff>
      <xdr:row>28</xdr:row>
      <xdr:rowOff>119583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62000" y="5467350"/>
          <a:ext cx="4669091" cy="12910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urdeau/AppData/Local/Temp/ODM%20NDF%2020190718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 opératoire"/>
      <sheetName val="ODM"/>
      <sheetName val="NDF Version courte"/>
      <sheetName val="NDF Version longue"/>
      <sheetName val="Mention CNIL"/>
      <sheetName val="AgoraODM"/>
      <sheetName val="AgoraNDF"/>
      <sheetName val="Pays"/>
      <sheetName val="Organisation"/>
      <sheetName val="autres ldv"/>
      <sheetName val="Liste Structure"/>
      <sheetName val="Liste Activites"/>
      <sheetName val="Liste Géo"/>
      <sheetName val="Feuil1"/>
    </sheetNames>
    <sheetDataSet>
      <sheetData sheetId="0"/>
      <sheetData sheetId="1">
        <row r="12">
          <cell r="P12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C2" t="str">
            <v>A01700-UMR INTERTRYP</v>
          </cell>
        </row>
        <row r="3">
          <cell r="C3" t="str">
            <v>A05100-UMR AMAP</v>
          </cell>
        </row>
        <row r="4">
          <cell r="C4" t="str">
            <v>A05300-UMR PVBMT</v>
          </cell>
        </row>
        <row r="5">
          <cell r="C5" t="str">
            <v>A05400-UMR BGPI</v>
          </cell>
        </row>
        <row r="6">
          <cell r="C6" t="str">
            <v>A05500-UMR CBGP</v>
          </cell>
        </row>
        <row r="7">
          <cell r="C7" t="str">
            <v>A08200-UMR LSTM</v>
          </cell>
        </row>
        <row r="8">
          <cell r="C8" t="str">
            <v>A09800-UMR IPME</v>
          </cell>
        </row>
        <row r="9">
          <cell r="C9" t="str">
            <v>A10000-UMR DIADE</v>
          </cell>
        </row>
        <row r="10">
          <cell r="C10" t="str">
            <v>A10600-UPR BIOAGRESSEURS A&amp;M RISQUE</v>
          </cell>
        </row>
        <row r="11">
          <cell r="C11" t="str">
            <v>A10800-UMR AGAP</v>
          </cell>
        </row>
        <row r="12">
          <cell r="C12" t="str">
            <v>A10802-108 - AFEF</v>
          </cell>
        </row>
        <row r="13">
          <cell r="C13" t="str">
            <v>A10803-108 - BURST</v>
          </cell>
        </row>
        <row r="14">
          <cell r="C14" t="str">
            <v>A10804-108 - DAR</v>
          </cell>
        </row>
        <row r="15">
          <cell r="C15" t="str">
            <v>A10805-108 - DAAV</v>
          </cell>
        </row>
        <row r="16">
          <cell r="C16" t="str">
            <v>A10806-108 - DDSE</v>
          </cell>
        </row>
        <row r="17">
          <cell r="C17" t="str">
            <v>A10807-108 - GIV</v>
          </cell>
        </row>
        <row r="18">
          <cell r="C18" t="str">
            <v>A10808-108 - GS</v>
          </cell>
        </row>
        <row r="19">
          <cell r="C19" t="str">
            <v>A10809-108 - GE²pop</v>
          </cell>
        </row>
        <row r="20">
          <cell r="C20" t="str">
            <v>A10810-108 - ID</v>
          </cell>
        </row>
        <row r="21">
          <cell r="C21" t="str">
            <v>A10811-108 - PAM</v>
          </cell>
        </row>
        <row r="22">
          <cell r="C22" t="str">
            <v>A10812-108 - SEG</v>
          </cell>
        </row>
        <row r="23">
          <cell r="C23" t="str">
            <v>A10813-108 - LSRG</v>
          </cell>
        </row>
        <row r="24">
          <cell r="C24" t="str">
            <v>A10814-108 - PHIV</v>
          </cell>
        </row>
        <row r="25">
          <cell r="C25" t="str">
            <v>A10815-108 - OpenAlea</v>
          </cell>
        </row>
        <row r="26">
          <cell r="C26" t="str">
            <v>A10816-108 - SC</v>
          </cell>
        </row>
        <row r="27">
          <cell r="C27" t="str">
            <v>A10817-108 - GABA</v>
          </cell>
        </row>
        <row r="28">
          <cell r="C28" t="str">
            <v>A10818-108 - SEAPAG</v>
          </cell>
        </row>
        <row r="29">
          <cell r="C29" t="str">
            <v>A10819-108 - CRB PT</v>
          </cell>
        </row>
        <row r="30">
          <cell r="C30" t="str">
            <v>A10820-108 - M2P2</v>
          </cell>
        </row>
        <row r="31">
          <cell r="C31" t="str">
            <v>A11700-UMR ASTRE</v>
          </cell>
        </row>
        <row r="32">
          <cell r="C32" t="str">
            <v>B02600-UPR GECO</v>
          </cell>
        </row>
        <row r="33">
          <cell r="C33" t="str">
            <v>B03400-UPR Systèmes de pérennes</v>
          </cell>
        </row>
        <row r="34">
          <cell r="C34" t="str">
            <v>B04900-US  Analyses</v>
          </cell>
        </row>
        <row r="35">
          <cell r="C35" t="str">
            <v>B06200-UMR IATE</v>
          </cell>
        </row>
        <row r="36">
          <cell r="C36" t="str">
            <v>B06300-UMR ITAP</v>
          </cell>
        </row>
        <row r="37">
          <cell r="C37" t="str">
            <v>B06600-UMR SYSTEM</v>
          </cell>
        </row>
        <row r="38">
          <cell r="C38" t="str">
            <v>B07800-UPR Recyclage et risque</v>
          </cell>
        </row>
        <row r="39">
          <cell r="C39" t="str">
            <v>B09500-UMR QUALISUD</v>
          </cell>
        </row>
        <row r="40">
          <cell r="C40" t="str">
            <v>B10300-UPR HORTSYS</v>
          </cell>
        </row>
        <row r="41">
          <cell r="C41" t="str">
            <v>B11100-UMR ECO&amp;SOLS</v>
          </cell>
        </row>
        <row r="42">
          <cell r="C42" t="str">
            <v>B11400-UPR BIOMASSE BOIS ENERGIE BIOP</v>
          </cell>
        </row>
        <row r="43">
          <cell r="C43" t="str">
            <v>B11500-UPR AIDA</v>
          </cell>
        </row>
        <row r="44">
          <cell r="C44" t="str">
            <v>B11501-115 - ESCA</v>
          </cell>
        </row>
        <row r="45">
          <cell r="C45" t="str">
            <v>B11502-115 - CARABE</v>
          </cell>
        </row>
        <row r="46">
          <cell r="C46" t="str">
            <v>B11503-115 - GESC</v>
          </cell>
        </row>
        <row r="47">
          <cell r="C47" t="str">
            <v>B11504-115 - ARTISTS</v>
          </cell>
        </row>
        <row r="48">
          <cell r="C48" t="str">
            <v>B11505-115 - CSIA</v>
          </cell>
        </row>
        <row r="49">
          <cell r="C49" t="str">
            <v>B11600-UMR ISEM</v>
          </cell>
        </row>
        <row r="50">
          <cell r="C50" t="str">
            <v>CLO1-Clôture axe 1</v>
          </cell>
        </row>
        <row r="51">
          <cell r="C51" t="str">
            <v>C04700-UPR GREEN</v>
          </cell>
        </row>
        <row r="52">
          <cell r="C52" t="str">
            <v>C05600-UMR CIRED</v>
          </cell>
        </row>
        <row r="53">
          <cell r="C53" t="str">
            <v>C07400-UPR Gestion de l'eau</v>
          </cell>
        </row>
        <row r="54">
          <cell r="C54" t="str">
            <v>C08500-UMR Innovation</v>
          </cell>
        </row>
        <row r="55">
          <cell r="C55" t="str">
            <v>C09000-UMR G-EAU</v>
          </cell>
        </row>
        <row r="56">
          <cell r="C56" t="str">
            <v>C09100-UMR TETIS</v>
          </cell>
        </row>
        <row r="57">
          <cell r="C57" t="str">
            <v>C09300-UMR Ecofog</v>
          </cell>
        </row>
        <row r="58">
          <cell r="C58" t="str">
            <v>C09900-UMR MOISA</v>
          </cell>
        </row>
        <row r="59">
          <cell r="C59" t="str">
            <v>C10500-FORÊTS ET SOCIETES</v>
          </cell>
        </row>
        <row r="60">
          <cell r="C60" t="str">
            <v>C11200-UMR SELMET</v>
          </cell>
        </row>
        <row r="61">
          <cell r="C61" t="str">
            <v>C11201-112 - ARE</v>
          </cell>
        </row>
        <row r="62">
          <cell r="C62" t="str">
            <v>C11202-112 - ALTER</v>
          </cell>
        </row>
        <row r="63">
          <cell r="C63" t="str">
            <v>C11203-112 - DEFIT</v>
          </cell>
        </row>
        <row r="64">
          <cell r="C64" t="str">
            <v>C11300-UMR ART-DEV</v>
          </cell>
        </row>
        <row r="65">
          <cell r="C65" t="str">
            <v>D94200-DMS - Management - Animation</v>
          </cell>
        </row>
        <row r="66">
          <cell r="C66" t="str">
            <v>D94201-DMS - Resp. famille de bailleurs</v>
          </cell>
        </row>
        <row r="67">
          <cell r="C67" t="str">
            <v>D94202-DMS - Valorisation, politique de vente</v>
          </cell>
        </row>
        <row r="68">
          <cell r="C68" t="str">
            <v>D94400-DSI</v>
          </cell>
        </row>
        <row r="69">
          <cell r="C69" t="str">
            <v>D94500-DRRM</v>
          </cell>
        </row>
        <row r="70">
          <cell r="C70" t="str">
            <v>D94600-DRAG - Management - Animation</v>
          </cell>
        </row>
        <row r="71">
          <cell r="C71" t="str">
            <v>D94601-DRAG - DR Guyane</v>
          </cell>
        </row>
        <row r="72">
          <cell r="C72" t="str">
            <v>D94602-DRAG - DR Guadeloupe</v>
          </cell>
        </row>
        <row r="73">
          <cell r="C73" t="str">
            <v>D94603-DRAG - DR Martinique</v>
          </cell>
        </row>
        <row r="74">
          <cell r="C74" t="str">
            <v>D94700-DROM - Management - Animation</v>
          </cell>
        </row>
        <row r="75">
          <cell r="C75" t="str">
            <v>D94701-DROM - Agents Cirad MAD</v>
          </cell>
        </row>
        <row r="76">
          <cell r="C76" t="str">
            <v>D94800-DRIF - Management - Animation</v>
          </cell>
        </row>
        <row r="77">
          <cell r="C77" t="str">
            <v>D94801-DRIF - GRET</v>
          </cell>
        </row>
        <row r="78">
          <cell r="C78" t="str">
            <v>D94802-DRIF - IDDRI</v>
          </cell>
        </row>
        <row r="79">
          <cell r="C79" t="str">
            <v>D94803-DRIF - Agents Cirad MAD</v>
          </cell>
        </row>
        <row r="80">
          <cell r="C80" t="str">
            <v>D94900-DGD-RD - Management - Animation</v>
          </cell>
        </row>
        <row r="81">
          <cell r="C81" t="str">
            <v>D94901-DGD-RD - DAchats</v>
          </cell>
        </row>
        <row r="82">
          <cell r="C82" t="str">
            <v>D94902-DGD-RD - DArchives</v>
          </cell>
        </row>
        <row r="83">
          <cell r="C83" t="str">
            <v>D94903-DGD-RD - DJuridique</v>
          </cell>
        </row>
        <row r="84">
          <cell r="C84" t="str">
            <v>D94904-DGD-RD - DSST</v>
          </cell>
        </row>
        <row r="85">
          <cell r="C85" t="str">
            <v>D95800-DAE</v>
          </cell>
        </row>
        <row r="86">
          <cell r="C86" t="str">
            <v>D95900-DIST - Management - Animation</v>
          </cell>
        </row>
        <row r="87">
          <cell r="C87" t="str">
            <v>D95901-DIST - Appui à la recherche</v>
          </cell>
        </row>
        <row r="88">
          <cell r="C88" t="str">
            <v>D95902-DIST - Bibliothèques</v>
          </cell>
        </row>
        <row r="89">
          <cell r="C89" t="str">
            <v>D95903-DIST - Référentiels en IST</v>
          </cell>
        </row>
        <row r="90">
          <cell r="C90" t="str">
            <v>D95904-DIST - Appui à la publication</v>
          </cell>
        </row>
        <row r="91">
          <cell r="C91" t="str">
            <v>D95905-DIST - QUAE-Cirad</v>
          </cell>
        </row>
        <row r="92">
          <cell r="C92" t="str">
            <v>D96100-DGD-RS - Management - Animation</v>
          </cell>
        </row>
        <row r="93">
          <cell r="C93" t="str">
            <v>D96101-DGD-RS - Recherche et innovation</v>
          </cell>
        </row>
        <row r="94">
          <cell r="C94" t="str">
            <v>D96102-DGD-RS - Partenariats</v>
          </cell>
        </row>
        <row r="95">
          <cell r="C95" t="str">
            <v>D96103-DGD-RS - International</v>
          </cell>
        </row>
        <row r="96">
          <cell r="C96" t="str">
            <v>D96104-DGD-RS - Dqualité et infra</v>
          </cell>
        </row>
        <row r="97">
          <cell r="C97" t="str">
            <v>D96300-DELCOM - Management - Animation</v>
          </cell>
        </row>
        <row r="98">
          <cell r="C98" t="str">
            <v>D96301-DELCOM - Actualités, presse, digital</v>
          </cell>
        </row>
        <row r="99">
          <cell r="C99" t="str">
            <v>D96302-DELCOM - Supports institutionnels</v>
          </cell>
        </row>
        <row r="100">
          <cell r="C100" t="str">
            <v>D96303-DELCOM - Evénements</v>
          </cell>
        </row>
        <row r="101">
          <cell r="C101" t="str">
            <v>D96304-DELCOM - Communication interne</v>
          </cell>
        </row>
        <row r="102">
          <cell r="C102" t="str">
            <v>D97400-DRH - Management - Animation</v>
          </cell>
        </row>
        <row r="103">
          <cell r="C103" t="str">
            <v>D97401-DRH - Accompagnement management</v>
          </cell>
        </row>
        <row r="104">
          <cell r="C104" t="str">
            <v>D97402-DRH - Gestion des carrières</v>
          </cell>
        </row>
        <row r="105">
          <cell r="C105" t="str">
            <v>D97403-DRH - Adéquations besoins - ressources en compétences</v>
          </cell>
        </row>
        <row r="106">
          <cell r="C106" t="str">
            <v>D97404-DRH - Formation</v>
          </cell>
        </row>
        <row r="107">
          <cell r="C107" t="str">
            <v>D97405-DRH - Accueil</v>
          </cell>
        </row>
        <row r="108">
          <cell r="C108" t="str">
            <v>D97406-DRH - Administration RH</v>
          </cell>
        </row>
        <row r="109">
          <cell r="C109" t="str">
            <v>D97407-DRH - Relations sociales et contractuelles</v>
          </cell>
        </row>
        <row r="110">
          <cell r="C110" t="str">
            <v>D97408-DRH - Développement social</v>
          </cell>
        </row>
        <row r="111">
          <cell r="C111" t="str">
            <v>D97409-DRH - Etudes et projets</v>
          </cell>
        </row>
        <row r="112">
          <cell r="C112" t="str">
            <v>D97500-DITAM</v>
          </cell>
        </row>
        <row r="113">
          <cell r="C113" t="str">
            <v>D97600-DCAF - Management - Animation</v>
          </cell>
        </row>
        <row r="114">
          <cell r="C114" t="str">
            <v>D97601-DCAF - Comptabilité</v>
          </cell>
        </row>
        <row r="115">
          <cell r="C115" t="str">
            <v>D97602-DCAF - Trésorerie</v>
          </cell>
        </row>
        <row r="116">
          <cell r="C116" t="str">
            <v>D97603-DCAF - Budget central</v>
          </cell>
        </row>
        <row r="117">
          <cell r="C117" t="str">
            <v>D97604-DCAF - Budget déconcentré</v>
          </cell>
        </row>
        <row r="118">
          <cell r="C118" t="str">
            <v>D97605-DCAF - Gestion de contrats</v>
          </cell>
        </row>
        <row r="119">
          <cell r="C119" t="str">
            <v>D97606-DCAF - Recouvrement</v>
          </cell>
        </row>
        <row r="120">
          <cell r="C120" t="str">
            <v>D97607-DCAF - G2M</v>
          </cell>
        </row>
        <row r="121">
          <cell r="C121" t="str">
            <v>D97608-DCAF - Agents Cirad MAD</v>
          </cell>
        </row>
        <row r="122">
          <cell r="C122" t="str">
            <v>D98500-PDG - Management - Animation</v>
          </cell>
        </row>
        <row r="123">
          <cell r="C123" t="str">
            <v>D98501-PDG - DirDep Bios</v>
          </cell>
        </row>
        <row r="124">
          <cell r="C124" t="str">
            <v>D98502-PDG - DirDep Persyst</v>
          </cell>
        </row>
        <row r="125">
          <cell r="C125" t="str">
            <v>D98503-PDG - DirDep Es</v>
          </cell>
        </row>
        <row r="126">
          <cell r="C126" t="str">
            <v>900000-Structure technique</v>
          </cell>
        </row>
      </sheetData>
      <sheetData sheetId="11"/>
      <sheetData sheetId="12">
        <row r="2">
          <cell r="C2" t="str">
            <v>AD-Andorre</v>
          </cell>
        </row>
        <row r="3">
          <cell r="C3" t="str">
            <v>AE-Émirats arabes unis</v>
          </cell>
        </row>
        <row r="4">
          <cell r="C4" t="str">
            <v>AF-Afghanistan</v>
          </cell>
        </row>
        <row r="5">
          <cell r="C5" t="str">
            <v>AG-Antigua-et-Barbuda</v>
          </cell>
        </row>
        <row r="6">
          <cell r="C6" t="str">
            <v>AI-Anguilla</v>
          </cell>
        </row>
        <row r="7">
          <cell r="C7" t="str">
            <v>AL-Albanie</v>
          </cell>
        </row>
        <row r="8">
          <cell r="C8" t="str">
            <v>AM-Arménie</v>
          </cell>
        </row>
        <row r="9">
          <cell r="C9" t="str">
            <v>AN-Antilles néerlandaises</v>
          </cell>
        </row>
        <row r="10">
          <cell r="C10" t="str">
            <v>AO-Angola</v>
          </cell>
        </row>
        <row r="11">
          <cell r="C11" t="str">
            <v>AQ-Antarctique</v>
          </cell>
        </row>
        <row r="12">
          <cell r="C12" t="str">
            <v>AR-Argentine</v>
          </cell>
        </row>
        <row r="13">
          <cell r="C13" t="str">
            <v>AS-Samoa américaines</v>
          </cell>
        </row>
        <row r="14">
          <cell r="C14" t="str">
            <v>AT-Autriche</v>
          </cell>
        </row>
        <row r="15">
          <cell r="C15" t="str">
            <v>AU-Australie</v>
          </cell>
        </row>
        <row r="16">
          <cell r="C16" t="str">
            <v>AW-Aruba</v>
          </cell>
        </row>
        <row r="17">
          <cell r="C17" t="str">
            <v>AX-Îles Åland</v>
          </cell>
        </row>
        <row r="18">
          <cell r="C18" t="str">
            <v>AZ-Azerbaïdjan</v>
          </cell>
        </row>
        <row r="19">
          <cell r="C19" t="str">
            <v>BA-Bosnie-Herzégovine</v>
          </cell>
        </row>
        <row r="20">
          <cell r="C20" t="str">
            <v>BB-Barbade</v>
          </cell>
        </row>
        <row r="21">
          <cell r="C21" t="str">
            <v>BD-Bangladesh</v>
          </cell>
        </row>
        <row r="22">
          <cell r="C22" t="str">
            <v>BE-Belgique</v>
          </cell>
        </row>
        <row r="23">
          <cell r="C23" t="str">
            <v>BF-Burkina Faso</v>
          </cell>
        </row>
        <row r="24">
          <cell r="C24" t="str">
            <v>BG-Bulgarie</v>
          </cell>
        </row>
        <row r="25">
          <cell r="C25" t="str">
            <v>BH-Bahreïn</v>
          </cell>
        </row>
        <row r="26">
          <cell r="C26" t="str">
            <v>BI-Burundi</v>
          </cell>
        </row>
        <row r="27">
          <cell r="C27" t="str">
            <v>BJ-Bénin</v>
          </cell>
        </row>
        <row r="28">
          <cell r="C28" t="str">
            <v>BL-Saint-Barthélemy</v>
          </cell>
        </row>
        <row r="29">
          <cell r="C29" t="str">
            <v>BM-Bermudes</v>
          </cell>
        </row>
        <row r="30">
          <cell r="C30" t="str">
            <v>BN-Brunei</v>
          </cell>
        </row>
        <row r="31">
          <cell r="C31" t="str">
            <v>BO-Bolivie</v>
          </cell>
        </row>
        <row r="32">
          <cell r="C32" t="str">
            <v>BQ-Pays-Bas caribéens</v>
          </cell>
        </row>
        <row r="33">
          <cell r="C33" t="str">
            <v>BR-Brésil</v>
          </cell>
        </row>
        <row r="34">
          <cell r="C34" t="str">
            <v>BS-Bahamas</v>
          </cell>
        </row>
        <row r="35">
          <cell r="C35" t="str">
            <v>BT-Bhoutan</v>
          </cell>
        </row>
        <row r="36">
          <cell r="C36" t="str">
            <v>BV-Île Bouvet</v>
          </cell>
        </row>
        <row r="37">
          <cell r="C37" t="str">
            <v>BW-Botswana</v>
          </cell>
        </row>
        <row r="38">
          <cell r="C38" t="str">
            <v>BY-Biélorussie</v>
          </cell>
        </row>
        <row r="39">
          <cell r="C39" t="str">
            <v>BZ-Belize</v>
          </cell>
        </row>
        <row r="40">
          <cell r="C40" t="str">
            <v>CA-Canada</v>
          </cell>
        </row>
        <row r="41">
          <cell r="C41" t="str">
            <v>CC-Îles Cocos</v>
          </cell>
        </row>
        <row r="42">
          <cell r="C42" t="str">
            <v>CD-République démocratique du Congo</v>
          </cell>
        </row>
        <row r="43">
          <cell r="C43" t="str">
            <v>CF-République centrafricaine</v>
          </cell>
        </row>
        <row r="44">
          <cell r="C44" t="str">
            <v>CG-République du Congo</v>
          </cell>
        </row>
        <row r="45">
          <cell r="C45" t="str">
            <v>CH-Suisse</v>
          </cell>
        </row>
        <row r="46">
          <cell r="C46" t="str">
            <v>CI-Côte d'Ivoire</v>
          </cell>
        </row>
        <row r="47">
          <cell r="C47" t="str">
            <v>CK-Îles Cook</v>
          </cell>
        </row>
        <row r="48">
          <cell r="C48" t="str">
            <v>CL-Chili</v>
          </cell>
        </row>
        <row r="49">
          <cell r="C49" t="str">
            <v>CLO-Clôture axe 3</v>
          </cell>
        </row>
        <row r="50">
          <cell r="C50" t="str">
            <v>CM-Cameroun</v>
          </cell>
        </row>
        <row r="51">
          <cell r="C51" t="str">
            <v>CN-Chine</v>
          </cell>
        </row>
        <row r="52">
          <cell r="C52" t="str">
            <v>CO-Colombie</v>
          </cell>
        </row>
        <row r="53">
          <cell r="C53" t="str">
            <v>CR-Costa Rica</v>
          </cell>
        </row>
        <row r="54">
          <cell r="C54" t="str">
            <v>CU-Cuba</v>
          </cell>
        </row>
        <row r="55">
          <cell r="C55" t="str">
            <v>CV-Cap-Vert</v>
          </cell>
        </row>
        <row r="56">
          <cell r="C56" t="str">
            <v>CW-Curaçao</v>
          </cell>
        </row>
        <row r="57">
          <cell r="C57" t="str">
            <v>CX-Île Christmas</v>
          </cell>
        </row>
        <row r="58">
          <cell r="C58" t="str">
            <v>CY-Chypre (pays)</v>
          </cell>
        </row>
        <row r="59">
          <cell r="C59" t="str">
            <v>CZ-Tchéquie</v>
          </cell>
        </row>
        <row r="60">
          <cell r="C60" t="str">
            <v>DE-Allemagne</v>
          </cell>
        </row>
        <row r="61">
          <cell r="C61" t="str">
            <v>DJ-Djibouti</v>
          </cell>
        </row>
        <row r="62">
          <cell r="C62" t="str">
            <v>DK-Danemark</v>
          </cell>
        </row>
        <row r="63">
          <cell r="C63" t="str">
            <v>DM-Dominique</v>
          </cell>
        </row>
        <row r="64">
          <cell r="C64" t="str">
            <v>DO-République dominicaine</v>
          </cell>
        </row>
        <row r="65">
          <cell r="C65" t="str">
            <v>DZ-Algérie</v>
          </cell>
        </row>
        <row r="66">
          <cell r="C66" t="str">
            <v>EC-Équateur (pays)</v>
          </cell>
        </row>
        <row r="67">
          <cell r="C67" t="str">
            <v>EE-Estonie</v>
          </cell>
        </row>
        <row r="68">
          <cell r="C68" t="str">
            <v>EG-Égypte</v>
          </cell>
        </row>
        <row r="69">
          <cell r="C69" t="str">
            <v>EH-République arabe sahraouie démocratique</v>
          </cell>
        </row>
        <row r="70">
          <cell r="C70" t="str">
            <v>ER-Érythrée</v>
          </cell>
        </row>
        <row r="71">
          <cell r="C71" t="str">
            <v>ES-Espagne</v>
          </cell>
        </row>
        <row r="72">
          <cell r="C72" t="str">
            <v>ET-Éthiopie</v>
          </cell>
        </row>
        <row r="73">
          <cell r="C73" t="str">
            <v>FI-Finlande</v>
          </cell>
        </row>
        <row r="74">
          <cell r="C74" t="str">
            <v>FJ-Fidji</v>
          </cell>
        </row>
        <row r="75">
          <cell r="C75" t="str">
            <v>FK-Malouines</v>
          </cell>
        </row>
        <row r="76">
          <cell r="C76" t="str">
            <v>FM-Micronésie (pays)</v>
          </cell>
        </row>
        <row r="77">
          <cell r="C77" t="str">
            <v>FO-Îles Féroé</v>
          </cell>
        </row>
        <row r="78">
          <cell r="C78" t="str">
            <v>FR-France</v>
          </cell>
        </row>
        <row r="79">
          <cell r="C79" t="str">
            <v>GA-Gabon</v>
          </cell>
        </row>
        <row r="80">
          <cell r="C80" t="str">
            <v>GB-Royaume-Uni</v>
          </cell>
        </row>
        <row r="81">
          <cell r="C81" t="str">
            <v>GD-Grenade (pays)</v>
          </cell>
        </row>
        <row r="82">
          <cell r="C82" t="str">
            <v>GE-Géorgie (pays)</v>
          </cell>
        </row>
        <row r="83">
          <cell r="C83" t="str">
            <v>GF-Guyane</v>
          </cell>
        </row>
        <row r="84">
          <cell r="C84" t="str">
            <v>GG-Guernesey</v>
          </cell>
        </row>
        <row r="85">
          <cell r="C85" t="str">
            <v>GH-Ghana</v>
          </cell>
        </row>
        <row r="86">
          <cell r="C86" t="str">
            <v>GI-Gibraltar</v>
          </cell>
        </row>
        <row r="87">
          <cell r="C87" t="str">
            <v>GL-Groenland</v>
          </cell>
        </row>
        <row r="88">
          <cell r="C88" t="str">
            <v>GM-Gambie</v>
          </cell>
        </row>
        <row r="89">
          <cell r="C89" t="str">
            <v>GN-Guinée</v>
          </cell>
        </row>
        <row r="90">
          <cell r="C90" t="str">
            <v>GP-Guadeloupe</v>
          </cell>
        </row>
        <row r="91">
          <cell r="C91" t="str">
            <v>GQ-Guinée équatoriale</v>
          </cell>
        </row>
        <row r="92">
          <cell r="C92" t="str">
            <v>GR-Grèce</v>
          </cell>
        </row>
        <row r="93">
          <cell r="C93" t="str">
            <v>GS-Géorgie du Sud-et-les Îles Sandwich du Sud</v>
          </cell>
        </row>
        <row r="94">
          <cell r="C94" t="str">
            <v>GT-Guatemala</v>
          </cell>
        </row>
        <row r="95">
          <cell r="C95" t="str">
            <v>GU-Guam</v>
          </cell>
        </row>
        <row r="96">
          <cell r="C96" t="str">
            <v>GW-Guinée-Bissau</v>
          </cell>
        </row>
        <row r="97">
          <cell r="C97" t="str">
            <v>GY-Guyana</v>
          </cell>
        </row>
        <row r="98">
          <cell r="C98" t="str">
            <v>HK-Hong Kong</v>
          </cell>
        </row>
        <row r="99">
          <cell r="C99" t="str">
            <v>HM-Îles Heard-et-MacDonald</v>
          </cell>
        </row>
        <row r="100">
          <cell r="C100" t="str">
            <v>HN-Honduras</v>
          </cell>
        </row>
        <row r="101">
          <cell r="C101" t="str">
            <v>HR-Croatie</v>
          </cell>
        </row>
        <row r="102">
          <cell r="C102" t="str">
            <v>HT-Haïti</v>
          </cell>
        </row>
        <row r="103">
          <cell r="C103" t="str">
            <v>HU-Hongrie</v>
          </cell>
        </row>
        <row r="104">
          <cell r="C104" t="str">
            <v>ID-Indonésie</v>
          </cell>
        </row>
        <row r="105">
          <cell r="C105" t="str">
            <v>IE-Irlande (pays)</v>
          </cell>
        </row>
        <row r="106">
          <cell r="C106" t="str">
            <v>IL-Israël</v>
          </cell>
        </row>
        <row r="107">
          <cell r="C107" t="str">
            <v>IM-Île de Man</v>
          </cell>
        </row>
        <row r="108">
          <cell r="C108" t="str">
            <v>IN-Inde</v>
          </cell>
        </row>
        <row r="109">
          <cell r="C109" t="str">
            <v>IO-Territoire britannique de l'océan Indien</v>
          </cell>
        </row>
        <row r="110">
          <cell r="C110" t="str">
            <v>IQ-Irak</v>
          </cell>
        </row>
        <row r="111">
          <cell r="C111" t="str">
            <v>IR-Iran</v>
          </cell>
        </row>
        <row r="112">
          <cell r="C112" t="str">
            <v>IS-Islande</v>
          </cell>
        </row>
        <row r="113">
          <cell r="C113" t="str">
            <v>IT-Italie</v>
          </cell>
        </row>
        <row r="114">
          <cell r="C114" t="str">
            <v>JE-Jersey</v>
          </cell>
        </row>
        <row r="115">
          <cell r="C115" t="str">
            <v>JM-Jamaïque</v>
          </cell>
        </row>
        <row r="116">
          <cell r="C116" t="str">
            <v>JO-Jordanie</v>
          </cell>
        </row>
        <row r="117">
          <cell r="C117" t="str">
            <v>JP-Japon</v>
          </cell>
        </row>
        <row r="118">
          <cell r="C118" t="str">
            <v>KE-Kenya</v>
          </cell>
        </row>
        <row r="119">
          <cell r="C119" t="str">
            <v>KG-Kirghizistan</v>
          </cell>
        </row>
        <row r="120">
          <cell r="C120" t="str">
            <v>KH-Cambodge</v>
          </cell>
        </row>
        <row r="121">
          <cell r="C121" t="str">
            <v>KI-Kiribati</v>
          </cell>
        </row>
        <row r="122">
          <cell r="C122" t="str">
            <v>KM-Comores (pays)</v>
          </cell>
        </row>
        <row r="123">
          <cell r="C123" t="str">
            <v>KN-Saint-Christophe-et-Niévès</v>
          </cell>
        </row>
        <row r="124">
          <cell r="C124" t="str">
            <v>KP-Corée du Nord</v>
          </cell>
        </row>
        <row r="125">
          <cell r="C125" t="str">
            <v>KR-Corée du Sud</v>
          </cell>
        </row>
        <row r="126">
          <cell r="C126" t="str">
            <v>KW-Koweït</v>
          </cell>
        </row>
        <row r="127">
          <cell r="C127" t="str">
            <v>KY-Îles Caïmans</v>
          </cell>
        </row>
        <row r="128">
          <cell r="C128" t="str">
            <v>KZ-Kazakhstan</v>
          </cell>
        </row>
        <row r="129">
          <cell r="C129" t="str">
            <v>LA-Laos</v>
          </cell>
        </row>
        <row r="130">
          <cell r="C130" t="str">
            <v>LB-Liban</v>
          </cell>
        </row>
        <row r="131">
          <cell r="C131" t="str">
            <v>LC-Sainte-Lucie</v>
          </cell>
        </row>
        <row r="132">
          <cell r="C132" t="str">
            <v>LI-Liechtenstein</v>
          </cell>
        </row>
        <row r="133">
          <cell r="C133" t="str">
            <v>LK-Sri Lanka</v>
          </cell>
        </row>
        <row r="134">
          <cell r="C134" t="str">
            <v>LR-Liberia</v>
          </cell>
        </row>
        <row r="135">
          <cell r="C135" t="str">
            <v>LS-Lesotho</v>
          </cell>
        </row>
        <row r="136">
          <cell r="C136" t="str">
            <v>LT-Lituanie</v>
          </cell>
        </row>
        <row r="137">
          <cell r="C137" t="str">
            <v>LU-Luxembourg (pays)</v>
          </cell>
        </row>
        <row r="138">
          <cell r="C138" t="str">
            <v>LV-Lettonie</v>
          </cell>
        </row>
        <row r="139">
          <cell r="C139" t="str">
            <v>LY-Libye</v>
          </cell>
        </row>
        <row r="140">
          <cell r="C140" t="str">
            <v>MA-Maroc</v>
          </cell>
        </row>
        <row r="141">
          <cell r="C141" t="str">
            <v>MC-Monaco</v>
          </cell>
        </row>
        <row r="142">
          <cell r="C142" t="str">
            <v>MD-Moldavie</v>
          </cell>
        </row>
        <row r="143">
          <cell r="C143" t="str">
            <v>ME-Monténégro</v>
          </cell>
        </row>
        <row r="144">
          <cell r="C144" t="str">
            <v>MF-Saint-Martin</v>
          </cell>
        </row>
        <row r="145">
          <cell r="C145" t="str">
            <v>MG-Madagascar</v>
          </cell>
        </row>
        <row r="146">
          <cell r="C146" t="str">
            <v>MH-Îles Marshall (pays)</v>
          </cell>
        </row>
        <row r="147">
          <cell r="C147" t="str">
            <v>MI-Madère</v>
          </cell>
        </row>
        <row r="148">
          <cell r="C148" t="str">
            <v>MK-République de Macédoine (pays)</v>
          </cell>
        </row>
        <row r="149">
          <cell r="C149" t="str">
            <v>ML-Mali</v>
          </cell>
        </row>
        <row r="150">
          <cell r="C150" t="str">
            <v>MM-Birmanie</v>
          </cell>
        </row>
        <row r="151">
          <cell r="C151" t="str">
            <v>MN-Mongolie</v>
          </cell>
        </row>
        <row r="152">
          <cell r="C152" t="str">
            <v>MO-Macao</v>
          </cell>
        </row>
        <row r="153">
          <cell r="C153" t="str">
            <v>MP-Îles Mariannes du Nord</v>
          </cell>
        </row>
        <row r="154">
          <cell r="C154" t="str">
            <v>MQ-Martinique</v>
          </cell>
        </row>
        <row r="155">
          <cell r="C155" t="str">
            <v>MR-Mauritanie</v>
          </cell>
        </row>
        <row r="156">
          <cell r="C156" t="str">
            <v>MS-Montserrat</v>
          </cell>
        </row>
        <row r="157">
          <cell r="C157" t="str">
            <v>MT-Malte</v>
          </cell>
        </row>
        <row r="158">
          <cell r="C158" t="str">
            <v>MU-Maurice (pays)</v>
          </cell>
        </row>
        <row r="159">
          <cell r="C159" t="str">
            <v>MV-Maldives</v>
          </cell>
        </row>
        <row r="160">
          <cell r="C160" t="str">
            <v>MW-Malawi</v>
          </cell>
        </row>
        <row r="161">
          <cell r="C161" t="str">
            <v>MX-Mexique</v>
          </cell>
        </row>
        <row r="162">
          <cell r="C162" t="str">
            <v>MY-Malaisie</v>
          </cell>
        </row>
        <row r="163">
          <cell r="C163" t="str">
            <v>MZ-Mozambique</v>
          </cell>
        </row>
        <row r="164">
          <cell r="C164" t="str">
            <v>NA-Namibie</v>
          </cell>
        </row>
        <row r="165">
          <cell r="C165" t="str">
            <v>NC-Nouvelle-Calédonie</v>
          </cell>
        </row>
        <row r="166">
          <cell r="C166" t="str">
            <v>NE-Niger</v>
          </cell>
        </row>
        <row r="167">
          <cell r="C167" t="str">
            <v>NF-Île Norfolk</v>
          </cell>
        </row>
        <row r="168">
          <cell r="C168" t="str">
            <v>NG-Nigeria</v>
          </cell>
        </row>
        <row r="169">
          <cell r="C169" t="str">
            <v>NI-Nicaragua</v>
          </cell>
        </row>
        <row r="170">
          <cell r="C170" t="str">
            <v>NL-Pays-Bas</v>
          </cell>
        </row>
        <row r="171">
          <cell r="C171" t="str">
            <v>NO-Norvège</v>
          </cell>
        </row>
        <row r="172">
          <cell r="C172" t="str">
            <v>NP-Népal</v>
          </cell>
        </row>
        <row r="173">
          <cell r="C173" t="str">
            <v>NR-Nauru</v>
          </cell>
        </row>
        <row r="174">
          <cell r="C174" t="str">
            <v>NU-Niue</v>
          </cell>
        </row>
        <row r="175">
          <cell r="C175" t="str">
            <v>NZ-Nouvelle-Zélande</v>
          </cell>
        </row>
        <row r="176">
          <cell r="C176" t="str">
            <v>OM-Oman</v>
          </cell>
        </row>
        <row r="177">
          <cell r="C177" t="str">
            <v>PA-Panama</v>
          </cell>
        </row>
        <row r="178">
          <cell r="C178" t="str">
            <v>PE-Pérou</v>
          </cell>
        </row>
        <row r="179">
          <cell r="C179" t="str">
            <v>PF-Polynésie française</v>
          </cell>
        </row>
        <row r="180">
          <cell r="C180" t="str">
            <v>PG-Papouasie-Nouvelle-Guinée</v>
          </cell>
        </row>
        <row r="181">
          <cell r="C181" t="str">
            <v>PH-Philippines</v>
          </cell>
        </row>
        <row r="182">
          <cell r="C182" t="str">
            <v>PK-Pakistan</v>
          </cell>
        </row>
        <row r="183">
          <cell r="C183" t="str">
            <v>PL-Pologne</v>
          </cell>
        </row>
        <row r="184">
          <cell r="C184" t="str">
            <v>PM-Saint-Pierre-et-Miquelon</v>
          </cell>
        </row>
        <row r="185">
          <cell r="C185" t="str">
            <v>PN-Îles Pitcairn</v>
          </cell>
        </row>
        <row r="186">
          <cell r="C186" t="str">
            <v>PR-Porto Rico</v>
          </cell>
        </row>
        <row r="187">
          <cell r="C187" t="str">
            <v>PS-Palestine</v>
          </cell>
        </row>
        <row r="188">
          <cell r="C188" t="str">
            <v>PT-Portugal</v>
          </cell>
        </row>
        <row r="189">
          <cell r="C189" t="str">
            <v>PW-Palaos</v>
          </cell>
        </row>
        <row r="190">
          <cell r="C190" t="str">
            <v>PY-Paraguay</v>
          </cell>
        </row>
        <row r="191">
          <cell r="C191" t="str">
            <v>QA-Qatar</v>
          </cell>
        </row>
        <row r="192">
          <cell r="C192" t="str">
            <v>RE-La Réunion</v>
          </cell>
        </row>
        <row r="193">
          <cell r="C193" t="str">
            <v>RO-Roumanie</v>
          </cell>
        </row>
        <row r="194">
          <cell r="C194" t="str">
            <v>RS-Serbie</v>
          </cell>
        </row>
        <row r="195">
          <cell r="C195" t="str">
            <v>RU-Russie</v>
          </cell>
        </row>
        <row r="196">
          <cell r="C196" t="str">
            <v>RW-Rwanda</v>
          </cell>
        </row>
        <row r="197">
          <cell r="C197" t="str">
            <v>SA-Arabie saoudite</v>
          </cell>
        </row>
        <row r="198">
          <cell r="C198" t="str">
            <v>SB-Salomon</v>
          </cell>
        </row>
        <row r="199">
          <cell r="C199" t="str">
            <v>SC-Seychelles</v>
          </cell>
        </row>
        <row r="200">
          <cell r="C200" t="str">
            <v>SD-Soudan</v>
          </cell>
        </row>
        <row r="201">
          <cell r="C201" t="str">
            <v>SE-Suède</v>
          </cell>
        </row>
        <row r="202">
          <cell r="C202" t="str">
            <v>SG-Singapour</v>
          </cell>
        </row>
        <row r="203">
          <cell r="C203" t="str">
            <v>SH-Sainte-Hélène, Ascension et Tristan da Cunha</v>
          </cell>
        </row>
        <row r="204">
          <cell r="C204" t="str">
            <v>SI-Slovénie</v>
          </cell>
        </row>
        <row r="205">
          <cell r="C205" t="str">
            <v>SJ-Svalbard et ile Jan Mayen</v>
          </cell>
        </row>
        <row r="206">
          <cell r="C206" t="str">
            <v>SK-Slovaquie</v>
          </cell>
        </row>
        <row r="207">
          <cell r="C207" t="str">
            <v>SL-Sierra Leone</v>
          </cell>
        </row>
        <row r="208">
          <cell r="C208" t="str">
            <v>SM-Saint-Marin</v>
          </cell>
        </row>
        <row r="209">
          <cell r="C209" t="str">
            <v>SN-Sénégal</v>
          </cell>
        </row>
        <row r="210">
          <cell r="C210" t="str">
            <v>SO-Somalie</v>
          </cell>
        </row>
        <row r="211">
          <cell r="C211" t="str">
            <v>SR-Suriname</v>
          </cell>
        </row>
        <row r="212">
          <cell r="C212" t="str">
            <v>SS-Soudan du Sud</v>
          </cell>
        </row>
        <row r="213">
          <cell r="C213" t="str">
            <v>ST-Sao Tomé-et-Principe</v>
          </cell>
        </row>
        <row r="214">
          <cell r="C214" t="str">
            <v>SV-Salvador</v>
          </cell>
        </row>
        <row r="215">
          <cell r="C215" t="str">
            <v>SX-Saint-Martin</v>
          </cell>
        </row>
        <row r="216">
          <cell r="C216" t="str">
            <v>SY-Syrie</v>
          </cell>
        </row>
        <row r="217">
          <cell r="C217" t="str">
            <v>SZ-Swaziland</v>
          </cell>
        </row>
        <row r="218">
          <cell r="C218" t="str">
            <v>TC-Îles Turques-et-Caïques</v>
          </cell>
        </row>
        <row r="219">
          <cell r="C219" t="str">
            <v>TD-Tchad</v>
          </cell>
        </row>
        <row r="220">
          <cell r="C220" t="str">
            <v>TF-Terres australes et antarctiques françaises</v>
          </cell>
        </row>
        <row r="221">
          <cell r="C221" t="str">
            <v>TG-Togo</v>
          </cell>
        </row>
        <row r="222">
          <cell r="C222" t="str">
            <v>TH-Thaïlande</v>
          </cell>
        </row>
        <row r="223">
          <cell r="C223" t="str">
            <v>TJ-Tadjikistan</v>
          </cell>
        </row>
        <row r="224">
          <cell r="C224" t="str">
            <v>TK-Tokelau</v>
          </cell>
        </row>
        <row r="225">
          <cell r="C225" t="str">
            <v>TL-Timor oriental</v>
          </cell>
        </row>
        <row r="226">
          <cell r="C226" t="str">
            <v>TM-Turkménistan</v>
          </cell>
        </row>
        <row r="227">
          <cell r="C227" t="str">
            <v>TN-Tunisie</v>
          </cell>
        </row>
        <row r="228">
          <cell r="C228" t="str">
            <v>TO-Tonga</v>
          </cell>
        </row>
        <row r="229">
          <cell r="C229" t="str">
            <v>TR-Turquie</v>
          </cell>
        </row>
        <row r="230">
          <cell r="C230" t="str">
            <v>TT-Trinité-et-Tobago</v>
          </cell>
        </row>
        <row r="231">
          <cell r="C231" t="str">
            <v>TV-Tuvalu</v>
          </cell>
        </row>
        <row r="232">
          <cell r="C232" t="str">
            <v>TW-Taïwan / (République de Chine (Taïwan))</v>
          </cell>
        </row>
        <row r="233">
          <cell r="C233" t="str">
            <v>TZ-Tanzanie</v>
          </cell>
        </row>
        <row r="234">
          <cell r="C234" t="str">
            <v>UA-Ukraine</v>
          </cell>
        </row>
        <row r="235">
          <cell r="C235" t="str">
            <v>UG-Ouganda</v>
          </cell>
        </row>
        <row r="236">
          <cell r="C236" t="str">
            <v>UM-Îles mineures éloignées des États-Unis</v>
          </cell>
        </row>
        <row r="237">
          <cell r="C237" t="str">
            <v>US-États-Unis</v>
          </cell>
        </row>
        <row r="238">
          <cell r="C238" t="str">
            <v>UY-Uruguay</v>
          </cell>
        </row>
        <row r="239">
          <cell r="C239" t="str">
            <v>UZ-Ouzbékistan</v>
          </cell>
        </row>
        <row r="240">
          <cell r="C240" t="str">
            <v>VA-Saint-Siège (État de la Cité du Vatican)</v>
          </cell>
        </row>
        <row r="241">
          <cell r="C241" t="str">
            <v>VC-Saint-Vincent-et-les Grenadines</v>
          </cell>
        </row>
        <row r="242">
          <cell r="C242" t="str">
            <v>VE-Venezuela</v>
          </cell>
        </row>
        <row r="243">
          <cell r="C243" t="str">
            <v>VG-Îles Vierges britanniques</v>
          </cell>
        </row>
        <row r="244">
          <cell r="C244" t="str">
            <v>VI-Îles Vierges des États-Unis</v>
          </cell>
        </row>
        <row r="245">
          <cell r="C245" t="str">
            <v>VN-Viêt Nam</v>
          </cell>
        </row>
        <row r="246">
          <cell r="C246" t="str">
            <v>VU-Vanuatu</v>
          </cell>
        </row>
        <row r="247">
          <cell r="C247" t="str">
            <v>WF-Wallis-et-Futuna</v>
          </cell>
        </row>
        <row r="248">
          <cell r="C248" t="str">
            <v>WS-Samoa</v>
          </cell>
        </row>
        <row r="249">
          <cell r="C249" t="str">
            <v>XK-Kosovo</v>
          </cell>
        </row>
        <row r="250">
          <cell r="C250" t="str">
            <v>YE-Yémen</v>
          </cell>
        </row>
        <row r="251">
          <cell r="C251" t="str">
            <v>YT-Mayotte</v>
          </cell>
        </row>
        <row r="252">
          <cell r="C252" t="str">
            <v>ZA-Afrique du Sud</v>
          </cell>
        </row>
        <row r="253">
          <cell r="C253" t="str">
            <v>ZM-Zambie</v>
          </cell>
        </row>
        <row r="254">
          <cell r="C254" t="str">
            <v>ZW-Zimbabwe</v>
          </cell>
        </row>
      </sheetData>
      <sheetData sheetId="13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intranet-dcafapplis.cirad.fr/pass/taux_de_change.php" TargetMode="External"/><Relationship Id="rId1" Type="http://schemas.openxmlformats.org/officeDocument/2006/relationships/hyperlink" Target="http://intranet-dcaf.cirad.fr/comptabilite/devise_3.php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cirad.fr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P44"/>
  <sheetViews>
    <sheetView topLeftCell="A25" workbookViewId="0">
      <selection activeCell="C22" sqref="C22"/>
    </sheetView>
  </sheetViews>
  <sheetFormatPr baseColWidth="10" defaultRowHeight="15" x14ac:dyDescent="0.25"/>
  <sheetData>
    <row r="1" spans="1:16" x14ac:dyDescent="0.25">
      <c r="A1" s="174"/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</row>
    <row r="2" spans="1:16" ht="23.25" customHeight="1" x14ac:dyDescent="0.25">
      <c r="A2" s="269" t="s">
        <v>1209</v>
      </c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69"/>
      <c r="O2" s="148"/>
      <c r="P2" s="148"/>
    </row>
    <row r="3" spans="1:16" ht="18.75" x14ac:dyDescent="0.25">
      <c r="A3" s="181"/>
      <c r="B3" s="182"/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  <c r="O3" s="145"/>
      <c r="P3" s="145"/>
    </row>
    <row r="4" spans="1:16" ht="15.75" x14ac:dyDescent="0.25">
      <c r="A4" s="183" t="s">
        <v>1210</v>
      </c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4"/>
      <c r="N4" s="184"/>
      <c r="O4" s="146"/>
      <c r="P4" s="146"/>
    </row>
    <row r="5" spans="1:16" ht="15.75" x14ac:dyDescent="0.25">
      <c r="A5" s="183" t="s">
        <v>350</v>
      </c>
      <c r="B5" s="184"/>
      <c r="C5" s="184"/>
      <c r="D5" s="184"/>
      <c r="E5" s="184"/>
      <c r="F5" s="184"/>
      <c r="G5" s="184"/>
      <c r="H5" s="184"/>
      <c r="I5" s="184"/>
      <c r="J5" s="184"/>
      <c r="K5" s="184"/>
      <c r="L5" s="184"/>
      <c r="M5" s="184"/>
      <c r="N5" s="184"/>
      <c r="O5" s="146"/>
      <c r="P5" s="146"/>
    </row>
    <row r="6" spans="1:16" ht="15.75" x14ac:dyDescent="0.25">
      <c r="A6" s="183"/>
      <c r="B6" s="184"/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46"/>
      <c r="P6" s="146"/>
    </row>
    <row r="7" spans="1:16" ht="15.75" x14ac:dyDescent="0.25">
      <c r="A7" s="184"/>
      <c r="B7" s="184"/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46"/>
      <c r="P7" s="146"/>
    </row>
    <row r="8" spans="1:16" s="174" customFormat="1" ht="18" x14ac:dyDescent="0.25">
      <c r="A8" s="171" t="s">
        <v>1211</v>
      </c>
      <c r="B8" s="172"/>
      <c r="C8" s="172"/>
      <c r="D8" s="172"/>
      <c r="E8" s="172"/>
      <c r="F8" s="172"/>
      <c r="G8" s="172"/>
      <c r="H8" s="172"/>
      <c r="I8" s="172"/>
      <c r="J8" s="172"/>
      <c r="K8" s="172"/>
      <c r="L8" s="172"/>
      <c r="M8" s="172"/>
      <c r="N8" s="172"/>
      <c r="O8" s="173"/>
      <c r="P8" s="173"/>
    </row>
    <row r="9" spans="1:16" ht="15.75" x14ac:dyDescent="0.25">
      <c r="A9" s="185"/>
      <c r="B9" s="184"/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46"/>
      <c r="P9" s="146"/>
    </row>
    <row r="10" spans="1:16" ht="16.5" x14ac:dyDescent="0.25">
      <c r="A10" s="186" t="s">
        <v>1223</v>
      </c>
      <c r="B10" s="184"/>
      <c r="C10" s="184"/>
      <c r="D10" s="184"/>
      <c r="E10" s="184"/>
      <c r="F10" s="184"/>
      <c r="G10" s="184"/>
      <c r="H10" s="184"/>
      <c r="I10" s="184"/>
      <c r="J10" s="184"/>
      <c r="K10" s="184"/>
      <c r="L10" s="184"/>
      <c r="M10" s="184"/>
      <c r="N10" s="184"/>
      <c r="O10" s="146"/>
      <c r="P10" s="146"/>
    </row>
    <row r="11" spans="1:16" ht="16.5" x14ac:dyDescent="0.25">
      <c r="A11" s="186" t="s">
        <v>1212</v>
      </c>
      <c r="B11" s="184"/>
      <c r="C11" s="184"/>
      <c r="D11" s="184"/>
      <c r="E11" s="184"/>
      <c r="F11" s="184"/>
      <c r="G11" s="184"/>
      <c r="H11" s="184"/>
      <c r="I11" s="184"/>
      <c r="J11" s="184"/>
      <c r="K11" s="184"/>
      <c r="L11" s="184"/>
      <c r="M11" s="184"/>
      <c r="N11" s="184"/>
      <c r="O11" s="146"/>
      <c r="P11" s="146"/>
    </row>
    <row r="12" spans="1:16" ht="16.5" x14ac:dyDescent="0.25">
      <c r="A12" s="186" t="s">
        <v>1213</v>
      </c>
      <c r="B12" s="184"/>
      <c r="C12" s="184"/>
      <c r="D12" s="184"/>
      <c r="E12" s="184"/>
      <c r="F12" s="184"/>
      <c r="G12" s="184"/>
      <c r="H12" s="184"/>
      <c r="I12" s="184"/>
      <c r="J12" s="184"/>
      <c r="K12" s="184"/>
      <c r="L12" s="184"/>
      <c r="M12" s="184"/>
      <c r="N12" s="184"/>
      <c r="O12" s="146"/>
      <c r="P12" s="146"/>
    </row>
    <row r="13" spans="1:16" ht="18.75" x14ac:dyDescent="0.3">
      <c r="A13" s="249"/>
      <c r="B13" s="184"/>
      <c r="C13" s="184"/>
      <c r="D13" s="184"/>
      <c r="E13" s="184"/>
      <c r="F13" s="184"/>
      <c r="G13" s="184"/>
      <c r="H13" s="184"/>
      <c r="I13" s="184"/>
      <c r="J13" s="184"/>
      <c r="K13" s="184"/>
      <c r="L13" s="184"/>
      <c r="M13" s="184"/>
      <c r="N13" s="184"/>
      <c r="O13" s="146"/>
      <c r="P13" s="146"/>
    </row>
    <row r="14" spans="1:16" ht="15.75" x14ac:dyDescent="0.25">
      <c r="A14" s="187"/>
      <c r="B14" s="184"/>
      <c r="C14" s="184"/>
      <c r="D14" s="184"/>
      <c r="E14" s="184"/>
      <c r="F14" s="184"/>
      <c r="G14" s="184"/>
      <c r="H14" s="184"/>
      <c r="I14" s="184"/>
      <c r="J14" s="184"/>
      <c r="K14" s="184"/>
      <c r="L14" s="184"/>
      <c r="M14" s="184"/>
      <c r="N14" s="184"/>
      <c r="O14" s="146"/>
      <c r="P14" s="146"/>
    </row>
    <row r="15" spans="1:16" s="174" customFormat="1" ht="18" x14ac:dyDescent="0.2">
      <c r="A15" s="175" t="s">
        <v>1224</v>
      </c>
      <c r="B15" s="175"/>
      <c r="C15" s="175"/>
      <c r="D15" s="175"/>
      <c r="E15" s="175"/>
      <c r="F15" s="175"/>
      <c r="G15" s="175"/>
      <c r="H15" s="175"/>
      <c r="I15" s="175"/>
      <c r="J15" s="175"/>
      <c r="K15" s="175"/>
      <c r="L15" s="175"/>
      <c r="M15" s="175"/>
      <c r="N15" s="175"/>
      <c r="O15" s="176"/>
      <c r="P15" s="176"/>
    </row>
    <row r="16" spans="1:16" ht="15.75" x14ac:dyDescent="0.25">
      <c r="A16" s="188" t="s">
        <v>351</v>
      </c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46"/>
      <c r="P16" s="146"/>
    </row>
    <row r="17" spans="1:16" ht="15.75" x14ac:dyDescent="0.25">
      <c r="A17" s="188"/>
      <c r="B17" s="184"/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46"/>
      <c r="P17" s="146"/>
    </row>
    <row r="18" spans="1:16" x14ac:dyDescent="0.25">
      <c r="A18" s="174"/>
      <c r="B18" s="174"/>
      <c r="C18" s="174"/>
      <c r="D18" s="174"/>
      <c r="E18" s="174"/>
      <c r="F18" s="174"/>
      <c r="G18" s="174"/>
      <c r="H18" s="174"/>
      <c r="I18" s="174"/>
      <c r="J18" s="174"/>
      <c r="K18" s="174"/>
      <c r="L18" s="174"/>
      <c r="M18" s="174"/>
      <c r="N18" s="174"/>
    </row>
    <row r="19" spans="1:16" s="174" customFormat="1" ht="18" x14ac:dyDescent="0.25">
      <c r="A19" s="177" t="s">
        <v>352</v>
      </c>
      <c r="B19" s="178"/>
      <c r="C19" s="178"/>
      <c r="D19" s="178"/>
      <c r="E19" s="178"/>
      <c r="F19" s="178"/>
      <c r="G19" s="178"/>
      <c r="H19" s="178"/>
      <c r="I19" s="178"/>
      <c r="J19" s="178"/>
      <c r="K19" s="178"/>
      <c r="L19" s="178"/>
      <c r="M19" s="179"/>
      <c r="N19" s="178"/>
      <c r="O19" s="180"/>
      <c r="P19" s="180"/>
    </row>
    <row r="20" spans="1:16" ht="18" x14ac:dyDescent="0.25">
      <c r="A20" s="189"/>
      <c r="B20" s="180"/>
      <c r="C20" s="180"/>
      <c r="D20" s="180"/>
      <c r="E20" s="180"/>
      <c r="F20" s="180"/>
      <c r="G20" s="180"/>
      <c r="H20" s="180"/>
      <c r="I20" s="180"/>
      <c r="J20" s="180"/>
      <c r="K20" s="180"/>
      <c r="L20" s="180"/>
      <c r="M20" s="180"/>
      <c r="N20" s="180"/>
      <c r="O20" s="147"/>
      <c r="P20" s="147"/>
    </row>
    <row r="21" spans="1:16" ht="16.5" x14ac:dyDescent="0.25">
      <c r="A21" s="190" t="s">
        <v>1220</v>
      </c>
      <c r="B21" s="180"/>
      <c r="C21" s="180"/>
      <c r="D21" s="180"/>
      <c r="E21" s="180"/>
      <c r="F21" s="180"/>
      <c r="G21" s="180"/>
      <c r="H21" s="180"/>
      <c r="I21" s="180"/>
      <c r="J21" s="180"/>
      <c r="K21" s="180"/>
      <c r="L21" s="180"/>
      <c r="M21" s="180"/>
      <c r="N21" s="180"/>
      <c r="O21" s="147"/>
      <c r="P21" s="147"/>
    </row>
    <row r="22" spans="1:16" ht="16.5" x14ac:dyDescent="0.25">
      <c r="A22" s="190" t="s">
        <v>1214</v>
      </c>
      <c r="B22" s="180"/>
      <c r="C22" s="180"/>
      <c r="D22" s="180"/>
      <c r="E22" s="180"/>
      <c r="F22" s="180"/>
      <c r="G22" s="180"/>
      <c r="H22" s="180"/>
      <c r="I22" s="180"/>
      <c r="J22" s="180"/>
      <c r="K22" s="180"/>
      <c r="L22" s="180"/>
      <c r="M22" s="180"/>
      <c r="N22" s="180"/>
      <c r="O22" s="147"/>
      <c r="P22" s="147"/>
    </row>
    <row r="23" spans="1:16" ht="15.75" x14ac:dyDescent="0.25">
      <c r="A23" s="174"/>
      <c r="B23" s="268" t="s">
        <v>1215</v>
      </c>
      <c r="C23" s="174"/>
      <c r="D23" s="174"/>
      <c r="E23" s="174"/>
      <c r="F23" s="174"/>
      <c r="G23" s="174"/>
      <c r="H23" s="174"/>
      <c r="I23" s="174"/>
      <c r="J23" s="174"/>
      <c r="K23" s="174"/>
      <c r="L23" s="174"/>
      <c r="M23" s="174"/>
      <c r="N23" s="174"/>
    </row>
    <row r="24" spans="1:16" ht="15.75" x14ac:dyDescent="0.25">
      <c r="A24" s="174"/>
      <c r="B24" s="268" t="s">
        <v>1216</v>
      </c>
      <c r="C24" s="174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N24" s="174"/>
    </row>
    <row r="25" spans="1:16" ht="16.5" x14ac:dyDescent="0.25">
      <c r="A25" s="190" t="s">
        <v>1228</v>
      </c>
      <c r="B25" s="174"/>
      <c r="C25" s="174"/>
      <c r="D25" s="174"/>
      <c r="E25" s="174"/>
      <c r="F25" s="174"/>
      <c r="G25" s="174"/>
      <c r="H25" s="174"/>
      <c r="I25" s="174"/>
      <c r="J25" s="174"/>
      <c r="K25" s="174"/>
      <c r="L25" s="174"/>
      <c r="M25" s="174"/>
      <c r="N25" s="174"/>
    </row>
    <row r="26" spans="1:16" ht="16.5" x14ac:dyDescent="0.25">
      <c r="A26" s="190" t="s">
        <v>1217</v>
      </c>
      <c r="B26" s="174"/>
      <c r="C26" s="174"/>
      <c r="D26" s="174"/>
      <c r="E26" s="174"/>
      <c r="F26" s="174"/>
      <c r="G26" s="174"/>
      <c r="H26" s="174"/>
      <c r="I26" s="174"/>
      <c r="J26" s="174"/>
      <c r="K26" s="174"/>
      <c r="L26" s="174"/>
      <c r="M26" s="174"/>
      <c r="N26" s="174"/>
    </row>
    <row r="27" spans="1:16" x14ac:dyDescent="0.25">
      <c r="A27" s="174"/>
      <c r="B27" s="174"/>
      <c r="C27" s="174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</row>
    <row r="28" spans="1:16" x14ac:dyDescent="0.25">
      <c r="A28" s="174"/>
      <c r="B28" s="174"/>
      <c r="C28" s="174"/>
      <c r="D28" s="174"/>
      <c r="E28" s="174"/>
      <c r="F28" s="174"/>
      <c r="G28" s="174"/>
      <c r="H28" s="174"/>
      <c r="I28" s="174"/>
      <c r="J28" s="174"/>
      <c r="K28" s="174"/>
      <c r="L28" s="174"/>
      <c r="M28" s="174"/>
      <c r="N28" s="174"/>
    </row>
    <row r="29" spans="1:16" ht="18.75" x14ac:dyDescent="0.3">
      <c r="A29" s="191" t="s">
        <v>1219</v>
      </c>
      <c r="B29" s="191"/>
      <c r="C29" s="191"/>
      <c r="D29" s="191"/>
      <c r="E29" s="191"/>
      <c r="F29" s="191"/>
      <c r="G29" s="191"/>
      <c r="H29" s="191"/>
      <c r="I29" s="191"/>
      <c r="J29" s="191"/>
      <c r="K29" s="191"/>
      <c r="L29" s="191"/>
      <c r="M29" s="191"/>
      <c r="N29" s="191"/>
      <c r="O29" s="149"/>
      <c r="P29" s="149"/>
    </row>
    <row r="30" spans="1:16" x14ac:dyDescent="0.25">
      <c r="A30" s="174"/>
      <c r="B30" s="174"/>
      <c r="C30" s="174"/>
      <c r="D30" s="174"/>
      <c r="E30" s="174"/>
      <c r="F30" s="174"/>
      <c r="G30" s="174"/>
      <c r="H30" s="174"/>
      <c r="I30" s="174"/>
      <c r="J30" s="174"/>
      <c r="K30" s="174"/>
      <c r="L30" s="174"/>
      <c r="M30" s="174"/>
      <c r="N30" s="174"/>
    </row>
    <row r="31" spans="1:16" ht="16.5" x14ac:dyDescent="0.25">
      <c r="A31" s="267" t="s">
        <v>1218</v>
      </c>
      <c r="B31" s="174"/>
      <c r="C31" s="174"/>
      <c r="D31" s="174"/>
      <c r="E31" s="174"/>
      <c r="F31" s="174"/>
      <c r="G31" s="174"/>
      <c r="H31" s="174"/>
      <c r="I31" s="174"/>
      <c r="J31" s="174"/>
      <c r="K31" s="174"/>
      <c r="L31" s="174"/>
      <c r="M31" s="174"/>
      <c r="N31" s="174"/>
    </row>
    <row r="32" spans="1:16" ht="16.5" x14ac:dyDescent="0.25">
      <c r="A32" s="192"/>
      <c r="B32" s="174"/>
      <c r="C32" s="174"/>
      <c r="D32" s="174"/>
      <c r="E32" s="174"/>
      <c r="F32" s="174"/>
      <c r="G32" s="174"/>
      <c r="H32" s="174"/>
      <c r="I32" s="174"/>
      <c r="J32" s="174"/>
      <c r="K32" s="174"/>
      <c r="L32" s="174"/>
      <c r="M32" s="174"/>
      <c r="N32" s="174"/>
    </row>
    <row r="33" spans="1:16" ht="18.75" x14ac:dyDescent="0.3">
      <c r="A33" s="191" t="s">
        <v>1225</v>
      </c>
      <c r="B33" s="191"/>
      <c r="C33" s="191"/>
      <c r="D33" s="191"/>
      <c r="E33" s="191"/>
      <c r="F33" s="191"/>
      <c r="G33" s="191"/>
      <c r="H33" s="191"/>
      <c r="I33" s="191"/>
      <c r="J33" s="191"/>
      <c r="K33" s="191"/>
      <c r="L33" s="191"/>
      <c r="M33" s="191"/>
      <c r="N33" s="191"/>
      <c r="O33" s="149"/>
      <c r="P33" s="149"/>
    </row>
    <row r="34" spans="1:16" x14ac:dyDescent="0.25">
      <c r="A34" s="174"/>
      <c r="B34" s="174"/>
      <c r="C34" s="174"/>
      <c r="D34" s="174"/>
      <c r="E34" s="174"/>
      <c r="F34" s="174"/>
      <c r="G34" s="174"/>
      <c r="H34" s="174"/>
      <c r="I34" s="174"/>
      <c r="J34" s="174"/>
      <c r="K34" s="174"/>
      <c r="L34" s="174"/>
      <c r="M34" s="174"/>
      <c r="N34" s="174"/>
    </row>
    <row r="35" spans="1:16" ht="16.5" x14ac:dyDescent="0.25">
      <c r="A35" s="267" t="s">
        <v>1222</v>
      </c>
      <c r="B35" s="174"/>
      <c r="C35" s="174"/>
      <c r="D35" s="174"/>
      <c r="E35" s="174"/>
      <c r="F35" s="174"/>
      <c r="G35" s="174"/>
      <c r="H35" s="174"/>
      <c r="I35" s="174"/>
      <c r="J35" s="174"/>
      <c r="K35" s="174"/>
      <c r="L35" s="174"/>
      <c r="M35" s="174"/>
      <c r="N35" s="174"/>
    </row>
    <row r="36" spans="1:16" ht="16.5" x14ac:dyDescent="0.25">
      <c r="A36" s="267" t="s">
        <v>1226</v>
      </c>
      <c r="B36" s="174"/>
      <c r="C36" s="174"/>
      <c r="D36" s="174"/>
      <c r="E36" s="174"/>
      <c r="F36" s="174"/>
      <c r="G36" s="174"/>
      <c r="H36" s="174"/>
      <c r="I36" s="174"/>
      <c r="J36" s="174"/>
      <c r="K36" s="174"/>
      <c r="L36" s="174"/>
      <c r="M36" s="174"/>
      <c r="N36" s="174"/>
    </row>
    <row r="37" spans="1:16" ht="16.5" x14ac:dyDescent="0.25">
      <c r="A37" s="267" t="s">
        <v>1221</v>
      </c>
      <c r="B37" s="174"/>
      <c r="C37" s="174"/>
      <c r="D37" s="174"/>
      <c r="E37" s="174"/>
      <c r="F37" s="174"/>
      <c r="G37" s="174"/>
      <c r="H37" s="174"/>
      <c r="I37" s="174"/>
      <c r="J37" s="174"/>
      <c r="K37" s="174"/>
      <c r="L37" s="174"/>
      <c r="M37" s="174"/>
      <c r="N37" s="174"/>
    </row>
    <row r="38" spans="1:16" x14ac:dyDescent="0.25">
      <c r="A38" s="174"/>
      <c r="B38" s="174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</row>
    <row r="39" spans="1:16" x14ac:dyDescent="0.25">
      <c r="A39" s="174"/>
      <c r="B39" s="174"/>
      <c r="C39" s="174"/>
      <c r="D39" s="174"/>
      <c r="E39" s="174"/>
      <c r="F39" s="174"/>
      <c r="G39" s="174"/>
      <c r="H39" s="174"/>
      <c r="I39" s="174"/>
      <c r="J39" s="174"/>
      <c r="K39" s="174"/>
      <c r="L39" s="174"/>
      <c r="M39" s="174"/>
      <c r="N39" s="174"/>
    </row>
    <row r="40" spans="1:16" x14ac:dyDescent="0.25">
      <c r="A40" s="174"/>
      <c r="B40" s="174"/>
      <c r="C40" s="174"/>
      <c r="D40" s="174"/>
      <c r="E40" s="174"/>
      <c r="F40" s="174"/>
      <c r="G40" s="174"/>
      <c r="H40" s="174"/>
      <c r="I40" s="174"/>
      <c r="J40" s="174"/>
      <c r="K40" s="174"/>
      <c r="L40" s="174"/>
      <c r="M40" s="174"/>
      <c r="N40" s="174"/>
    </row>
    <row r="41" spans="1:16" x14ac:dyDescent="0.25">
      <c r="A41" s="174"/>
      <c r="B41" s="174"/>
      <c r="C41" s="174"/>
      <c r="D41" s="174"/>
      <c r="E41" s="174"/>
      <c r="F41" s="174"/>
      <c r="G41" s="174"/>
      <c r="H41" s="174"/>
      <c r="I41" s="174"/>
      <c r="J41" s="174"/>
      <c r="K41" s="174"/>
      <c r="L41" s="174"/>
      <c r="M41" s="174"/>
      <c r="N41" s="174"/>
    </row>
    <row r="42" spans="1:16" x14ac:dyDescent="0.25">
      <c r="A42" s="174"/>
      <c r="B42" s="174"/>
      <c r="C42" s="174"/>
      <c r="D42" s="174"/>
      <c r="E42" s="174"/>
      <c r="F42" s="174"/>
      <c r="G42" s="174"/>
      <c r="H42" s="174"/>
      <c r="I42" s="174"/>
      <c r="J42" s="174"/>
      <c r="K42" s="174"/>
      <c r="L42" s="174"/>
      <c r="M42" s="174"/>
      <c r="N42" s="174"/>
    </row>
    <row r="43" spans="1:16" x14ac:dyDescent="0.25">
      <c r="A43" s="174"/>
      <c r="B43" s="174"/>
      <c r="C43" s="174"/>
      <c r="D43" s="174"/>
      <c r="E43" s="174"/>
      <c r="F43" s="174"/>
      <c r="G43" s="174"/>
      <c r="H43" s="174"/>
      <c r="I43" s="174"/>
      <c r="J43" s="174"/>
      <c r="K43" s="174"/>
      <c r="L43" s="174"/>
      <c r="M43" s="174"/>
      <c r="N43" s="174"/>
    </row>
    <row r="44" spans="1:16" x14ac:dyDescent="0.25">
      <c r="A44" s="174"/>
      <c r="B44" s="174"/>
      <c r="C44" s="174"/>
      <c r="D44" s="174"/>
      <c r="E44" s="174"/>
      <c r="F44" s="174"/>
      <c r="G44" s="174"/>
      <c r="H44" s="174"/>
      <c r="I44" s="174"/>
      <c r="J44" s="174"/>
      <c r="K44" s="174"/>
      <c r="L44" s="174"/>
      <c r="M44" s="174"/>
      <c r="N44" s="174"/>
    </row>
  </sheetData>
  <sheetProtection algorithmName="SHA-512" hashValue="qx/9Qp3U2n579GsWUwEF1sfr0IpH2sxSV7BYYCd6WlxmyX3Z8+F7/uMkD4SiiXZQ5e9UsiW2DPuls9NHR2nX8A==" saltValue="wuc+18tgFX6TyCjWPjEPHA==" spinCount="100000" sheet="1" objects="1" scenarios="1"/>
  <mergeCells count="1">
    <mergeCell ref="A2:N2"/>
  </mergeCells>
  <pageMargins left="0.7" right="0.7" top="0.75" bottom="0.75" header="0.3" footer="0.3"/>
  <pageSetup paperSize="9" scale="54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FA22E"/>
    <pageSetUpPr fitToPage="1"/>
  </sheetPr>
  <dimension ref="A3:J49"/>
  <sheetViews>
    <sheetView topLeftCell="A7" workbookViewId="0">
      <selection activeCell="E23" sqref="E23"/>
    </sheetView>
  </sheetViews>
  <sheetFormatPr baseColWidth="10" defaultRowHeight="15" x14ac:dyDescent="0.25"/>
  <cols>
    <col min="1" max="1" width="13.85546875" customWidth="1"/>
    <col min="2" max="2" width="10.140625" customWidth="1"/>
    <col min="4" max="4" width="19.85546875" customWidth="1"/>
    <col min="5" max="5" width="15.7109375" customWidth="1"/>
    <col min="6" max="6" width="12.85546875" customWidth="1"/>
    <col min="7" max="7" width="16.7109375" customWidth="1"/>
    <col min="8" max="8" width="18.42578125" customWidth="1"/>
    <col min="10" max="10" width="0" hidden="1" customWidth="1"/>
  </cols>
  <sheetData>
    <row r="3" spans="1:8" x14ac:dyDescent="0.25">
      <c r="A3" s="193"/>
      <c r="B3" s="194"/>
      <c r="C3" s="194"/>
      <c r="D3" s="194"/>
      <c r="E3" s="194"/>
      <c r="F3" s="194"/>
      <c r="G3" s="194"/>
      <c r="H3" s="195"/>
    </row>
    <row r="4" spans="1:8" ht="20.25" x14ac:dyDescent="0.25">
      <c r="A4" s="270" t="s">
        <v>353</v>
      </c>
      <c r="B4" s="271"/>
      <c r="C4" s="271"/>
      <c r="D4" s="271"/>
      <c r="E4" s="271"/>
      <c r="F4" s="271"/>
      <c r="G4" s="271"/>
      <c r="H4" s="272"/>
    </row>
    <row r="5" spans="1:8" ht="20.25" x14ac:dyDescent="0.25">
      <c r="A5" s="270" t="s">
        <v>354</v>
      </c>
      <c r="B5" s="271"/>
      <c r="C5" s="271"/>
      <c r="D5" s="271"/>
      <c r="E5" s="271"/>
      <c r="F5" s="271"/>
      <c r="G5" s="271"/>
      <c r="H5" s="272"/>
    </row>
    <row r="6" spans="1:8" ht="20.25" x14ac:dyDescent="0.25">
      <c r="A6" s="150"/>
      <c r="B6" s="151"/>
      <c r="C6" s="151"/>
      <c r="D6" s="151"/>
      <c r="E6" s="151"/>
      <c r="F6" s="151"/>
      <c r="G6" s="151"/>
      <c r="H6" s="152"/>
    </row>
    <row r="7" spans="1:8" ht="20.25" x14ac:dyDescent="0.25">
      <c r="A7" s="150"/>
      <c r="B7" s="151"/>
      <c r="C7" s="151"/>
      <c r="D7" s="151"/>
      <c r="E7" s="151"/>
      <c r="F7" s="151"/>
      <c r="G7" s="151"/>
      <c r="H7" s="152"/>
    </row>
    <row r="8" spans="1:8" ht="20.25" x14ac:dyDescent="0.25">
      <c r="A8" s="150"/>
      <c r="B8" s="151"/>
      <c r="C8" s="151"/>
      <c r="D8" s="151"/>
      <c r="E8" s="151"/>
      <c r="F8" s="151"/>
      <c r="G8" s="151"/>
      <c r="H8" s="152"/>
    </row>
    <row r="9" spans="1:8" ht="15.75" x14ac:dyDescent="0.25">
      <c r="A9" s="156" t="s">
        <v>373</v>
      </c>
      <c r="B9" s="157"/>
      <c r="C9" s="287"/>
      <c r="D9" s="288"/>
      <c r="E9" s="157"/>
      <c r="F9" s="273"/>
      <c r="G9" s="273"/>
      <c r="H9" s="274"/>
    </row>
    <row r="10" spans="1:8" x14ac:dyDescent="0.25">
      <c r="A10" s="196"/>
      <c r="B10" s="197"/>
      <c r="C10" s="197"/>
      <c r="D10" s="197"/>
      <c r="E10" s="197"/>
      <c r="F10" s="197"/>
      <c r="G10" s="197"/>
      <c r="H10" s="198"/>
    </row>
    <row r="11" spans="1:8" ht="15.75" x14ac:dyDescent="0.25">
      <c r="A11" s="153" t="s">
        <v>355</v>
      </c>
      <c r="B11" s="154"/>
      <c r="C11" s="289"/>
      <c r="D11" s="288"/>
      <c r="E11" s="154"/>
      <c r="F11" s="154"/>
      <c r="G11" s="155" t="s">
        <v>356</v>
      </c>
      <c r="H11" s="250"/>
    </row>
    <row r="12" spans="1:8" x14ac:dyDescent="0.25">
      <c r="A12" s="156"/>
      <c r="B12" s="157"/>
      <c r="C12" s="157"/>
      <c r="D12" s="157"/>
      <c r="E12" s="157"/>
      <c r="F12" s="157"/>
      <c r="G12" s="157"/>
      <c r="H12" s="158"/>
    </row>
    <row r="13" spans="1:8" ht="15.75" x14ac:dyDescent="0.25">
      <c r="A13" s="156" t="s">
        <v>357</v>
      </c>
      <c r="B13" s="157"/>
      <c r="C13" s="287"/>
      <c r="D13" s="288"/>
      <c r="E13" s="157"/>
      <c r="F13" s="157"/>
      <c r="G13" s="159" t="s">
        <v>358</v>
      </c>
      <c r="H13" s="251"/>
    </row>
    <row r="14" spans="1:8" x14ac:dyDescent="0.25">
      <c r="A14" s="196"/>
      <c r="B14" s="197"/>
      <c r="C14" s="197"/>
      <c r="D14" s="197"/>
      <c r="E14" s="197"/>
      <c r="F14" s="197"/>
      <c r="G14" s="197"/>
      <c r="H14" s="198"/>
    </row>
    <row r="15" spans="1:8" x14ac:dyDescent="0.25">
      <c r="A15" s="156" t="s">
        <v>359</v>
      </c>
      <c r="B15" s="157"/>
      <c r="C15" s="287"/>
      <c r="D15" s="290"/>
      <c r="E15" s="290"/>
      <c r="F15" s="288"/>
      <c r="G15" s="157"/>
      <c r="H15" s="158"/>
    </row>
    <row r="16" spans="1:8" x14ac:dyDescent="0.25">
      <c r="A16" s="196"/>
      <c r="B16" s="197"/>
      <c r="C16" s="197"/>
      <c r="D16" s="197"/>
      <c r="E16" s="197"/>
      <c r="F16" s="197"/>
      <c r="G16" s="197"/>
      <c r="H16" s="198"/>
    </row>
    <row r="17" spans="1:10" ht="15.75" x14ac:dyDescent="0.25">
      <c r="A17" s="156" t="s">
        <v>1177</v>
      </c>
      <c r="B17" s="154" t="s">
        <v>1176</v>
      </c>
      <c r="C17" s="157"/>
      <c r="D17" s="154"/>
      <c r="E17" s="157" t="s">
        <v>1179</v>
      </c>
      <c r="F17" s="154" t="s">
        <v>1180</v>
      </c>
      <c r="G17" s="154"/>
      <c r="H17" s="265" t="s">
        <v>1178</v>
      </c>
    </row>
    <row r="18" spans="1:10" x14ac:dyDescent="0.25">
      <c r="A18" s="196"/>
      <c r="B18" s="197"/>
      <c r="C18" s="197"/>
      <c r="D18" s="197"/>
      <c r="E18" s="197"/>
      <c r="F18" s="197"/>
      <c r="G18" s="197"/>
      <c r="H18" s="198"/>
    </row>
    <row r="19" spans="1:10" x14ac:dyDescent="0.25">
      <c r="A19" s="156" t="s">
        <v>360</v>
      </c>
      <c r="B19" s="157"/>
      <c r="C19" s="287"/>
      <c r="D19" s="288"/>
      <c r="E19" s="157"/>
      <c r="F19" s="160"/>
      <c r="G19" s="155" t="s">
        <v>361</v>
      </c>
      <c r="H19" s="252"/>
    </row>
    <row r="20" spans="1:10" ht="15.75" thickBot="1" x14ac:dyDescent="0.3">
      <c r="A20" s="196"/>
      <c r="B20" s="197"/>
      <c r="C20" s="197"/>
      <c r="D20" s="197"/>
      <c r="E20" s="197"/>
      <c r="F20" s="197"/>
      <c r="G20" s="197"/>
      <c r="H20" s="198"/>
    </row>
    <row r="21" spans="1:10" ht="30" x14ac:dyDescent="0.25">
      <c r="A21" s="275" t="s">
        <v>362</v>
      </c>
      <c r="B21" s="276"/>
      <c r="C21" s="276"/>
      <c r="D21" s="277"/>
      <c r="E21" s="161" t="s">
        <v>363</v>
      </c>
      <c r="F21" s="162" t="s">
        <v>364</v>
      </c>
      <c r="G21" s="161" t="s">
        <v>365</v>
      </c>
      <c r="H21" s="163" t="s">
        <v>366</v>
      </c>
    </row>
    <row r="22" spans="1:10" ht="24.75" thickBot="1" x14ac:dyDescent="0.3">
      <c r="A22" s="278"/>
      <c r="B22" s="279"/>
      <c r="C22" s="279"/>
      <c r="D22" s="280"/>
      <c r="E22" s="164"/>
      <c r="F22" s="164"/>
      <c r="G22" s="164"/>
      <c r="H22" s="165" t="s">
        <v>367</v>
      </c>
    </row>
    <row r="23" spans="1:10" x14ac:dyDescent="0.25">
      <c r="A23" s="278"/>
      <c r="B23" s="279"/>
      <c r="C23" s="279"/>
      <c r="D23" s="280"/>
      <c r="E23" s="253"/>
      <c r="F23" s="254"/>
      <c r="G23" s="166">
        <f>E23*F23</f>
        <v>0</v>
      </c>
      <c r="H23" s="205">
        <f>G23*70%</f>
        <v>0</v>
      </c>
    </row>
    <row r="24" spans="1:10" x14ac:dyDescent="0.25">
      <c r="A24" s="278"/>
      <c r="B24" s="279"/>
      <c r="C24" s="279"/>
      <c r="D24" s="280"/>
      <c r="E24" s="255"/>
      <c r="F24" s="256"/>
      <c r="G24" s="166">
        <f>E24*F24</f>
        <v>0</v>
      </c>
      <c r="H24" s="206">
        <f>G24*70%</f>
        <v>0</v>
      </c>
    </row>
    <row r="25" spans="1:10" x14ac:dyDescent="0.25">
      <c r="A25" s="278"/>
      <c r="B25" s="279"/>
      <c r="C25" s="279"/>
      <c r="D25" s="280"/>
      <c r="E25" s="255"/>
      <c r="F25" s="256"/>
      <c r="G25" s="166">
        <f t="shared" ref="G25:G26" si="0">E25*F25</f>
        <v>0</v>
      </c>
      <c r="H25" s="206">
        <f>G25*70%</f>
        <v>0</v>
      </c>
    </row>
    <row r="26" spans="1:10" x14ac:dyDescent="0.25">
      <c r="A26" s="278"/>
      <c r="B26" s="279"/>
      <c r="C26" s="279"/>
      <c r="D26" s="280"/>
      <c r="E26" s="255"/>
      <c r="F26" s="256"/>
      <c r="G26" s="166">
        <f t="shared" si="0"/>
        <v>0</v>
      </c>
      <c r="H26" s="206">
        <f>G26*70%</f>
        <v>0</v>
      </c>
    </row>
    <row r="27" spans="1:10" ht="15.75" thickBot="1" x14ac:dyDescent="0.3">
      <c r="A27" s="281"/>
      <c r="B27" s="282"/>
      <c r="C27" s="282"/>
      <c r="D27" s="283"/>
      <c r="E27" s="257"/>
      <c r="F27" s="258"/>
      <c r="G27" s="167">
        <f>E27*F27</f>
        <v>0</v>
      </c>
      <c r="H27" s="207">
        <f>G27*70%</f>
        <v>0</v>
      </c>
      <c r="J27" s="208">
        <f>SUM(H23:H33)</f>
        <v>0</v>
      </c>
    </row>
    <row r="28" spans="1:10" ht="15.75" customHeight="1" x14ac:dyDescent="0.25">
      <c r="A28" s="275" t="s">
        <v>368</v>
      </c>
      <c r="B28" s="276"/>
      <c r="C28" s="276"/>
      <c r="D28" s="277"/>
      <c r="E28" s="199"/>
      <c r="F28" s="200"/>
      <c r="G28" s="200"/>
      <c r="H28" s="168"/>
    </row>
    <row r="29" spans="1:10" ht="18" customHeight="1" x14ac:dyDescent="0.25">
      <c r="A29" s="278"/>
      <c r="B29" s="279"/>
      <c r="C29" s="279"/>
      <c r="D29" s="280"/>
      <c r="E29" s="284" t="s">
        <v>369</v>
      </c>
      <c r="F29" s="285"/>
      <c r="G29" s="286"/>
      <c r="H29" s="259"/>
    </row>
    <row r="30" spans="1:10" ht="15.75" customHeight="1" x14ac:dyDescent="0.25">
      <c r="A30" s="278"/>
      <c r="B30" s="279"/>
      <c r="C30" s="279"/>
      <c r="D30" s="280"/>
      <c r="E30" s="260" t="s">
        <v>374</v>
      </c>
      <c r="F30" s="261"/>
      <c r="G30" s="261"/>
      <c r="H30" s="259"/>
    </row>
    <row r="31" spans="1:10" ht="15.75" customHeight="1" x14ac:dyDescent="0.25">
      <c r="A31" s="278"/>
      <c r="B31" s="279"/>
      <c r="C31" s="279"/>
      <c r="D31" s="280"/>
      <c r="E31" s="260" t="s">
        <v>375</v>
      </c>
      <c r="F31" s="261"/>
      <c r="G31" s="261"/>
      <c r="H31" s="259"/>
    </row>
    <row r="32" spans="1:10" ht="15.75" customHeight="1" x14ac:dyDescent="0.25">
      <c r="A32" s="278"/>
      <c r="B32" s="279"/>
      <c r="C32" s="279"/>
      <c r="D32" s="280"/>
      <c r="E32" s="260" t="s">
        <v>375</v>
      </c>
      <c r="F32" s="261"/>
      <c r="G32" s="261"/>
      <c r="H32" s="259"/>
    </row>
    <row r="33" spans="1:8" ht="15.75" customHeight="1" thickBot="1" x14ac:dyDescent="0.3">
      <c r="A33" s="281"/>
      <c r="B33" s="282"/>
      <c r="C33" s="282"/>
      <c r="D33" s="283"/>
      <c r="E33" s="262"/>
      <c r="F33" s="263"/>
      <c r="G33" s="263"/>
      <c r="H33" s="264"/>
    </row>
    <row r="34" spans="1:8" ht="16.5" thickBot="1" x14ac:dyDescent="0.3">
      <c r="A34" s="201"/>
      <c r="B34" s="202"/>
      <c r="C34" s="202"/>
      <c r="D34" s="202"/>
      <c r="E34" s="203" t="s">
        <v>372</v>
      </c>
      <c r="F34" s="169"/>
      <c r="G34" s="169"/>
      <c r="H34" s="204">
        <f>ROUND(J27,0)</f>
        <v>0</v>
      </c>
    </row>
    <row r="35" spans="1:8" x14ac:dyDescent="0.25">
      <c r="A35" s="298"/>
      <c r="B35" s="299"/>
      <c r="C35" s="299"/>
      <c r="D35" s="299"/>
      <c r="E35" s="299"/>
      <c r="F35" s="299"/>
      <c r="G35" s="299"/>
      <c r="H35" s="300"/>
    </row>
    <row r="36" spans="1:8" x14ac:dyDescent="0.25">
      <c r="A36" s="301"/>
      <c r="B36" s="302"/>
      <c r="C36" s="302"/>
      <c r="D36" s="302"/>
      <c r="E36" s="302"/>
      <c r="F36" s="302"/>
      <c r="G36" s="302"/>
      <c r="H36" s="303"/>
    </row>
    <row r="37" spans="1:8" x14ac:dyDescent="0.25">
      <c r="A37" s="153" t="s">
        <v>241</v>
      </c>
      <c r="B37" s="304"/>
      <c r="C37" s="305"/>
      <c r="D37" s="160"/>
      <c r="E37" s="155" t="s">
        <v>241</v>
      </c>
      <c r="F37" s="304"/>
      <c r="G37" s="305"/>
      <c r="H37" s="158"/>
    </row>
    <row r="38" spans="1:8" x14ac:dyDescent="0.25">
      <c r="A38" s="156"/>
      <c r="B38" s="157"/>
      <c r="C38" s="157"/>
      <c r="D38" s="157"/>
      <c r="E38" s="157"/>
      <c r="F38" s="157"/>
      <c r="G38" s="157"/>
      <c r="H38" s="158"/>
    </row>
    <row r="39" spans="1:8" x14ac:dyDescent="0.25">
      <c r="A39" s="156" t="s">
        <v>370</v>
      </c>
      <c r="B39" s="157"/>
      <c r="C39" s="157"/>
      <c r="D39" s="157"/>
      <c r="E39" s="291" t="s">
        <v>371</v>
      </c>
      <c r="F39" s="291"/>
      <c r="G39" s="291"/>
      <c r="H39" s="170"/>
    </row>
    <row r="40" spans="1:8" x14ac:dyDescent="0.25">
      <c r="A40" s="292"/>
      <c r="B40" s="293"/>
      <c r="C40" s="293"/>
      <c r="D40" s="293"/>
      <c r="E40" s="293"/>
      <c r="F40" s="293"/>
      <c r="G40" s="293"/>
      <c r="H40" s="296"/>
    </row>
    <row r="41" spans="1:8" x14ac:dyDescent="0.25">
      <c r="A41" s="292"/>
      <c r="B41" s="293"/>
      <c r="C41" s="293"/>
      <c r="D41" s="293"/>
      <c r="E41" s="293"/>
      <c r="F41" s="293"/>
      <c r="G41" s="293"/>
      <c r="H41" s="296"/>
    </row>
    <row r="42" spans="1:8" x14ac:dyDescent="0.25">
      <c r="A42" s="292"/>
      <c r="B42" s="293"/>
      <c r="C42" s="293"/>
      <c r="D42" s="293"/>
      <c r="E42" s="293"/>
      <c r="F42" s="293"/>
      <c r="G42" s="293"/>
      <c r="H42" s="296"/>
    </row>
    <row r="43" spans="1:8" x14ac:dyDescent="0.25">
      <c r="A43" s="292"/>
      <c r="B43" s="293"/>
      <c r="C43" s="293"/>
      <c r="D43" s="293"/>
      <c r="E43" s="293"/>
      <c r="F43" s="293"/>
      <c r="G43" s="293"/>
      <c r="H43" s="296"/>
    </row>
    <row r="44" spans="1:8" x14ac:dyDescent="0.25">
      <c r="A44" s="292"/>
      <c r="B44" s="293"/>
      <c r="C44" s="293"/>
      <c r="D44" s="293"/>
      <c r="E44" s="293"/>
      <c r="F44" s="293"/>
      <c r="G44" s="293"/>
      <c r="H44" s="296"/>
    </row>
    <row r="45" spans="1:8" x14ac:dyDescent="0.25">
      <c r="A45" s="292"/>
      <c r="B45" s="293"/>
      <c r="C45" s="293"/>
      <c r="D45" s="293"/>
      <c r="E45" s="293"/>
      <c r="F45" s="293"/>
      <c r="G45" s="293"/>
      <c r="H45" s="296"/>
    </row>
    <row r="46" spans="1:8" x14ac:dyDescent="0.25">
      <c r="A46" s="292"/>
      <c r="B46" s="293"/>
      <c r="C46" s="293"/>
      <c r="D46" s="293"/>
      <c r="E46" s="293"/>
      <c r="F46" s="293"/>
      <c r="G46" s="293"/>
      <c r="H46" s="296"/>
    </row>
    <row r="47" spans="1:8" x14ac:dyDescent="0.25">
      <c r="A47" s="292"/>
      <c r="B47" s="293"/>
      <c r="C47" s="293"/>
      <c r="D47" s="293"/>
      <c r="E47" s="293"/>
      <c r="F47" s="293"/>
      <c r="G47" s="293"/>
      <c r="H47" s="296"/>
    </row>
    <row r="48" spans="1:8" x14ac:dyDescent="0.25">
      <c r="A48" s="292"/>
      <c r="B48" s="293"/>
      <c r="C48" s="293"/>
      <c r="D48" s="293"/>
      <c r="E48" s="293"/>
      <c r="F48" s="293"/>
      <c r="G48" s="293"/>
      <c r="H48" s="296"/>
    </row>
    <row r="49" spans="1:8" x14ac:dyDescent="0.25">
      <c r="A49" s="294"/>
      <c r="B49" s="295"/>
      <c r="C49" s="295"/>
      <c r="D49" s="295"/>
      <c r="E49" s="295"/>
      <c r="F49" s="295"/>
      <c r="G49" s="295"/>
      <c r="H49" s="297"/>
    </row>
  </sheetData>
  <sheetProtection algorithmName="SHA-512" hashValue="m+WxKGP5yU0e84dGNE5xYfgzEJhbQsb/2nsxQQkwEmEnmLAypUiJgBPW135o5VqJ4H/oKWqcp4cGhzA7qDl++g==" saltValue="FuxA+7eb5ckFyPuuHX9GiQ==" spinCount="100000" sheet="1" scenarios="1"/>
  <mergeCells count="17">
    <mergeCell ref="E39:G39"/>
    <mergeCell ref="A40:D49"/>
    <mergeCell ref="E40:H49"/>
    <mergeCell ref="A35:H36"/>
    <mergeCell ref="B37:C37"/>
    <mergeCell ref="F37:G37"/>
    <mergeCell ref="A4:H4"/>
    <mergeCell ref="A5:H5"/>
    <mergeCell ref="F9:H9"/>
    <mergeCell ref="A21:D27"/>
    <mergeCell ref="A28:D33"/>
    <mergeCell ref="E29:G29"/>
    <mergeCell ref="C9:D9"/>
    <mergeCell ref="C11:D11"/>
    <mergeCell ref="C13:D13"/>
    <mergeCell ref="C15:F15"/>
    <mergeCell ref="C19:D19"/>
  </mergeCells>
  <pageMargins left="0.7" right="0.7" top="0.75" bottom="0.75" header="0.3" footer="0.3"/>
  <pageSetup paperSize="9" scale="73" fitToHeight="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'Liste Géo'!C2:C254</xm:f>
          </x14:formula1>
          <xm:sqref>H17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J88"/>
  <sheetViews>
    <sheetView showGridLines="0" tabSelected="1" zoomScale="89" zoomScaleNormal="89" workbookViewId="0">
      <selection activeCell="E78" sqref="E78"/>
    </sheetView>
  </sheetViews>
  <sheetFormatPr baseColWidth="10" defaultColWidth="0" defaultRowHeight="15" zeroHeight="1" x14ac:dyDescent="0.25"/>
  <cols>
    <col min="1" max="1" width="0.85546875" style="21" customWidth="1"/>
    <col min="2" max="2" width="4.42578125" style="21" customWidth="1"/>
    <col min="3" max="3" width="5.5703125" style="21" customWidth="1"/>
    <col min="4" max="7" width="6.7109375" style="21" customWidth="1"/>
    <col min="8" max="8" width="6" style="21" customWidth="1"/>
    <col min="9" max="9" width="8.5703125" style="21" customWidth="1"/>
    <col min="10" max="10" width="15.7109375" style="21" customWidth="1"/>
    <col min="11" max="11" width="4.5703125" style="21" customWidth="1"/>
    <col min="12" max="12" width="8.85546875" style="21" customWidth="1"/>
    <col min="13" max="13" width="7.28515625" style="21" customWidth="1"/>
    <col min="14" max="15" width="8.42578125" style="21" customWidth="1"/>
    <col min="16" max="16" width="6.85546875" style="21" customWidth="1"/>
    <col min="17" max="17" width="7.42578125" style="21" customWidth="1"/>
    <col min="18" max="18" width="9.42578125" style="21" customWidth="1"/>
    <col min="19" max="19" width="6.85546875" style="21" customWidth="1"/>
    <col min="20" max="20" width="6.140625" style="21" customWidth="1"/>
    <col min="21" max="21" width="7.5703125" style="21" customWidth="1"/>
    <col min="22" max="22" width="8.5703125" style="21" customWidth="1"/>
    <col min="23" max="23" width="3.7109375" style="21" customWidth="1"/>
    <col min="24" max="27" width="11.42578125" style="21" hidden="1" customWidth="1"/>
    <col min="28" max="29" width="15.7109375" style="22" hidden="1" customWidth="1"/>
    <col min="30" max="33" width="0" style="22" hidden="1" customWidth="1"/>
    <col min="34" max="36" width="0" style="21" hidden="1" customWidth="1"/>
    <col min="37" max="16384" width="11.42578125" style="21" hidden="1"/>
  </cols>
  <sheetData>
    <row r="1" spans="1:36" ht="5.0999999999999996" customHeight="1" x14ac:dyDescent="0.25"/>
    <row r="2" spans="1:36" ht="18.600000000000001" customHeight="1" x14ac:dyDescent="0.25">
      <c r="F2" s="394" t="s">
        <v>293</v>
      </c>
      <c r="G2" s="395"/>
      <c r="H2" s="395"/>
      <c r="I2" s="395"/>
      <c r="J2" s="395"/>
      <c r="K2" s="395"/>
      <c r="L2" s="395"/>
      <c r="M2" s="395"/>
      <c r="N2" s="395"/>
      <c r="O2" s="395"/>
      <c r="P2" s="395"/>
      <c r="Q2" s="395"/>
      <c r="R2" s="395"/>
      <c r="S2" s="402" t="s">
        <v>376</v>
      </c>
      <c r="T2" s="403"/>
      <c r="U2" s="403"/>
      <c r="V2" s="404"/>
    </row>
    <row r="3" spans="1:36" ht="20.25" customHeight="1" x14ac:dyDescent="0.25">
      <c r="H3" s="28" t="s">
        <v>263</v>
      </c>
      <c r="I3" s="399"/>
      <c r="J3" s="400"/>
      <c r="K3" s="400"/>
      <c r="L3" s="400"/>
      <c r="M3" s="400"/>
      <c r="N3" s="400"/>
      <c r="O3" s="400"/>
      <c r="P3" s="400"/>
      <c r="Q3" s="401"/>
      <c r="R3" s="53"/>
      <c r="S3" s="405"/>
      <c r="T3" s="406"/>
      <c r="U3" s="406"/>
      <c r="V3" s="407"/>
    </row>
    <row r="4" spans="1:36" ht="20.25" customHeight="1" x14ac:dyDescent="0.25">
      <c r="F4" s="23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408">
        <v>44652</v>
      </c>
      <c r="T4" s="406"/>
      <c r="U4" s="406"/>
      <c r="V4" s="407"/>
    </row>
    <row r="5" spans="1:36" ht="8.25" customHeight="1" x14ac:dyDescent="0.25">
      <c r="F5" s="23"/>
      <c r="G5" s="25"/>
      <c r="H5" s="25"/>
      <c r="I5" s="26"/>
      <c r="J5" s="26"/>
      <c r="K5" s="26"/>
      <c r="L5" s="26"/>
      <c r="M5" s="26"/>
      <c r="N5" s="26"/>
      <c r="O5" s="26"/>
      <c r="P5" s="26"/>
      <c r="S5" s="55"/>
      <c r="T5" s="54"/>
      <c r="U5" s="54"/>
      <c r="V5" s="54"/>
    </row>
    <row r="6" spans="1:36" ht="20.100000000000001" customHeight="1" thickBot="1" x14ac:dyDescent="0.3">
      <c r="B6" s="27"/>
      <c r="C6" s="27"/>
      <c r="D6" s="27"/>
      <c r="E6" s="28" t="s">
        <v>261</v>
      </c>
      <c r="F6" s="415" t="s">
        <v>1229</v>
      </c>
      <c r="G6" s="415"/>
      <c r="H6" s="415"/>
      <c r="I6" s="415"/>
      <c r="J6" s="415"/>
      <c r="K6" s="129"/>
      <c r="L6" s="28" t="s">
        <v>248</v>
      </c>
      <c r="M6" s="398">
        <v>29826</v>
      </c>
      <c r="N6" s="398"/>
      <c r="P6" s="28" t="s">
        <v>335</v>
      </c>
      <c r="Q6" s="142" t="str">
        <f>IF(R14="","",R14)</f>
        <v/>
      </c>
      <c r="S6" s="27"/>
      <c r="T6" s="28"/>
      <c r="U6" s="396"/>
      <c r="V6" s="396"/>
    </row>
    <row r="7" spans="1:36" ht="9.9499999999999993" customHeight="1" x14ac:dyDescent="0.25">
      <c r="B7" s="27"/>
      <c r="C7" s="27"/>
      <c r="D7" s="27"/>
      <c r="E7" s="30"/>
      <c r="F7" s="90"/>
      <c r="G7" s="90"/>
      <c r="H7" s="90"/>
      <c r="I7" s="90"/>
      <c r="J7" s="90"/>
      <c r="K7" s="90"/>
      <c r="L7" s="90"/>
      <c r="M7" s="90"/>
      <c r="N7" s="29"/>
      <c r="O7" s="29"/>
      <c r="P7" s="30"/>
      <c r="Q7" s="31"/>
      <c r="R7" s="31"/>
      <c r="S7" s="29"/>
      <c r="T7" s="30"/>
      <c r="U7" s="32"/>
      <c r="V7" s="32"/>
      <c r="Y7" s="34"/>
      <c r="Z7" s="34"/>
    </row>
    <row r="8" spans="1:36" ht="15" customHeight="1" x14ac:dyDescent="0.25">
      <c r="B8" s="27"/>
      <c r="C8" s="27"/>
      <c r="D8" s="27"/>
      <c r="E8" s="28" t="s">
        <v>231</v>
      </c>
      <c r="F8" s="419" t="s">
        <v>1230</v>
      </c>
      <c r="G8" s="420"/>
      <c r="H8" s="420"/>
      <c r="I8" s="420"/>
      <c r="J8" s="420"/>
      <c r="K8" s="420"/>
      <c r="L8" s="420"/>
      <c r="M8" s="420"/>
      <c r="N8" s="420"/>
      <c r="O8" s="420"/>
      <c r="P8" s="420"/>
      <c r="Q8" s="420"/>
      <c r="R8" s="420"/>
      <c r="S8" s="420"/>
      <c r="T8" s="420"/>
      <c r="U8" s="420"/>
      <c r="V8" s="421"/>
      <c r="X8" s="33"/>
      <c r="Y8" s="34"/>
    </row>
    <row r="9" spans="1:36" ht="15" customHeight="1" x14ac:dyDescent="0.25">
      <c r="B9" s="27"/>
      <c r="C9" s="27"/>
      <c r="D9" s="27"/>
      <c r="E9" s="27"/>
      <c r="F9" s="422"/>
      <c r="G9" s="423"/>
      <c r="H9" s="423"/>
      <c r="I9" s="423"/>
      <c r="J9" s="423"/>
      <c r="K9" s="423"/>
      <c r="L9" s="423"/>
      <c r="M9" s="423"/>
      <c r="N9" s="423"/>
      <c r="O9" s="423"/>
      <c r="P9" s="423"/>
      <c r="Q9" s="423"/>
      <c r="R9" s="423"/>
      <c r="S9" s="423"/>
      <c r="T9" s="423"/>
      <c r="U9" s="423"/>
      <c r="V9" s="424"/>
      <c r="X9" s="71"/>
      <c r="Y9" s="71"/>
      <c r="Z9" s="36"/>
      <c r="AA9" s="36"/>
      <c r="AB9" s="72"/>
      <c r="AC9" s="72"/>
      <c r="AD9" s="72"/>
      <c r="AE9" s="72"/>
      <c r="AF9" s="72"/>
      <c r="AG9" s="72"/>
      <c r="AH9" s="36"/>
      <c r="AI9" s="36"/>
      <c r="AJ9" s="36"/>
    </row>
    <row r="10" spans="1:36" ht="9.9499999999999993" customHeight="1" x14ac:dyDescent="0.25">
      <c r="E10" s="35"/>
      <c r="R10" s="36"/>
      <c r="S10" s="331"/>
      <c r="T10" s="331"/>
      <c r="U10" s="331"/>
      <c r="V10" s="331"/>
      <c r="X10" s="36"/>
      <c r="Y10" s="36"/>
      <c r="Z10" s="36"/>
      <c r="AA10" s="36"/>
      <c r="AB10" s="72"/>
      <c r="AC10" s="72"/>
      <c r="AD10" s="72"/>
      <c r="AE10" s="72"/>
      <c r="AF10" s="72"/>
      <c r="AG10" s="72"/>
      <c r="AH10" s="36"/>
      <c r="AI10" s="36"/>
      <c r="AJ10" s="36"/>
    </row>
    <row r="11" spans="1:36" s="228" customFormat="1" ht="19.899999999999999" customHeight="1" x14ac:dyDescent="0.25">
      <c r="A11" s="27"/>
      <c r="B11" s="27" t="s">
        <v>377</v>
      </c>
      <c r="C11" s="226"/>
      <c r="D11" s="416" t="s">
        <v>1176</v>
      </c>
      <c r="E11" s="416"/>
      <c r="F11" s="416"/>
      <c r="G11" s="416"/>
      <c r="H11" s="27" t="s">
        <v>378</v>
      </c>
      <c r="I11" s="27"/>
      <c r="J11" s="417" t="s">
        <v>1180</v>
      </c>
      <c r="K11" s="417"/>
      <c r="L11" s="417"/>
      <c r="M11" s="417"/>
      <c r="N11" s="417"/>
      <c r="O11" s="27" t="s">
        <v>379</v>
      </c>
      <c r="P11" s="418" t="s">
        <v>1178</v>
      </c>
      <c r="Q11" s="418"/>
      <c r="R11" s="418"/>
      <c r="S11" s="418"/>
      <c r="T11" s="227"/>
    </row>
    <row r="12" spans="1:36" s="64" customFormat="1" ht="13.5" customHeight="1" x14ac:dyDescent="0.25">
      <c r="A12" s="66"/>
      <c r="B12" s="22"/>
      <c r="C12" s="210"/>
      <c r="D12" s="210"/>
      <c r="E12" s="211"/>
      <c r="F12" s="211"/>
      <c r="G12" s="211"/>
      <c r="H12" s="212"/>
      <c r="J12" s="211"/>
      <c r="K12" s="213"/>
      <c r="L12" s="210"/>
      <c r="M12" s="210"/>
      <c r="N12" s="22"/>
      <c r="O12" s="22"/>
      <c r="P12" s="22"/>
      <c r="Q12" s="211"/>
      <c r="R12" s="211"/>
      <c r="S12" s="211"/>
      <c r="T12" s="209"/>
      <c r="U12" s="209"/>
      <c r="X12" s="214"/>
      <c r="Y12" s="66"/>
    </row>
    <row r="13" spans="1:36" ht="45" customHeight="1" x14ac:dyDescent="0.25">
      <c r="B13" s="397" t="s">
        <v>264</v>
      </c>
      <c r="C13" s="397"/>
      <c r="D13" s="409" t="s">
        <v>346</v>
      </c>
      <c r="E13" s="410"/>
      <c r="F13" s="410"/>
      <c r="G13" s="410"/>
      <c r="H13" s="410"/>
      <c r="I13" s="410"/>
      <c r="J13" s="411"/>
      <c r="K13" s="412" t="s">
        <v>345</v>
      </c>
      <c r="L13" s="413"/>
      <c r="M13" s="414"/>
      <c r="N13" s="397" t="s">
        <v>249</v>
      </c>
      <c r="O13" s="397"/>
      <c r="P13" s="397" t="s">
        <v>267</v>
      </c>
      <c r="Q13" s="397"/>
      <c r="R13" s="397" t="s">
        <v>250</v>
      </c>
      <c r="S13" s="397"/>
      <c r="T13" s="397" t="s">
        <v>252</v>
      </c>
      <c r="U13" s="397"/>
      <c r="V13" s="61" t="s">
        <v>273</v>
      </c>
      <c r="X13" s="73"/>
      <c r="Y13" s="36"/>
      <c r="Z13" s="36"/>
      <c r="AA13" s="36"/>
      <c r="AB13" s="74"/>
      <c r="AC13" s="74"/>
      <c r="AD13" s="74"/>
      <c r="AE13" s="74"/>
      <c r="AF13" s="74"/>
      <c r="AG13" s="74"/>
      <c r="AH13" s="74"/>
      <c r="AI13" s="74"/>
      <c r="AJ13" s="36"/>
    </row>
    <row r="14" spans="1:36" s="233" customFormat="1" ht="20.100000000000001" customHeight="1" thickBot="1" x14ac:dyDescent="0.3">
      <c r="A14" s="21"/>
      <c r="B14" s="426" t="s">
        <v>269</v>
      </c>
      <c r="C14" s="426"/>
      <c r="D14" s="388"/>
      <c r="E14" s="389"/>
      <c r="F14" s="389"/>
      <c r="G14" s="389"/>
      <c r="H14" s="389"/>
      <c r="I14" s="389"/>
      <c r="J14" s="389"/>
      <c r="K14" s="393"/>
      <c r="L14" s="393"/>
      <c r="M14" s="393"/>
      <c r="N14" s="435"/>
      <c r="O14" s="429"/>
      <c r="P14" s="429"/>
      <c r="Q14" s="429"/>
      <c r="R14" s="432"/>
      <c r="S14" s="393"/>
      <c r="T14" s="430"/>
      <c r="U14" s="430"/>
      <c r="V14" s="83"/>
      <c r="X14" s="234"/>
      <c r="Y14" s="235"/>
      <c r="Z14" s="235"/>
      <c r="AA14" s="236"/>
      <c r="AB14" s="237"/>
      <c r="AC14" s="238"/>
      <c r="AD14" s="237"/>
      <c r="AE14" s="237"/>
      <c r="AF14" s="237"/>
      <c r="AG14" s="237"/>
      <c r="AH14" s="237"/>
      <c r="AI14" s="237"/>
      <c r="AJ14" s="235"/>
    </row>
    <row r="15" spans="1:36" s="233" customFormat="1" ht="20.100000000000001" customHeight="1" thickBot="1" x14ac:dyDescent="0.3">
      <c r="A15" s="21"/>
      <c r="B15" s="426">
        <v>1</v>
      </c>
      <c r="C15" s="426"/>
      <c r="D15" s="388"/>
      <c r="E15" s="389"/>
      <c r="F15" s="389"/>
      <c r="G15" s="389"/>
      <c r="H15" s="389"/>
      <c r="I15" s="389"/>
      <c r="J15" s="389"/>
      <c r="K15" s="374"/>
      <c r="L15" s="374"/>
      <c r="M15" s="374"/>
      <c r="N15" s="393"/>
      <c r="O15" s="393"/>
      <c r="P15" s="430"/>
      <c r="Q15" s="430"/>
      <c r="R15" s="373"/>
      <c r="S15" s="374"/>
      <c r="T15" s="431"/>
      <c r="U15" s="431"/>
      <c r="V15" s="84"/>
      <c r="X15" s="235"/>
      <c r="Y15" s="235"/>
      <c r="Z15" s="235"/>
      <c r="AA15" s="236"/>
      <c r="AB15" s="238"/>
      <c r="AC15" s="238"/>
      <c r="AD15" s="239"/>
      <c r="AE15" s="237"/>
      <c r="AF15" s="237"/>
      <c r="AG15" s="237"/>
      <c r="AH15" s="237"/>
      <c r="AI15" s="237"/>
      <c r="AJ15" s="235"/>
    </row>
    <row r="16" spans="1:36" s="233" customFormat="1" ht="20.100000000000001" customHeight="1" thickBot="1" x14ac:dyDescent="0.3">
      <c r="A16" s="21"/>
      <c r="B16" s="426">
        <v>2</v>
      </c>
      <c r="C16" s="426"/>
      <c r="D16" s="388"/>
      <c r="E16" s="389"/>
      <c r="F16" s="389"/>
      <c r="G16" s="389"/>
      <c r="H16" s="389"/>
      <c r="I16" s="389"/>
      <c r="J16" s="389"/>
      <c r="K16" s="374"/>
      <c r="L16" s="374"/>
      <c r="M16" s="374"/>
      <c r="N16" s="374"/>
      <c r="O16" s="374"/>
      <c r="P16" s="431"/>
      <c r="Q16" s="431"/>
      <c r="R16" s="373"/>
      <c r="S16" s="374"/>
      <c r="T16" s="431"/>
      <c r="U16" s="431"/>
      <c r="V16" s="85"/>
      <c r="X16" s="235"/>
      <c r="Y16" s="235"/>
      <c r="Z16" s="235"/>
      <c r="AA16" s="236"/>
      <c r="AB16" s="238"/>
      <c r="AC16" s="238"/>
      <c r="AD16" s="239"/>
      <c r="AE16" s="237"/>
      <c r="AF16" s="237"/>
      <c r="AG16" s="237"/>
      <c r="AH16" s="237"/>
      <c r="AI16" s="237"/>
      <c r="AJ16" s="235"/>
    </row>
    <row r="17" spans="1:36" s="233" customFormat="1" ht="20.100000000000001" customHeight="1" thickBot="1" x14ac:dyDescent="0.3">
      <c r="A17" s="21"/>
      <c r="B17" s="426">
        <v>3</v>
      </c>
      <c r="C17" s="426"/>
      <c r="D17" s="388"/>
      <c r="E17" s="389"/>
      <c r="F17" s="389"/>
      <c r="G17" s="389"/>
      <c r="H17" s="389"/>
      <c r="I17" s="389"/>
      <c r="J17" s="389"/>
      <c r="K17" s="374"/>
      <c r="L17" s="374"/>
      <c r="M17" s="374"/>
      <c r="N17" s="374"/>
      <c r="O17" s="374"/>
      <c r="P17" s="431"/>
      <c r="Q17" s="431"/>
      <c r="R17" s="436"/>
      <c r="S17" s="433"/>
      <c r="T17" s="434"/>
      <c r="U17" s="434"/>
      <c r="V17" s="86"/>
      <c r="X17" s="235"/>
      <c r="Y17" s="235"/>
      <c r="Z17" s="235"/>
      <c r="AA17" s="236"/>
      <c r="AB17" s="238"/>
      <c r="AC17" s="238"/>
      <c r="AD17" s="239"/>
      <c r="AE17" s="237"/>
      <c r="AF17" s="237"/>
      <c r="AG17" s="237"/>
      <c r="AH17" s="237"/>
      <c r="AI17" s="237"/>
      <c r="AJ17" s="235"/>
    </row>
    <row r="18" spans="1:36" s="233" customFormat="1" ht="20.100000000000001" customHeight="1" x14ac:dyDescent="0.25">
      <c r="A18" s="21"/>
      <c r="B18" s="426" t="s">
        <v>1</v>
      </c>
      <c r="C18" s="426"/>
      <c r="D18" s="390"/>
      <c r="E18" s="391"/>
      <c r="F18" s="391"/>
      <c r="G18" s="391"/>
      <c r="H18" s="391"/>
      <c r="I18" s="391"/>
      <c r="J18" s="392"/>
      <c r="K18" s="433"/>
      <c r="L18" s="433"/>
      <c r="M18" s="433"/>
      <c r="N18" s="433"/>
      <c r="O18" s="433"/>
      <c r="P18" s="434"/>
      <c r="Q18" s="434"/>
      <c r="R18" s="450"/>
      <c r="S18" s="451"/>
      <c r="T18" s="427"/>
      <c r="U18" s="428"/>
      <c r="V18" s="37">
        <f>SUM(V15:V17)</f>
        <v>0</v>
      </c>
      <c r="X18" s="235"/>
      <c r="Y18" s="235"/>
      <c r="Z18" s="235"/>
      <c r="AA18" s="236"/>
      <c r="AB18" s="238"/>
      <c r="AC18" s="237"/>
      <c r="AD18" s="239"/>
      <c r="AE18" s="237"/>
      <c r="AF18" s="237"/>
      <c r="AG18" s="237"/>
      <c r="AH18" s="235"/>
      <c r="AI18" s="235"/>
      <c r="AJ18" s="235"/>
    </row>
    <row r="19" spans="1:36" s="233" customFormat="1" ht="9.9499999999999993" customHeight="1" x14ac:dyDescent="0.25">
      <c r="A19" s="21"/>
      <c r="B19" s="38"/>
      <c r="C19" s="39"/>
      <c r="D19" s="40"/>
      <c r="E19" s="40"/>
      <c r="F19" s="21"/>
      <c r="G19" s="40"/>
      <c r="H19" s="40"/>
      <c r="I19" s="36"/>
      <c r="J19" s="36"/>
      <c r="K19" s="41"/>
      <c r="L19" s="41"/>
      <c r="M19" s="41"/>
      <c r="N19" s="41"/>
      <c r="O19" s="41"/>
      <c r="P19" s="36"/>
      <c r="Q19" s="36"/>
      <c r="R19" s="42"/>
      <c r="S19" s="21"/>
      <c r="T19" s="21"/>
      <c r="U19" s="21"/>
      <c r="V19" s="21"/>
      <c r="X19" s="235"/>
      <c r="Y19" s="235"/>
      <c r="Z19" s="235"/>
      <c r="AA19" s="235"/>
      <c r="AB19" s="237"/>
      <c r="AC19" s="237"/>
      <c r="AD19" s="237"/>
      <c r="AE19" s="237"/>
      <c r="AF19" s="237"/>
      <c r="AG19" s="237"/>
      <c r="AH19" s="235"/>
      <c r="AI19" s="235"/>
      <c r="AJ19" s="235"/>
    </row>
    <row r="20" spans="1:36" s="233" customFormat="1" ht="15" customHeight="1" x14ac:dyDescent="0.25">
      <c r="A20" s="21"/>
      <c r="B20" s="21"/>
      <c r="C20" s="21"/>
      <c r="D20" s="23" t="s">
        <v>274</v>
      </c>
      <c r="E20" s="437"/>
      <c r="F20" s="437"/>
      <c r="G20" s="43" t="s">
        <v>270</v>
      </c>
      <c r="H20" s="437"/>
      <c r="I20" s="437"/>
      <c r="J20" s="43" t="s">
        <v>271</v>
      </c>
      <c r="K20" s="437"/>
      <c r="L20" s="437"/>
      <c r="M20" s="43" t="s">
        <v>272</v>
      </c>
      <c r="N20" s="437"/>
      <c r="O20" s="437"/>
      <c r="P20" s="44"/>
      <c r="Q20" s="44"/>
      <c r="R20" s="45"/>
      <c r="S20" s="21"/>
      <c r="T20" s="21"/>
      <c r="U20" s="28" t="s">
        <v>275</v>
      </c>
      <c r="V20" s="51">
        <f>IF(R14="",0,IF(N18=R14,1,(((N18+P18)-(R14+T14))-V18)))</f>
        <v>0</v>
      </c>
      <c r="X20" s="240"/>
      <c r="Y20" s="235"/>
      <c r="Z20" s="235"/>
      <c r="AA20" s="235"/>
      <c r="AB20" s="237"/>
      <c r="AC20" s="237"/>
      <c r="AD20" s="241"/>
      <c r="AE20" s="237"/>
      <c r="AF20" s="241"/>
      <c r="AG20" s="237"/>
      <c r="AH20" s="237"/>
      <c r="AI20" s="235"/>
      <c r="AJ20" s="235"/>
    </row>
    <row r="21" spans="1:36" s="246" customFormat="1" ht="9.9499999999999993" customHeight="1" x14ac:dyDescent="0.25">
      <c r="A21" s="34"/>
      <c r="B21" s="34"/>
      <c r="C21" s="34"/>
      <c r="D21" s="46"/>
      <c r="E21" s="47"/>
      <c r="F21" s="47"/>
      <c r="G21" s="48"/>
      <c r="H21" s="47"/>
      <c r="I21" s="47"/>
      <c r="J21" s="48"/>
      <c r="K21" s="47"/>
      <c r="L21" s="47"/>
      <c r="M21" s="48"/>
      <c r="N21" s="47"/>
      <c r="O21" s="47"/>
      <c r="P21" s="49"/>
      <c r="Q21" s="49"/>
      <c r="R21" s="50"/>
      <c r="S21" s="34"/>
      <c r="T21" s="34"/>
      <c r="U21" s="34"/>
      <c r="V21" s="34"/>
      <c r="W21" s="233"/>
      <c r="X21" s="242"/>
      <c r="Y21" s="243"/>
      <c r="Z21" s="243"/>
      <c r="AA21" s="243"/>
      <c r="AB21" s="244"/>
      <c r="AC21" s="244"/>
      <c r="AD21" s="245"/>
      <c r="AE21" s="244"/>
      <c r="AF21" s="245"/>
      <c r="AG21" s="244"/>
      <c r="AH21" s="244"/>
      <c r="AI21" s="243"/>
      <c r="AJ21" s="243"/>
    </row>
    <row r="22" spans="1:36" s="233" customFormat="1" ht="20.100000000000001" customHeight="1" x14ac:dyDescent="0.25">
      <c r="A22" s="21"/>
      <c r="B22" s="444" t="s">
        <v>336</v>
      </c>
      <c r="C22" s="445"/>
      <c r="D22" s="445"/>
      <c r="E22" s="445"/>
      <c r="F22" s="445"/>
      <c r="G22" s="445"/>
      <c r="H22" s="445"/>
      <c r="I22" s="445"/>
      <c r="J22" s="445"/>
      <c r="K22" s="445"/>
      <c r="L22" s="445"/>
      <c r="M22" s="445"/>
      <c r="N22" s="445"/>
      <c r="O22" s="76"/>
      <c r="P22" s="76"/>
      <c r="Q22" s="76"/>
      <c r="R22" s="76"/>
      <c r="S22" s="76"/>
      <c r="T22" s="89" t="s">
        <v>232</v>
      </c>
      <c r="U22" s="386">
        <f>SUM(U24:V25)+SUM(U27:V29)+SUM(U32:V41)</f>
        <v>0</v>
      </c>
      <c r="V22" s="425"/>
      <c r="X22" s="235"/>
      <c r="Y22" s="235"/>
      <c r="Z22" s="235"/>
      <c r="AA22" s="235"/>
      <c r="AB22" s="237"/>
      <c r="AC22" s="237"/>
      <c r="AD22" s="237"/>
      <c r="AE22" s="237"/>
      <c r="AF22" s="237"/>
      <c r="AG22" s="241"/>
      <c r="AH22" s="241"/>
      <c r="AI22" s="235"/>
      <c r="AJ22" s="235"/>
    </row>
    <row r="23" spans="1:36" s="233" customFormat="1" ht="20.100000000000001" customHeight="1" x14ac:dyDescent="0.25">
      <c r="A23" s="21"/>
      <c r="B23" s="96" t="s">
        <v>1227</v>
      </c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5"/>
      <c r="O23" s="366" t="s">
        <v>251</v>
      </c>
      <c r="P23" s="367"/>
      <c r="Q23" s="442" t="s">
        <v>265</v>
      </c>
      <c r="R23" s="442"/>
      <c r="S23" s="442" t="s">
        <v>239</v>
      </c>
      <c r="T23" s="442"/>
      <c r="U23" s="366" t="s">
        <v>265</v>
      </c>
      <c r="V23" s="367"/>
      <c r="Z23" s="235"/>
      <c r="AA23" s="235"/>
      <c r="AB23" s="237"/>
      <c r="AC23" s="237"/>
      <c r="AD23" s="237"/>
      <c r="AE23" s="237"/>
      <c r="AF23" s="237"/>
      <c r="AG23" s="237"/>
      <c r="AH23" s="235"/>
      <c r="AI23" s="235"/>
      <c r="AJ23" s="235"/>
    </row>
    <row r="24" spans="1:36" s="233" customFormat="1" ht="20.100000000000001" customHeight="1" thickBot="1" x14ac:dyDescent="0.3">
      <c r="A24" s="21"/>
      <c r="B24" s="446" t="s">
        <v>291</v>
      </c>
      <c r="C24" s="447"/>
      <c r="D24" s="447"/>
      <c r="E24" s="447"/>
      <c r="F24" s="447"/>
      <c r="G24" s="447"/>
      <c r="H24" s="447"/>
      <c r="I24" s="27"/>
      <c r="J24" s="70" t="s">
        <v>298</v>
      </c>
      <c r="K24" s="27"/>
      <c r="L24" s="70"/>
      <c r="M24" s="102"/>
      <c r="N24" s="27"/>
      <c r="O24" s="438"/>
      <c r="P24" s="439"/>
      <c r="Q24" s="439"/>
      <c r="R24" s="439"/>
      <c r="S24" s="439"/>
      <c r="T24" s="454"/>
      <c r="U24" s="370" t="str">
        <f>IF(S24="","",IF((Q24/S24)&gt;'autres ldv'!B20,S24*'autres ldv'!B20,Q24))</f>
        <v/>
      </c>
      <c r="V24" s="371"/>
      <c r="AB24" s="247"/>
      <c r="AC24" s="247"/>
      <c r="AD24" s="247"/>
      <c r="AE24" s="247"/>
      <c r="AF24" s="247"/>
      <c r="AG24" s="247"/>
    </row>
    <row r="25" spans="1:36" s="233" customFormat="1" ht="20.100000000000001" customHeight="1" x14ac:dyDescent="0.25">
      <c r="A25" s="21"/>
      <c r="B25" s="448"/>
      <c r="C25" s="449"/>
      <c r="D25" s="449"/>
      <c r="E25" s="449"/>
      <c r="F25" s="449"/>
      <c r="G25" s="449"/>
      <c r="H25" s="449"/>
      <c r="I25" s="27"/>
      <c r="J25" s="70" t="s">
        <v>236</v>
      </c>
      <c r="K25" s="70"/>
      <c r="L25" s="70"/>
      <c r="M25" s="70"/>
      <c r="N25" s="27"/>
      <c r="O25" s="440"/>
      <c r="P25" s="441"/>
      <c r="Q25" s="441"/>
      <c r="R25" s="441"/>
      <c r="S25" s="441"/>
      <c r="T25" s="443"/>
      <c r="U25" s="308" t="str">
        <f>IF(S25="","",IF((Q25/S25)&gt;'autres ldv'!B21,S25*'autres ldv'!B21,Q25))</f>
        <v/>
      </c>
      <c r="V25" s="309"/>
      <c r="AB25" s="247"/>
      <c r="AC25" s="247"/>
      <c r="AD25" s="247"/>
      <c r="AE25" s="247"/>
      <c r="AF25" s="247"/>
      <c r="AG25" s="247"/>
    </row>
    <row r="26" spans="1:36" s="233" customFormat="1" ht="20.100000000000001" customHeight="1" x14ac:dyDescent="0.25">
      <c r="A26" s="21"/>
      <c r="B26" s="96" t="s">
        <v>1208</v>
      </c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5"/>
      <c r="O26" s="366"/>
      <c r="P26" s="372"/>
      <c r="Q26" s="487"/>
      <c r="R26" s="488"/>
      <c r="S26" s="442" t="s">
        <v>239</v>
      </c>
      <c r="T26" s="442"/>
      <c r="U26" s="366" t="s">
        <v>265</v>
      </c>
      <c r="V26" s="367"/>
      <c r="Z26" s="235"/>
      <c r="AA26" s="235"/>
      <c r="AB26" s="237"/>
      <c r="AC26" s="237"/>
      <c r="AD26" s="237"/>
      <c r="AE26" s="237"/>
      <c r="AF26" s="237"/>
      <c r="AG26" s="237"/>
      <c r="AH26" s="235"/>
      <c r="AI26" s="235"/>
      <c r="AJ26" s="235"/>
    </row>
    <row r="27" spans="1:36" s="233" customFormat="1" ht="20.100000000000001" customHeight="1" thickBot="1" x14ac:dyDescent="0.3">
      <c r="A27" s="21"/>
      <c r="B27" s="446" t="s">
        <v>291</v>
      </c>
      <c r="C27" s="447"/>
      <c r="D27" s="447"/>
      <c r="E27" s="447"/>
      <c r="F27" s="447"/>
      <c r="G27" s="447"/>
      <c r="H27" s="447"/>
      <c r="I27" s="27"/>
      <c r="J27" s="70" t="s">
        <v>298</v>
      </c>
      <c r="K27" s="27"/>
      <c r="L27" s="70"/>
      <c r="M27" s="102"/>
      <c r="N27" s="27"/>
      <c r="O27" s="489"/>
      <c r="P27" s="490"/>
      <c r="Q27" s="331"/>
      <c r="R27" s="491"/>
      <c r="S27" s="492"/>
      <c r="T27" s="493"/>
      <c r="U27" s="370" t="str">
        <f>IF(S27="","",ROUND(S27*'autres ldv'!B22,2))</f>
        <v/>
      </c>
      <c r="V27" s="371"/>
      <c r="AB27" s="247"/>
      <c r="AC27" s="247"/>
      <c r="AD27" s="247"/>
      <c r="AE27" s="247"/>
      <c r="AF27" s="247"/>
      <c r="AG27" s="247"/>
    </row>
    <row r="28" spans="1:36" s="233" customFormat="1" ht="20.100000000000001" customHeight="1" thickBot="1" x14ac:dyDescent="0.3">
      <c r="A28" s="21"/>
      <c r="B28" s="448"/>
      <c r="C28" s="449"/>
      <c r="D28" s="449"/>
      <c r="E28" s="449"/>
      <c r="F28" s="449"/>
      <c r="G28" s="449"/>
      <c r="H28" s="449"/>
      <c r="I28" s="27"/>
      <c r="J28" s="70" t="s">
        <v>236</v>
      </c>
      <c r="K28" s="70"/>
      <c r="L28" s="70"/>
      <c r="M28" s="70"/>
      <c r="N28" s="27"/>
      <c r="O28" s="489"/>
      <c r="P28" s="490"/>
      <c r="Q28" s="331"/>
      <c r="R28" s="491"/>
      <c r="S28" s="494"/>
      <c r="T28" s="495"/>
      <c r="U28" s="308" t="str">
        <f>IF(S28="","",ROUND(S28*'autres ldv'!B23,2))</f>
        <v/>
      </c>
      <c r="V28" s="309"/>
      <c r="AB28" s="247"/>
      <c r="AC28" s="247"/>
      <c r="AD28" s="247"/>
      <c r="AE28" s="247"/>
      <c r="AF28" s="247"/>
      <c r="AG28" s="247"/>
    </row>
    <row r="29" spans="1:36" s="233" customFormat="1" ht="20.100000000000001" customHeight="1" x14ac:dyDescent="0.25">
      <c r="A29" s="21"/>
      <c r="B29" s="473" t="s">
        <v>292</v>
      </c>
      <c r="C29" s="474"/>
      <c r="D29" s="474"/>
      <c r="E29" s="474"/>
      <c r="F29" s="474"/>
      <c r="G29" s="474"/>
      <c r="H29" s="474"/>
      <c r="I29" s="52"/>
      <c r="J29" s="52" t="s">
        <v>237</v>
      </c>
      <c r="K29" s="52"/>
      <c r="L29" s="52"/>
      <c r="M29" s="52"/>
      <c r="N29" s="103"/>
      <c r="O29" s="475"/>
      <c r="P29" s="476"/>
      <c r="Q29" s="477"/>
      <c r="R29" s="478"/>
      <c r="S29" s="479"/>
      <c r="T29" s="480"/>
      <c r="U29" s="323" t="str">
        <f>IF(S29="","",ROUND(S29*'autres ldv'!B24,2))</f>
        <v/>
      </c>
      <c r="V29" s="324"/>
      <c r="AB29" s="247"/>
      <c r="AC29" s="247"/>
      <c r="AD29" s="247"/>
      <c r="AE29" s="247"/>
      <c r="AF29" s="247"/>
      <c r="AG29" s="247"/>
    </row>
    <row r="30" spans="1:36" s="233" customFormat="1" ht="9.9499999999999993" customHeight="1" x14ac:dyDescent="0.25">
      <c r="A30" s="21"/>
      <c r="B30" s="91"/>
      <c r="C30" s="91"/>
      <c r="D30" s="91"/>
      <c r="E30" s="91"/>
      <c r="F30" s="91"/>
      <c r="G30" s="91"/>
      <c r="H30" s="91"/>
      <c r="I30" s="36"/>
      <c r="J30" s="70"/>
      <c r="K30" s="70"/>
      <c r="L30" s="70"/>
      <c r="M30" s="36"/>
      <c r="N30" s="36"/>
      <c r="O30" s="113"/>
      <c r="P30" s="113"/>
      <c r="Q30" s="113"/>
      <c r="R30" s="113"/>
      <c r="S30" s="113"/>
      <c r="T30" s="113"/>
      <c r="U30" s="93"/>
      <c r="V30" s="92"/>
      <c r="AB30" s="247"/>
      <c r="AC30" s="247"/>
      <c r="AD30" s="247"/>
      <c r="AE30" s="247"/>
      <c r="AF30" s="247"/>
      <c r="AG30" s="247"/>
    </row>
    <row r="31" spans="1:36" s="233" customFormat="1" ht="20.100000000000001" customHeight="1" x14ac:dyDescent="0.25">
      <c r="A31" s="21"/>
      <c r="B31" s="96" t="s">
        <v>337</v>
      </c>
      <c r="C31" s="130"/>
      <c r="D31" s="130"/>
      <c r="E31" s="130"/>
      <c r="F31" s="130"/>
      <c r="G31" s="130"/>
      <c r="H31" s="130"/>
      <c r="I31" s="130"/>
      <c r="J31" s="130"/>
      <c r="K31" s="343" t="s">
        <v>251</v>
      </c>
      <c r="L31" s="344"/>
      <c r="M31" s="375" t="s">
        <v>303</v>
      </c>
      <c r="N31" s="376"/>
      <c r="O31" s="375" t="s">
        <v>304</v>
      </c>
      <c r="P31" s="376"/>
      <c r="Q31" s="343" t="s">
        <v>305</v>
      </c>
      <c r="R31" s="344"/>
      <c r="S31" s="343" t="s">
        <v>306</v>
      </c>
      <c r="T31" s="344"/>
      <c r="U31" s="375" t="s">
        <v>265</v>
      </c>
      <c r="V31" s="376"/>
      <c r="AB31" s="247"/>
      <c r="AC31" s="247"/>
      <c r="AD31" s="247"/>
      <c r="AE31" s="247"/>
      <c r="AF31" s="247"/>
      <c r="AG31" s="247"/>
    </row>
    <row r="32" spans="1:36" s="233" customFormat="1" ht="20.100000000000001" customHeight="1" thickBot="1" x14ac:dyDescent="0.3">
      <c r="A32" s="21"/>
      <c r="B32" s="350"/>
      <c r="C32" s="351"/>
      <c r="D32" s="351"/>
      <c r="E32" s="351"/>
      <c r="F32" s="351"/>
      <c r="G32" s="351"/>
      <c r="H32" s="351"/>
      <c r="I32" s="351"/>
      <c r="J32" s="457"/>
      <c r="K32" s="452"/>
      <c r="L32" s="453"/>
      <c r="M32" s="458"/>
      <c r="N32" s="459"/>
      <c r="O32" s="452"/>
      <c r="P32" s="453"/>
      <c r="Q32" s="481"/>
      <c r="R32" s="482"/>
      <c r="S32" s="368"/>
      <c r="T32" s="369"/>
      <c r="U32" s="370" t="str">
        <f>IF($Q32="","",$Q32/$S32)</f>
        <v/>
      </c>
      <c r="V32" s="371"/>
      <c r="AB32" s="247"/>
      <c r="AC32" s="247"/>
      <c r="AD32" s="247"/>
      <c r="AE32" s="247"/>
      <c r="AF32" s="247"/>
      <c r="AG32" s="247"/>
    </row>
    <row r="33" spans="1:33" s="233" customFormat="1" ht="20.100000000000001" customHeight="1" thickBot="1" x14ac:dyDescent="0.3">
      <c r="A33" s="21"/>
      <c r="B33" s="354"/>
      <c r="C33" s="353"/>
      <c r="D33" s="353"/>
      <c r="E33" s="353"/>
      <c r="F33" s="353"/>
      <c r="G33" s="353"/>
      <c r="H33" s="353"/>
      <c r="I33" s="353"/>
      <c r="J33" s="355"/>
      <c r="K33" s="356"/>
      <c r="L33" s="357"/>
      <c r="M33" s="358"/>
      <c r="N33" s="359"/>
      <c r="O33" s="356"/>
      <c r="P33" s="357"/>
      <c r="Q33" s="360"/>
      <c r="R33" s="361"/>
      <c r="S33" s="306"/>
      <c r="T33" s="307"/>
      <c r="U33" s="308" t="str">
        <f t="shared" ref="U33:U40" si="0">IF($Q33="","",$Q33/$S33)</f>
        <v/>
      </c>
      <c r="V33" s="309"/>
      <c r="AB33" s="247"/>
      <c r="AC33" s="247"/>
      <c r="AD33" s="247"/>
      <c r="AE33" s="247"/>
      <c r="AF33" s="247"/>
      <c r="AG33" s="247"/>
    </row>
    <row r="34" spans="1:33" s="233" customFormat="1" ht="20.100000000000001" customHeight="1" thickBot="1" x14ac:dyDescent="0.3">
      <c r="A34" s="21"/>
      <c r="B34" s="354"/>
      <c r="C34" s="353"/>
      <c r="D34" s="353"/>
      <c r="E34" s="353"/>
      <c r="F34" s="353"/>
      <c r="G34" s="353"/>
      <c r="H34" s="353"/>
      <c r="I34" s="353"/>
      <c r="J34" s="355"/>
      <c r="K34" s="356"/>
      <c r="L34" s="357"/>
      <c r="M34" s="358"/>
      <c r="N34" s="359"/>
      <c r="O34" s="356"/>
      <c r="P34" s="357"/>
      <c r="Q34" s="360"/>
      <c r="R34" s="361"/>
      <c r="S34" s="306"/>
      <c r="T34" s="307"/>
      <c r="U34" s="308" t="str">
        <f t="shared" si="0"/>
        <v/>
      </c>
      <c r="V34" s="309"/>
      <c r="AB34" s="247"/>
      <c r="AC34" s="247"/>
      <c r="AD34" s="247"/>
      <c r="AE34" s="247"/>
      <c r="AF34" s="247"/>
      <c r="AG34" s="247"/>
    </row>
    <row r="35" spans="1:33" s="233" customFormat="1" ht="20.100000000000001" customHeight="1" thickBot="1" x14ac:dyDescent="0.3">
      <c r="A35" s="21"/>
      <c r="B35" s="354"/>
      <c r="C35" s="353"/>
      <c r="D35" s="353"/>
      <c r="E35" s="353"/>
      <c r="F35" s="353"/>
      <c r="G35" s="353"/>
      <c r="H35" s="353"/>
      <c r="I35" s="353"/>
      <c r="J35" s="355"/>
      <c r="K35" s="356"/>
      <c r="L35" s="357"/>
      <c r="M35" s="358"/>
      <c r="N35" s="359"/>
      <c r="O35" s="356"/>
      <c r="P35" s="357"/>
      <c r="Q35" s="360"/>
      <c r="R35" s="361"/>
      <c r="S35" s="306"/>
      <c r="T35" s="307"/>
      <c r="U35" s="308" t="str">
        <f t="shared" si="0"/>
        <v/>
      </c>
      <c r="V35" s="309"/>
      <c r="AB35" s="247"/>
      <c r="AC35" s="247"/>
      <c r="AD35" s="247"/>
      <c r="AE35" s="247"/>
      <c r="AF35" s="247"/>
      <c r="AG35" s="247"/>
    </row>
    <row r="36" spans="1:33" s="233" customFormat="1" ht="20.100000000000001" customHeight="1" thickBot="1" x14ac:dyDescent="0.3">
      <c r="A36" s="21"/>
      <c r="B36" s="354"/>
      <c r="C36" s="353"/>
      <c r="D36" s="353"/>
      <c r="E36" s="353"/>
      <c r="F36" s="353"/>
      <c r="G36" s="353"/>
      <c r="H36" s="353"/>
      <c r="I36" s="353"/>
      <c r="J36" s="355"/>
      <c r="K36" s="356"/>
      <c r="L36" s="357"/>
      <c r="M36" s="358"/>
      <c r="N36" s="359"/>
      <c r="O36" s="356"/>
      <c r="P36" s="357"/>
      <c r="Q36" s="360"/>
      <c r="R36" s="361"/>
      <c r="S36" s="306"/>
      <c r="T36" s="307"/>
      <c r="U36" s="308" t="str">
        <f t="shared" si="0"/>
        <v/>
      </c>
      <c r="V36" s="309"/>
      <c r="AB36" s="247"/>
      <c r="AC36" s="247"/>
      <c r="AD36" s="247"/>
      <c r="AE36" s="247"/>
      <c r="AF36" s="247"/>
      <c r="AG36" s="247"/>
    </row>
    <row r="37" spans="1:33" s="233" customFormat="1" ht="20.100000000000001" customHeight="1" thickBot="1" x14ac:dyDescent="0.3">
      <c r="A37" s="21"/>
      <c r="B37" s="354"/>
      <c r="C37" s="353"/>
      <c r="D37" s="353"/>
      <c r="E37" s="353"/>
      <c r="F37" s="353"/>
      <c r="G37" s="353"/>
      <c r="H37" s="353"/>
      <c r="I37" s="353"/>
      <c r="J37" s="355"/>
      <c r="K37" s="356"/>
      <c r="L37" s="357"/>
      <c r="M37" s="358"/>
      <c r="N37" s="359"/>
      <c r="O37" s="356"/>
      <c r="P37" s="357"/>
      <c r="Q37" s="360"/>
      <c r="R37" s="361"/>
      <c r="S37" s="306"/>
      <c r="T37" s="307"/>
      <c r="U37" s="308" t="str">
        <f t="shared" si="0"/>
        <v/>
      </c>
      <c r="V37" s="309"/>
      <c r="AB37" s="247"/>
      <c r="AC37" s="247"/>
      <c r="AD37" s="247"/>
      <c r="AE37" s="247"/>
      <c r="AF37" s="247"/>
      <c r="AG37" s="247"/>
    </row>
    <row r="38" spans="1:33" s="233" customFormat="1" ht="20.100000000000001" customHeight="1" thickBot="1" x14ac:dyDescent="0.3">
      <c r="A38" s="21"/>
      <c r="B38" s="354"/>
      <c r="C38" s="353"/>
      <c r="D38" s="353"/>
      <c r="E38" s="353"/>
      <c r="F38" s="353"/>
      <c r="G38" s="353"/>
      <c r="H38" s="353"/>
      <c r="I38" s="353"/>
      <c r="J38" s="355"/>
      <c r="K38" s="356"/>
      <c r="L38" s="357"/>
      <c r="M38" s="358"/>
      <c r="N38" s="359"/>
      <c r="O38" s="356"/>
      <c r="P38" s="357"/>
      <c r="Q38" s="360"/>
      <c r="R38" s="361"/>
      <c r="S38" s="306"/>
      <c r="T38" s="307"/>
      <c r="U38" s="308" t="str">
        <f t="shared" si="0"/>
        <v/>
      </c>
      <c r="V38" s="309"/>
      <c r="AB38" s="247"/>
      <c r="AC38" s="247"/>
      <c r="AD38" s="247"/>
      <c r="AE38" s="247"/>
      <c r="AF38" s="247"/>
      <c r="AG38" s="247"/>
    </row>
    <row r="39" spans="1:33" s="233" customFormat="1" ht="20.100000000000001" customHeight="1" thickBot="1" x14ac:dyDescent="0.3">
      <c r="A39" s="21"/>
      <c r="B39" s="354"/>
      <c r="C39" s="353"/>
      <c r="D39" s="353"/>
      <c r="E39" s="353"/>
      <c r="F39" s="353"/>
      <c r="G39" s="353"/>
      <c r="H39" s="353"/>
      <c r="I39" s="353"/>
      <c r="J39" s="355"/>
      <c r="K39" s="356"/>
      <c r="L39" s="357"/>
      <c r="M39" s="358"/>
      <c r="N39" s="359"/>
      <c r="O39" s="356"/>
      <c r="P39" s="357"/>
      <c r="Q39" s="360"/>
      <c r="R39" s="361"/>
      <c r="S39" s="306"/>
      <c r="T39" s="307"/>
      <c r="U39" s="308" t="str">
        <f t="shared" si="0"/>
        <v/>
      </c>
      <c r="V39" s="309"/>
      <c r="AB39" s="247"/>
      <c r="AC39" s="247"/>
      <c r="AD39" s="247"/>
      <c r="AE39" s="247"/>
      <c r="AF39" s="247"/>
      <c r="AG39" s="247"/>
    </row>
    <row r="40" spans="1:33" s="233" customFormat="1" ht="20.100000000000001" customHeight="1" thickBot="1" x14ac:dyDescent="0.3">
      <c r="A40" s="21"/>
      <c r="B40" s="354"/>
      <c r="C40" s="353"/>
      <c r="D40" s="353"/>
      <c r="E40" s="353"/>
      <c r="F40" s="353"/>
      <c r="G40" s="353"/>
      <c r="H40" s="353"/>
      <c r="I40" s="353"/>
      <c r="J40" s="355"/>
      <c r="K40" s="356"/>
      <c r="L40" s="357"/>
      <c r="M40" s="358"/>
      <c r="N40" s="359"/>
      <c r="O40" s="356"/>
      <c r="P40" s="357"/>
      <c r="Q40" s="360"/>
      <c r="R40" s="361"/>
      <c r="S40" s="306"/>
      <c r="T40" s="307"/>
      <c r="U40" s="308" t="str">
        <f t="shared" si="0"/>
        <v/>
      </c>
      <c r="V40" s="309"/>
      <c r="AB40" s="247"/>
      <c r="AC40" s="247"/>
      <c r="AD40" s="247"/>
      <c r="AE40" s="247"/>
      <c r="AF40" s="247"/>
      <c r="AG40" s="247"/>
    </row>
    <row r="41" spans="1:33" s="233" customFormat="1" ht="20.100000000000001" customHeight="1" x14ac:dyDescent="0.25">
      <c r="A41" s="21"/>
      <c r="B41" s="345"/>
      <c r="C41" s="346"/>
      <c r="D41" s="346"/>
      <c r="E41" s="346"/>
      <c r="F41" s="346"/>
      <c r="G41" s="346"/>
      <c r="H41" s="346"/>
      <c r="I41" s="346"/>
      <c r="J41" s="347"/>
      <c r="K41" s="339"/>
      <c r="L41" s="340"/>
      <c r="M41" s="341"/>
      <c r="N41" s="342"/>
      <c r="O41" s="339"/>
      <c r="P41" s="340"/>
      <c r="Q41" s="383"/>
      <c r="R41" s="384"/>
      <c r="S41" s="321"/>
      <c r="T41" s="322"/>
      <c r="U41" s="323" t="str">
        <f>IF($Q41="","",$Q41/$S41)</f>
        <v/>
      </c>
      <c r="V41" s="324"/>
      <c r="AB41" s="247"/>
      <c r="AC41" s="247"/>
      <c r="AD41" s="247"/>
      <c r="AE41" s="247"/>
      <c r="AF41" s="247"/>
      <c r="AG41" s="247"/>
    </row>
    <row r="42" spans="1:33" s="233" customFormat="1" ht="9.9499999999999993" customHeight="1" x14ac:dyDescent="0.25">
      <c r="A42" s="21"/>
      <c r="B42" s="21"/>
      <c r="C42" s="21"/>
      <c r="D42" s="21"/>
      <c r="E42" s="35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69"/>
      <c r="S42" s="69"/>
      <c r="T42" s="69"/>
      <c r="U42" s="69"/>
      <c r="V42" s="21"/>
      <c r="AB42" s="247"/>
      <c r="AC42" s="247"/>
      <c r="AD42" s="247"/>
      <c r="AE42" s="247"/>
      <c r="AF42" s="247"/>
      <c r="AG42" s="247"/>
    </row>
    <row r="43" spans="1:33" s="233" customFormat="1" ht="20.100000000000001" customHeight="1" x14ac:dyDescent="0.25">
      <c r="A43" s="21"/>
      <c r="B43" s="75" t="s">
        <v>299</v>
      </c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7" t="s">
        <v>232</v>
      </c>
      <c r="U43" s="483">
        <f>SUM(U45:V45,U49:V55)</f>
        <v>0</v>
      </c>
      <c r="V43" s="425"/>
      <c r="AB43" s="247"/>
      <c r="AC43" s="247"/>
      <c r="AD43" s="247"/>
      <c r="AE43" s="247"/>
      <c r="AF43" s="247"/>
      <c r="AG43" s="247"/>
    </row>
    <row r="44" spans="1:33" s="233" customFormat="1" ht="20.100000000000001" customHeight="1" x14ac:dyDescent="0.25">
      <c r="A44" s="21"/>
      <c r="B44" s="484" t="s">
        <v>308</v>
      </c>
      <c r="C44" s="485"/>
      <c r="D44" s="485"/>
      <c r="E44" s="485"/>
      <c r="F44" s="485"/>
      <c r="G44" s="485"/>
      <c r="H44" s="485"/>
      <c r="I44" s="485"/>
      <c r="J44" s="485"/>
      <c r="K44" s="485"/>
      <c r="L44" s="485"/>
      <c r="M44" s="485"/>
      <c r="N44" s="486"/>
      <c r="O44" s="372" t="s">
        <v>300</v>
      </c>
      <c r="P44" s="367"/>
      <c r="Q44" s="366" t="s">
        <v>2</v>
      </c>
      <c r="R44" s="367"/>
      <c r="S44" s="366" t="s">
        <v>301</v>
      </c>
      <c r="T44" s="367"/>
      <c r="U44" s="364" t="s">
        <v>265</v>
      </c>
      <c r="V44" s="365"/>
      <c r="AB44" s="247"/>
      <c r="AC44" s="247"/>
      <c r="AD44" s="247"/>
      <c r="AE44" s="247"/>
      <c r="AF44" s="247"/>
      <c r="AG44" s="247"/>
    </row>
    <row r="45" spans="1:33" s="233" customFormat="1" ht="20.100000000000001" customHeight="1" x14ac:dyDescent="0.25">
      <c r="A45" s="21"/>
      <c r="B45" s="99" t="s">
        <v>309</v>
      </c>
      <c r="C45" s="100"/>
      <c r="D45" s="100"/>
      <c r="E45" s="100"/>
      <c r="F45" s="100"/>
      <c r="G45" s="101"/>
      <c r="H45" s="100"/>
      <c r="I45" s="100"/>
      <c r="J45" s="100"/>
      <c r="K45" s="100"/>
      <c r="L45" s="100"/>
      <c r="M45" s="100"/>
      <c r="N45" s="114"/>
      <c r="O45" s="377"/>
      <c r="P45" s="378"/>
      <c r="Q45" s="362"/>
      <c r="R45" s="363"/>
      <c r="S45" s="362"/>
      <c r="T45" s="363"/>
      <c r="U45" s="379" t="str">
        <f>IF(OR(Q45="",S45="",S45&lt;30),"",VLOOKUP(Q45,'autres ldv'!A10:B12,2)*S45*(VLOOKUP("FRANCE",Pays!A2:I247,9,FALSE)/100))</f>
        <v/>
      </c>
      <c r="V45" s="380"/>
      <c r="X45" s="248"/>
      <c r="AB45" s="247"/>
      <c r="AC45" s="247"/>
      <c r="AD45" s="247"/>
      <c r="AE45" s="247"/>
      <c r="AF45" s="247"/>
      <c r="AG45" s="247"/>
    </row>
    <row r="46" spans="1:33" s="233" customFormat="1" ht="20.100000000000001" customHeight="1" x14ac:dyDescent="0.25">
      <c r="A46" s="21"/>
      <c r="B46" s="82" t="s">
        <v>310</v>
      </c>
      <c r="C46" s="36"/>
      <c r="D46" s="36"/>
      <c r="E46" s="36"/>
      <c r="F46" s="36"/>
      <c r="G46" s="79"/>
      <c r="H46" s="115"/>
      <c r="I46" s="115"/>
      <c r="J46" s="116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80"/>
      <c r="V46" s="80"/>
      <c r="AB46" s="247"/>
      <c r="AC46" s="247"/>
      <c r="AD46" s="247"/>
      <c r="AE46" s="247"/>
      <c r="AF46" s="247"/>
      <c r="AG46" s="247"/>
    </row>
    <row r="47" spans="1:33" s="233" customFormat="1" ht="20.100000000000001" customHeight="1" x14ac:dyDescent="0.25">
      <c r="A47" s="21"/>
      <c r="B47" s="96" t="s">
        <v>302</v>
      </c>
      <c r="C47" s="130"/>
      <c r="D47" s="130"/>
      <c r="E47" s="130"/>
      <c r="F47" s="130"/>
      <c r="G47" s="130"/>
      <c r="H47" s="130"/>
      <c r="I47" s="130"/>
      <c r="J47" s="130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2"/>
      <c r="AB47" s="247"/>
      <c r="AC47" s="247"/>
      <c r="AD47" s="247"/>
      <c r="AE47" s="247"/>
      <c r="AF47" s="247"/>
      <c r="AG47" s="247"/>
    </row>
    <row r="48" spans="1:33" s="233" customFormat="1" ht="20.100000000000001" customHeight="1" x14ac:dyDescent="0.25">
      <c r="A48" s="21"/>
      <c r="B48" s="97" t="s">
        <v>234</v>
      </c>
      <c r="C48" s="98"/>
      <c r="D48" s="98"/>
      <c r="E48" s="98"/>
      <c r="F48" s="98"/>
      <c r="G48" s="98"/>
      <c r="H48" s="98"/>
      <c r="I48" s="98"/>
      <c r="J48" s="98"/>
      <c r="K48" s="343" t="s">
        <v>251</v>
      </c>
      <c r="L48" s="344"/>
      <c r="M48" s="375" t="s">
        <v>303</v>
      </c>
      <c r="N48" s="376"/>
      <c r="O48" s="375" t="s">
        <v>304</v>
      </c>
      <c r="P48" s="376"/>
      <c r="Q48" s="343" t="s">
        <v>305</v>
      </c>
      <c r="R48" s="344"/>
      <c r="S48" s="343" t="s">
        <v>306</v>
      </c>
      <c r="T48" s="344"/>
      <c r="U48" s="375" t="s">
        <v>265</v>
      </c>
      <c r="V48" s="376"/>
      <c r="AB48" s="247"/>
      <c r="AC48" s="247"/>
      <c r="AD48" s="247"/>
      <c r="AE48" s="247"/>
      <c r="AF48" s="247"/>
      <c r="AG48" s="247"/>
    </row>
    <row r="49" spans="1:33" s="233" customFormat="1" ht="20.100000000000001" customHeight="1" thickBot="1" x14ac:dyDescent="0.3">
      <c r="A49" s="21"/>
      <c r="B49" s="350"/>
      <c r="C49" s="351"/>
      <c r="D49" s="351"/>
      <c r="E49" s="351"/>
      <c r="F49" s="351"/>
      <c r="G49" s="351"/>
      <c r="H49" s="351"/>
      <c r="I49" s="351"/>
      <c r="J49" s="457"/>
      <c r="K49" s="452"/>
      <c r="L49" s="453"/>
      <c r="M49" s="458"/>
      <c r="N49" s="459"/>
      <c r="O49" s="452"/>
      <c r="P49" s="453"/>
      <c r="Q49" s="481"/>
      <c r="R49" s="482"/>
      <c r="S49" s="368"/>
      <c r="T49" s="369"/>
      <c r="U49" s="370" t="str">
        <f>IF($Q49="","",$Q49/$S49)</f>
        <v/>
      </c>
      <c r="V49" s="371"/>
      <c r="AB49" s="247"/>
      <c r="AC49" s="247"/>
      <c r="AD49" s="247"/>
      <c r="AE49" s="247"/>
      <c r="AF49" s="247"/>
      <c r="AG49" s="247"/>
    </row>
    <row r="50" spans="1:33" s="233" customFormat="1" ht="20.100000000000001" customHeight="1" thickBot="1" x14ac:dyDescent="0.3">
      <c r="A50" s="21"/>
      <c r="B50" s="354"/>
      <c r="C50" s="353"/>
      <c r="D50" s="353"/>
      <c r="E50" s="353"/>
      <c r="F50" s="353"/>
      <c r="G50" s="353"/>
      <c r="H50" s="353"/>
      <c r="I50" s="353"/>
      <c r="J50" s="355"/>
      <c r="K50" s="356"/>
      <c r="L50" s="357"/>
      <c r="M50" s="358"/>
      <c r="N50" s="359"/>
      <c r="O50" s="356"/>
      <c r="P50" s="357"/>
      <c r="Q50" s="360"/>
      <c r="R50" s="361"/>
      <c r="S50" s="306"/>
      <c r="T50" s="307"/>
      <c r="U50" s="308" t="str">
        <f t="shared" ref="U50:U54" si="1">IF($Q50="","",$Q50/$S50)</f>
        <v/>
      </c>
      <c r="V50" s="309"/>
      <c r="AB50" s="247"/>
      <c r="AC50" s="247"/>
      <c r="AD50" s="247"/>
      <c r="AE50" s="247"/>
      <c r="AF50" s="247"/>
      <c r="AG50" s="247"/>
    </row>
    <row r="51" spans="1:33" s="233" customFormat="1" ht="20.100000000000001" customHeight="1" thickBot="1" x14ac:dyDescent="0.3">
      <c r="A51" s="21"/>
      <c r="B51" s="354"/>
      <c r="C51" s="353"/>
      <c r="D51" s="353"/>
      <c r="E51" s="353"/>
      <c r="F51" s="353"/>
      <c r="G51" s="353"/>
      <c r="H51" s="353"/>
      <c r="I51" s="353"/>
      <c r="J51" s="355"/>
      <c r="K51" s="356"/>
      <c r="L51" s="357"/>
      <c r="M51" s="358"/>
      <c r="N51" s="359"/>
      <c r="O51" s="356"/>
      <c r="P51" s="357"/>
      <c r="Q51" s="360"/>
      <c r="R51" s="361"/>
      <c r="S51" s="306"/>
      <c r="T51" s="307"/>
      <c r="U51" s="308" t="str">
        <f t="shared" si="1"/>
        <v/>
      </c>
      <c r="V51" s="309"/>
      <c r="AB51" s="247"/>
      <c r="AC51" s="247"/>
      <c r="AD51" s="247"/>
      <c r="AE51" s="247"/>
      <c r="AF51" s="247"/>
      <c r="AG51" s="247"/>
    </row>
    <row r="52" spans="1:33" s="233" customFormat="1" ht="20.100000000000001" customHeight="1" thickBot="1" x14ac:dyDescent="0.3">
      <c r="A52" s="21"/>
      <c r="B52" s="354"/>
      <c r="C52" s="353"/>
      <c r="D52" s="353"/>
      <c r="E52" s="353"/>
      <c r="F52" s="353"/>
      <c r="G52" s="353"/>
      <c r="H52" s="353"/>
      <c r="I52" s="353"/>
      <c r="J52" s="355"/>
      <c r="K52" s="356"/>
      <c r="L52" s="357"/>
      <c r="M52" s="358"/>
      <c r="N52" s="359"/>
      <c r="O52" s="356"/>
      <c r="P52" s="357"/>
      <c r="Q52" s="360"/>
      <c r="R52" s="361"/>
      <c r="S52" s="306"/>
      <c r="T52" s="307"/>
      <c r="U52" s="308" t="str">
        <f t="shared" si="1"/>
        <v/>
      </c>
      <c r="V52" s="309"/>
      <c r="AB52" s="247"/>
      <c r="AC52" s="247"/>
      <c r="AD52" s="247"/>
      <c r="AE52" s="247"/>
      <c r="AF52" s="247"/>
      <c r="AG52" s="247"/>
    </row>
    <row r="53" spans="1:33" s="233" customFormat="1" ht="20.100000000000001" customHeight="1" thickBot="1" x14ac:dyDescent="0.3">
      <c r="A53" s="21"/>
      <c r="B53" s="354"/>
      <c r="C53" s="353"/>
      <c r="D53" s="353"/>
      <c r="E53" s="353"/>
      <c r="F53" s="353"/>
      <c r="G53" s="353"/>
      <c r="H53" s="353"/>
      <c r="I53" s="353"/>
      <c r="J53" s="355"/>
      <c r="K53" s="356"/>
      <c r="L53" s="357"/>
      <c r="M53" s="358"/>
      <c r="N53" s="359"/>
      <c r="O53" s="356"/>
      <c r="P53" s="357"/>
      <c r="Q53" s="360"/>
      <c r="R53" s="361"/>
      <c r="S53" s="306"/>
      <c r="T53" s="307"/>
      <c r="U53" s="308" t="str">
        <f t="shared" si="1"/>
        <v/>
      </c>
      <c r="V53" s="309"/>
      <c r="AB53" s="247"/>
      <c r="AC53" s="247"/>
      <c r="AD53" s="247"/>
      <c r="AE53" s="247"/>
      <c r="AF53" s="247"/>
      <c r="AG53" s="247"/>
    </row>
    <row r="54" spans="1:33" s="233" customFormat="1" ht="20.100000000000001" customHeight="1" thickBot="1" x14ac:dyDescent="0.3">
      <c r="A54" s="21"/>
      <c r="B54" s="354"/>
      <c r="C54" s="353"/>
      <c r="D54" s="353"/>
      <c r="E54" s="353"/>
      <c r="F54" s="353"/>
      <c r="G54" s="353"/>
      <c r="H54" s="353"/>
      <c r="I54" s="353"/>
      <c r="J54" s="355"/>
      <c r="K54" s="356"/>
      <c r="L54" s="357"/>
      <c r="M54" s="358"/>
      <c r="N54" s="359"/>
      <c r="O54" s="356"/>
      <c r="P54" s="357"/>
      <c r="Q54" s="360"/>
      <c r="R54" s="361"/>
      <c r="S54" s="306"/>
      <c r="T54" s="307"/>
      <c r="U54" s="308" t="str">
        <f t="shared" si="1"/>
        <v/>
      </c>
      <c r="V54" s="309"/>
      <c r="AB54" s="247"/>
      <c r="AC54" s="247"/>
      <c r="AD54" s="247"/>
      <c r="AE54" s="247"/>
      <c r="AF54" s="247"/>
      <c r="AG54" s="247"/>
    </row>
    <row r="55" spans="1:33" s="233" customFormat="1" ht="20.100000000000001" customHeight="1" x14ac:dyDescent="0.25">
      <c r="A55" s="21"/>
      <c r="B55" s="345"/>
      <c r="C55" s="346"/>
      <c r="D55" s="346"/>
      <c r="E55" s="346"/>
      <c r="F55" s="346"/>
      <c r="G55" s="346"/>
      <c r="H55" s="346"/>
      <c r="I55" s="346"/>
      <c r="J55" s="347"/>
      <c r="K55" s="339"/>
      <c r="L55" s="340"/>
      <c r="M55" s="341"/>
      <c r="N55" s="342"/>
      <c r="O55" s="339"/>
      <c r="P55" s="340"/>
      <c r="Q55" s="383"/>
      <c r="R55" s="384"/>
      <c r="S55" s="321"/>
      <c r="T55" s="322"/>
      <c r="U55" s="323" t="str">
        <f>IF($Q55="","",$Q55/$S55)</f>
        <v/>
      </c>
      <c r="V55" s="324"/>
      <c r="AB55" s="247"/>
      <c r="AC55" s="247"/>
      <c r="AD55" s="247"/>
      <c r="AE55" s="247"/>
      <c r="AF55" s="247"/>
      <c r="AG55" s="247"/>
    </row>
    <row r="56" spans="1:33" s="233" customFormat="1" ht="9.9499999999999993" customHeight="1" x14ac:dyDescent="0.25">
      <c r="A56" s="21"/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27"/>
      <c r="P56" s="27"/>
      <c r="Q56" s="27"/>
      <c r="R56" s="27"/>
      <c r="S56" s="27"/>
      <c r="T56" s="27"/>
      <c r="U56" s="27"/>
      <c r="V56" s="27"/>
      <c r="AB56" s="247"/>
      <c r="AC56" s="247"/>
      <c r="AD56" s="247"/>
      <c r="AE56" s="247"/>
      <c r="AF56" s="247"/>
      <c r="AG56" s="247"/>
    </row>
    <row r="57" spans="1:33" s="233" customFormat="1" ht="20.100000000000001" customHeight="1" x14ac:dyDescent="0.25">
      <c r="A57" s="21"/>
      <c r="B57" s="75" t="s">
        <v>307</v>
      </c>
      <c r="C57" s="81"/>
      <c r="D57" s="81"/>
      <c r="E57" s="81"/>
      <c r="F57" s="81"/>
      <c r="G57" s="81"/>
      <c r="H57" s="81"/>
      <c r="I57" s="81"/>
      <c r="J57" s="81"/>
      <c r="K57" s="87"/>
      <c r="L57" s="87"/>
      <c r="M57" s="87"/>
      <c r="N57" s="87"/>
      <c r="O57" s="88"/>
      <c r="P57" s="88"/>
      <c r="Q57" s="88"/>
      <c r="R57" s="88"/>
      <c r="S57" s="385" t="s">
        <v>232</v>
      </c>
      <c r="T57" s="385"/>
      <c r="U57" s="386">
        <f>SUM(U59:V67)</f>
        <v>380</v>
      </c>
      <c r="V57" s="387"/>
      <c r="AB57" s="247"/>
      <c r="AC57" s="247"/>
      <c r="AD57" s="247"/>
      <c r="AE57" s="247"/>
      <c r="AF57" s="247"/>
      <c r="AG57" s="247"/>
    </row>
    <row r="58" spans="1:33" s="233" customFormat="1" ht="20.100000000000001" customHeight="1" x14ac:dyDescent="0.25">
      <c r="A58" s="21"/>
      <c r="B58" s="375" t="s">
        <v>234</v>
      </c>
      <c r="C58" s="466"/>
      <c r="D58" s="466"/>
      <c r="E58" s="466"/>
      <c r="F58" s="466"/>
      <c r="G58" s="466"/>
      <c r="H58" s="466"/>
      <c r="I58" s="137" t="s">
        <v>341</v>
      </c>
      <c r="J58" s="343" t="s">
        <v>303</v>
      </c>
      <c r="K58" s="344"/>
      <c r="L58" s="136" t="s">
        <v>304</v>
      </c>
      <c r="M58" s="375" t="s">
        <v>342</v>
      </c>
      <c r="N58" s="376"/>
      <c r="O58" s="375" t="s">
        <v>343</v>
      </c>
      <c r="P58" s="376"/>
      <c r="Q58" s="343" t="s">
        <v>344</v>
      </c>
      <c r="R58" s="344"/>
      <c r="S58" s="343" t="s">
        <v>306</v>
      </c>
      <c r="T58" s="344"/>
      <c r="U58" s="375" t="s">
        <v>265</v>
      </c>
      <c r="V58" s="376"/>
      <c r="AB58" s="247"/>
      <c r="AC58" s="247"/>
      <c r="AD58" s="247"/>
      <c r="AE58" s="247"/>
      <c r="AF58" s="247"/>
      <c r="AG58" s="247"/>
    </row>
    <row r="59" spans="1:33" s="233" customFormat="1" ht="20.100000000000001" customHeight="1" thickBot="1" x14ac:dyDescent="0.3">
      <c r="A59" s="21"/>
      <c r="B59" s="350" t="s">
        <v>1231</v>
      </c>
      <c r="C59" s="351"/>
      <c r="D59" s="351"/>
      <c r="E59" s="351"/>
      <c r="F59" s="351"/>
      <c r="G59" s="351"/>
      <c r="H59" s="351"/>
      <c r="I59" s="138"/>
      <c r="J59" s="455">
        <v>44847</v>
      </c>
      <c r="K59" s="456"/>
      <c r="L59" s="140"/>
      <c r="M59" s="381">
        <v>1</v>
      </c>
      <c r="N59" s="382"/>
      <c r="O59" s="381">
        <v>1</v>
      </c>
      <c r="P59" s="382"/>
      <c r="Q59" s="381">
        <v>380</v>
      </c>
      <c r="R59" s="382"/>
      <c r="S59" s="381">
        <v>1</v>
      </c>
      <c r="T59" s="382"/>
      <c r="U59" s="370">
        <f>IF($Q59="","",$Q59/$S59)</f>
        <v>380</v>
      </c>
      <c r="V59" s="371"/>
      <c r="AB59" s="247"/>
      <c r="AC59" s="247"/>
      <c r="AD59" s="247"/>
      <c r="AE59" s="247"/>
      <c r="AF59" s="247"/>
      <c r="AG59" s="247"/>
    </row>
    <row r="60" spans="1:33" s="233" customFormat="1" ht="20.100000000000001" customHeight="1" thickBot="1" x14ac:dyDescent="0.3">
      <c r="A60" s="21"/>
      <c r="B60" s="354"/>
      <c r="C60" s="353"/>
      <c r="D60" s="353"/>
      <c r="E60" s="353"/>
      <c r="F60" s="353"/>
      <c r="G60" s="353"/>
      <c r="H60" s="353"/>
      <c r="I60" s="138"/>
      <c r="J60" s="332"/>
      <c r="K60" s="333"/>
      <c r="L60" s="140"/>
      <c r="M60" s="315"/>
      <c r="N60" s="316"/>
      <c r="O60" s="315"/>
      <c r="P60" s="316"/>
      <c r="Q60" s="315"/>
      <c r="R60" s="316"/>
      <c r="S60" s="306"/>
      <c r="T60" s="307"/>
      <c r="U60" s="308" t="str">
        <f t="shared" ref="U60:U66" si="2">IF($Q60="","",$Q60/$S60)</f>
        <v/>
      </c>
      <c r="V60" s="309"/>
      <c r="AB60" s="247"/>
      <c r="AC60" s="247"/>
      <c r="AD60" s="247"/>
      <c r="AE60" s="247"/>
      <c r="AF60" s="247"/>
      <c r="AG60" s="247"/>
    </row>
    <row r="61" spans="1:33" s="233" customFormat="1" ht="20.100000000000001" customHeight="1" thickBot="1" x14ac:dyDescent="0.3">
      <c r="A61" s="21"/>
      <c r="B61" s="352"/>
      <c r="C61" s="353"/>
      <c r="D61" s="353"/>
      <c r="E61" s="353"/>
      <c r="F61" s="353"/>
      <c r="G61" s="353"/>
      <c r="H61" s="353"/>
      <c r="I61" s="138"/>
      <c r="J61" s="332"/>
      <c r="K61" s="333"/>
      <c r="L61" s="140"/>
      <c r="M61" s="315"/>
      <c r="N61" s="316"/>
      <c r="O61" s="315"/>
      <c r="P61" s="316"/>
      <c r="Q61" s="315"/>
      <c r="R61" s="316"/>
      <c r="S61" s="306"/>
      <c r="T61" s="307"/>
      <c r="U61" s="308" t="str">
        <f t="shared" si="2"/>
        <v/>
      </c>
      <c r="V61" s="309"/>
      <c r="AB61" s="247"/>
      <c r="AC61" s="247"/>
      <c r="AD61" s="247"/>
      <c r="AE61" s="247"/>
      <c r="AF61" s="247"/>
      <c r="AG61" s="247"/>
    </row>
    <row r="62" spans="1:33" s="233" customFormat="1" ht="20.100000000000001" customHeight="1" thickBot="1" x14ac:dyDescent="0.3">
      <c r="A62" s="21"/>
      <c r="B62" s="354"/>
      <c r="C62" s="353"/>
      <c r="D62" s="353"/>
      <c r="E62" s="353"/>
      <c r="F62" s="353"/>
      <c r="G62" s="353"/>
      <c r="H62" s="353"/>
      <c r="I62" s="138"/>
      <c r="J62" s="332"/>
      <c r="K62" s="333"/>
      <c r="L62" s="140"/>
      <c r="M62" s="315"/>
      <c r="N62" s="316"/>
      <c r="O62" s="315"/>
      <c r="P62" s="316"/>
      <c r="Q62" s="315"/>
      <c r="R62" s="316"/>
      <c r="S62" s="306"/>
      <c r="T62" s="307"/>
      <c r="U62" s="308" t="str">
        <f t="shared" si="2"/>
        <v/>
      </c>
      <c r="V62" s="309"/>
      <c r="AB62" s="247"/>
      <c r="AC62" s="247"/>
      <c r="AD62" s="247"/>
      <c r="AE62" s="247"/>
      <c r="AF62" s="247"/>
      <c r="AG62" s="247"/>
    </row>
    <row r="63" spans="1:33" s="233" customFormat="1" ht="20.100000000000001" customHeight="1" thickBot="1" x14ac:dyDescent="0.3">
      <c r="A63" s="21"/>
      <c r="B63" s="354"/>
      <c r="C63" s="353"/>
      <c r="D63" s="353"/>
      <c r="E63" s="353"/>
      <c r="F63" s="353"/>
      <c r="G63" s="353"/>
      <c r="H63" s="353"/>
      <c r="I63" s="138"/>
      <c r="J63" s="332"/>
      <c r="K63" s="333"/>
      <c r="L63" s="140"/>
      <c r="M63" s="315"/>
      <c r="N63" s="316"/>
      <c r="O63" s="315"/>
      <c r="P63" s="316"/>
      <c r="Q63" s="315"/>
      <c r="R63" s="316"/>
      <c r="S63" s="306"/>
      <c r="T63" s="307"/>
      <c r="U63" s="308" t="str">
        <f t="shared" si="2"/>
        <v/>
      </c>
      <c r="V63" s="309"/>
      <c r="AB63" s="247"/>
      <c r="AC63" s="247"/>
      <c r="AD63" s="247"/>
      <c r="AE63" s="247"/>
      <c r="AF63" s="247"/>
      <c r="AG63" s="247"/>
    </row>
    <row r="64" spans="1:33" s="233" customFormat="1" ht="20.100000000000001" customHeight="1" thickBot="1" x14ac:dyDescent="0.3">
      <c r="A64" s="21"/>
      <c r="B64" s="354"/>
      <c r="C64" s="353"/>
      <c r="D64" s="353"/>
      <c r="E64" s="353"/>
      <c r="F64" s="353"/>
      <c r="G64" s="353"/>
      <c r="H64" s="353"/>
      <c r="I64" s="138"/>
      <c r="J64" s="332"/>
      <c r="K64" s="333"/>
      <c r="L64" s="140"/>
      <c r="M64" s="315"/>
      <c r="N64" s="316"/>
      <c r="O64" s="315"/>
      <c r="P64" s="316"/>
      <c r="Q64" s="315"/>
      <c r="R64" s="316"/>
      <c r="S64" s="306"/>
      <c r="T64" s="307"/>
      <c r="U64" s="308" t="str">
        <f t="shared" si="2"/>
        <v/>
      </c>
      <c r="V64" s="309"/>
      <c r="AB64" s="247"/>
      <c r="AC64" s="247"/>
      <c r="AD64" s="247"/>
      <c r="AE64" s="247"/>
      <c r="AF64" s="247"/>
      <c r="AG64" s="247"/>
    </row>
    <row r="65" spans="1:33" s="233" customFormat="1" ht="20.100000000000001" customHeight="1" thickBot="1" x14ac:dyDescent="0.3">
      <c r="A65" s="21"/>
      <c r="B65" s="354"/>
      <c r="C65" s="353"/>
      <c r="D65" s="353"/>
      <c r="E65" s="353"/>
      <c r="F65" s="353"/>
      <c r="G65" s="353"/>
      <c r="H65" s="353"/>
      <c r="I65" s="138"/>
      <c r="J65" s="332"/>
      <c r="K65" s="333"/>
      <c r="L65" s="140"/>
      <c r="M65" s="315"/>
      <c r="N65" s="316"/>
      <c r="O65" s="315"/>
      <c r="P65" s="316"/>
      <c r="Q65" s="315"/>
      <c r="R65" s="316"/>
      <c r="S65" s="306"/>
      <c r="T65" s="307"/>
      <c r="U65" s="308" t="str">
        <f t="shared" si="2"/>
        <v/>
      </c>
      <c r="V65" s="309"/>
      <c r="AB65" s="247"/>
      <c r="AC65" s="247"/>
      <c r="AD65" s="247"/>
      <c r="AE65" s="247"/>
      <c r="AF65" s="247"/>
      <c r="AG65" s="247"/>
    </row>
    <row r="66" spans="1:33" s="233" customFormat="1" ht="20.100000000000001" customHeight="1" thickBot="1" x14ac:dyDescent="0.3">
      <c r="A66" s="21"/>
      <c r="B66" s="354"/>
      <c r="C66" s="353"/>
      <c r="D66" s="353"/>
      <c r="E66" s="353"/>
      <c r="F66" s="353"/>
      <c r="G66" s="353"/>
      <c r="H66" s="353"/>
      <c r="I66" s="138"/>
      <c r="J66" s="332"/>
      <c r="K66" s="333"/>
      <c r="L66" s="140"/>
      <c r="M66" s="315"/>
      <c r="N66" s="316"/>
      <c r="O66" s="315"/>
      <c r="P66" s="316"/>
      <c r="Q66" s="315"/>
      <c r="R66" s="316"/>
      <c r="S66" s="306"/>
      <c r="T66" s="307"/>
      <c r="U66" s="308" t="str">
        <f t="shared" si="2"/>
        <v/>
      </c>
      <c r="V66" s="309"/>
      <c r="AB66" s="247"/>
      <c r="AC66" s="247"/>
      <c r="AD66" s="247"/>
      <c r="AE66" s="247"/>
      <c r="AF66" s="247"/>
      <c r="AG66" s="247"/>
    </row>
    <row r="67" spans="1:33" s="233" customFormat="1" ht="20.100000000000001" customHeight="1" x14ac:dyDescent="0.25">
      <c r="A67" s="21"/>
      <c r="B67" s="345"/>
      <c r="C67" s="346"/>
      <c r="D67" s="346"/>
      <c r="E67" s="346"/>
      <c r="F67" s="346"/>
      <c r="G67" s="346"/>
      <c r="H67" s="346"/>
      <c r="I67" s="139"/>
      <c r="J67" s="348"/>
      <c r="K67" s="349"/>
      <c r="L67" s="141"/>
      <c r="M67" s="319"/>
      <c r="N67" s="320"/>
      <c r="O67" s="319"/>
      <c r="P67" s="320"/>
      <c r="Q67" s="319"/>
      <c r="R67" s="320"/>
      <c r="S67" s="321"/>
      <c r="T67" s="322"/>
      <c r="U67" s="323" t="str">
        <f>IF($Q67="","",$Q67/$S67)</f>
        <v/>
      </c>
      <c r="V67" s="324"/>
      <c r="AB67" s="247"/>
      <c r="AC67" s="247"/>
      <c r="AD67" s="247"/>
      <c r="AE67" s="247"/>
      <c r="AF67" s="247"/>
      <c r="AG67" s="247"/>
    </row>
    <row r="68" spans="1:33" ht="9.9499999999999993" customHeight="1" x14ac:dyDescent="0.25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27"/>
      <c r="P68" s="27"/>
      <c r="Q68" s="27"/>
      <c r="R68" s="27"/>
      <c r="S68" s="27"/>
      <c r="T68" s="27"/>
      <c r="U68" s="27"/>
      <c r="V68" s="27"/>
    </row>
    <row r="69" spans="1:33" ht="15.75" customHeight="1" x14ac:dyDescent="0.25">
      <c r="B69" s="460" t="s">
        <v>290</v>
      </c>
      <c r="C69" s="460"/>
      <c r="D69" s="460"/>
      <c r="E69" s="460"/>
      <c r="F69" s="460"/>
      <c r="G69" s="460"/>
      <c r="H69" s="460"/>
      <c r="I69" s="460"/>
      <c r="J69" s="460"/>
      <c r="K69" s="460"/>
      <c r="L69" s="460"/>
      <c r="M69" s="460"/>
      <c r="N69" s="460"/>
      <c r="O69" s="460"/>
      <c r="P69" s="27"/>
      <c r="Q69" s="27"/>
      <c r="R69" s="27"/>
      <c r="S69" s="28" t="s">
        <v>262</v>
      </c>
      <c r="T69" s="312">
        <f>U22+U43+U57</f>
        <v>380</v>
      </c>
      <c r="U69" s="313"/>
      <c r="V69" s="314"/>
    </row>
    <row r="70" spans="1:33" ht="15.75" x14ac:dyDescent="0.25">
      <c r="B70" s="460"/>
      <c r="C70" s="460"/>
      <c r="D70" s="460"/>
      <c r="E70" s="460"/>
      <c r="F70" s="460"/>
      <c r="G70" s="460"/>
      <c r="H70" s="460"/>
      <c r="I70" s="460"/>
      <c r="J70" s="460"/>
      <c r="K70" s="460"/>
      <c r="L70" s="460"/>
      <c r="M70" s="460"/>
      <c r="N70" s="460"/>
      <c r="O70" s="460"/>
      <c r="P70" s="27"/>
      <c r="Q70" s="27"/>
      <c r="R70" s="27"/>
      <c r="S70" s="28" t="s">
        <v>266</v>
      </c>
      <c r="T70" s="470">
        <f>'Demande d''avance'!H34</f>
        <v>0</v>
      </c>
      <c r="U70" s="471"/>
      <c r="V70" s="472"/>
    </row>
    <row r="71" spans="1:33" ht="5.0999999999999996" customHeight="1" x14ac:dyDescent="0.25">
      <c r="B71" s="62"/>
      <c r="D71" s="117"/>
      <c r="E71" s="117"/>
      <c r="F71" s="117"/>
      <c r="G71" s="117"/>
      <c r="H71" s="117"/>
      <c r="I71" s="117"/>
      <c r="J71" s="117"/>
      <c r="K71" s="117"/>
      <c r="L71" s="117"/>
      <c r="M71" s="117"/>
      <c r="N71" s="62"/>
    </row>
    <row r="72" spans="1:33" ht="5.0999999999999996" customHeight="1" x14ac:dyDescent="0.25">
      <c r="B72" s="62"/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</row>
    <row r="73" spans="1:33" ht="21" x14ac:dyDescent="0.25">
      <c r="B73" s="68" t="s">
        <v>297</v>
      </c>
      <c r="C73" s="469" t="s">
        <v>347</v>
      </c>
      <c r="D73" s="469"/>
      <c r="E73" s="469"/>
      <c r="F73" s="469"/>
      <c r="G73" s="469"/>
      <c r="H73" s="469"/>
      <c r="I73" s="469"/>
      <c r="J73" s="469"/>
      <c r="K73" s="469"/>
      <c r="L73" s="469"/>
      <c r="M73" s="62"/>
      <c r="N73" s="62"/>
      <c r="R73" s="27"/>
      <c r="S73" s="28" t="s">
        <v>242</v>
      </c>
      <c r="T73" s="463">
        <f>T69-T70</f>
        <v>380</v>
      </c>
      <c r="U73" s="464"/>
      <c r="V73" s="465"/>
    </row>
    <row r="74" spans="1:33" ht="5.0999999999999996" customHeight="1" x14ac:dyDescent="0.25">
      <c r="E74" s="35"/>
    </row>
    <row r="75" spans="1:33" ht="15" customHeight="1" x14ac:dyDescent="0.25">
      <c r="B75" s="467" t="s">
        <v>0</v>
      </c>
      <c r="C75" s="468"/>
      <c r="D75" s="461" t="s">
        <v>1232</v>
      </c>
      <c r="E75" s="461"/>
      <c r="F75" s="461"/>
      <c r="G75" s="461"/>
      <c r="H75" s="462"/>
      <c r="I75" s="109" t="s">
        <v>0</v>
      </c>
      <c r="J75" s="461"/>
      <c r="K75" s="461"/>
      <c r="L75" s="461"/>
      <c r="M75" s="461"/>
      <c r="N75" s="461"/>
      <c r="O75" s="462"/>
      <c r="P75" s="70"/>
      <c r="Q75" s="310"/>
      <c r="R75" s="310"/>
      <c r="S75" s="310"/>
      <c r="T75" s="310"/>
      <c r="U75" s="310"/>
      <c r="V75" s="310"/>
    </row>
    <row r="76" spans="1:33" ht="15" customHeight="1" x14ac:dyDescent="0.25">
      <c r="B76" s="337" t="s">
        <v>241</v>
      </c>
      <c r="C76" s="338"/>
      <c r="D76" s="334">
        <v>44855</v>
      </c>
      <c r="E76" s="334"/>
      <c r="F76" s="334"/>
      <c r="G76" s="334"/>
      <c r="H76" s="335"/>
      <c r="I76" s="110" t="s">
        <v>241</v>
      </c>
      <c r="J76" s="334"/>
      <c r="K76" s="334"/>
      <c r="L76" s="334"/>
      <c r="M76" s="334"/>
      <c r="N76" s="334"/>
      <c r="O76" s="335"/>
      <c r="P76" s="70"/>
      <c r="Q76" s="311"/>
      <c r="R76" s="311"/>
      <c r="S76" s="311"/>
      <c r="T76" s="311"/>
      <c r="U76" s="311"/>
      <c r="V76" s="311"/>
    </row>
    <row r="77" spans="1:33" ht="15" customHeight="1" x14ac:dyDescent="0.25">
      <c r="B77" s="104" t="s">
        <v>240</v>
      </c>
      <c r="C77" s="105"/>
      <c r="D77" s="105"/>
      <c r="E77" s="106"/>
      <c r="F77" s="106"/>
      <c r="G77" s="106"/>
      <c r="H77" s="107"/>
      <c r="I77" s="144" t="s">
        <v>334</v>
      </c>
      <c r="J77" s="143"/>
      <c r="K77" s="143"/>
      <c r="L77" s="143"/>
      <c r="M77" s="111"/>
      <c r="N77" s="111"/>
      <c r="O77" s="112"/>
      <c r="P77" s="336"/>
      <c r="Q77" s="336"/>
      <c r="R77" s="336"/>
      <c r="S77" s="336"/>
      <c r="T77" s="336"/>
      <c r="U77" s="336"/>
      <c r="V77" s="336"/>
    </row>
    <row r="78" spans="1:33" ht="15" customHeight="1" x14ac:dyDescent="0.25">
      <c r="B78" s="108"/>
      <c r="C78" s="106"/>
      <c r="D78" s="106"/>
      <c r="E78" s="106"/>
      <c r="F78" s="106"/>
      <c r="G78" s="106"/>
      <c r="H78" s="107"/>
      <c r="I78" s="325"/>
      <c r="J78" s="326"/>
      <c r="K78" s="326"/>
      <c r="L78" s="326"/>
      <c r="M78" s="326"/>
      <c r="N78" s="326"/>
      <c r="O78" s="327"/>
      <c r="P78" s="331"/>
      <c r="Q78" s="331"/>
      <c r="R78" s="331"/>
      <c r="S78" s="331"/>
      <c r="T78" s="331"/>
      <c r="U78" s="331"/>
      <c r="V78" s="331"/>
    </row>
    <row r="79" spans="1:33" ht="15" customHeight="1" x14ac:dyDescent="0.25">
      <c r="B79" s="108"/>
      <c r="C79" s="106"/>
      <c r="D79" s="106"/>
      <c r="E79" s="106"/>
      <c r="F79" s="106"/>
      <c r="G79" s="106"/>
      <c r="H79" s="107"/>
      <c r="I79" s="325"/>
      <c r="J79" s="326"/>
      <c r="K79" s="326"/>
      <c r="L79" s="326"/>
      <c r="M79" s="326"/>
      <c r="N79" s="326"/>
      <c r="O79" s="327"/>
      <c r="P79" s="331"/>
      <c r="Q79" s="331"/>
      <c r="R79" s="331"/>
      <c r="S79" s="331"/>
      <c r="T79" s="331"/>
      <c r="U79" s="331"/>
      <c r="V79" s="331"/>
    </row>
    <row r="80" spans="1:33" ht="15" customHeight="1" x14ac:dyDescent="0.25">
      <c r="B80" s="108"/>
      <c r="C80" s="106"/>
      <c r="D80" s="106"/>
      <c r="E80" s="106"/>
      <c r="F80" s="106"/>
      <c r="G80" s="106"/>
      <c r="H80" s="107"/>
      <c r="I80" s="325"/>
      <c r="J80" s="326"/>
      <c r="K80" s="326"/>
      <c r="L80" s="326"/>
      <c r="M80" s="326"/>
      <c r="N80" s="326"/>
      <c r="O80" s="327"/>
      <c r="P80" s="331"/>
      <c r="Q80" s="331"/>
      <c r="R80" s="331"/>
      <c r="S80" s="331"/>
      <c r="T80" s="331"/>
      <c r="U80" s="331"/>
      <c r="V80" s="331"/>
    </row>
    <row r="81" spans="2:22" ht="15" customHeight="1" x14ac:dyDescent="0.25">
      <c r="B81" s="317" t="s">
        <v>294</v>
      </c>
      <c r="C81" s="318"/>
      <c r="D81" s="318"/>
      <c r="E81" s="318"/>
      <c r="F81" s="56"/>
      <c r="G81" s="56"/>
      <c r="H81" s="57"/>
      <c r="I81" s="325"/>
      <c r="J81" s="326"/>
      <c r="K81" s="326"/>
      <c r="L81" s="326"/>
      <c r="M81" s="326"/>
      <c r="N81" s="326"/>
      <c r="O81" s="327"/>
      <c r="P81" s="331"/>
      <c r="Q81" s="331"/>
      <c r="R81" s="331"/>
      <c r="S81" s="331"/>
      <c r="T81" s="331"/>
      <c r="U81" s="331"/>
      <c r="V81" s="331"/>
    </row>
    <row r="82" spans="2:22" ht="15" customHeight="1" x14ac:dyDescent="0.25">
      <c r="B82" s="60"/>
      <c r="C82" s="58"/>
      <c r="D82" s="58"/>
      <c r="E82" s="58"/>
      <c r="F82" s="58"/>
      <c r="G82" s="58"/>
      <c r="H82" s="59"/>
      <c r="I82" s="328"/>
      <c r="J82" s="329"/>
      <c r="K82" s="329"/>
      <c r="L82" s="329"/>
      <c r="M82" s="329"/>
      <c r="N82" s="329"/>
      <c r="O82" s="330"/>
      <c r="P82" s="331"/>
      <c r="Q82" s="331"/>
      <c r="R82" s="331"/>
      <c r="S82" s="331"/>
      <c r="T82" s="331"/>
      <c r="U82" s="331"/>
      <c r="V82" s="331"/>
    </row>
    <row r="83" spans="2:22" x14ac:dyDescent="0.25"/>
    <row r="84" spans="2:22" x14ac:dyDescent="0.25"/>
    <row r="85" spans="2:22" x14ac:dyDescent="0.25"/>
    <row r="86" spans="2:22" x14ac:dyDescent="0.25"/>
    <row r="87" spans="2:22" x14ac:dyDescent="0.25"/>
    <row r="88" spans="2:22" x14ac:dyDescent="0.25"/>
  </sheetData>
  <sheetProtection algorithmName="SHA-512" hashValue="iwRjnljlQ1kgsmdwDv8A7OA0SqbxChDRZCyoCp4SdxJm0pqhe2Raoy9Tx4I/YNQgXUOWm438BHgh/cqaYKgfAw==" saltValue="vgQoEDPn1iwJNtViT8NTcQ==" spinCount="100000" sheet="1" scenarios="1" selectLockedCells="1"/>
  <mergeCells count="322">
    <mergeCell ref="O26:P26"/>
    <mergeCell ref="Q26:R26"/>
    <mergeCell ref="S26:T26"/>
    <mergeCell ref="U26:V26"/>
    <mergeCell ref="B27:H28"/>
    <mergeCell ref="O27:P27"/>
    <mergeCell ref="Q27:R27"/>
    <mergeCell ref="S27:T27"/>
    <mergeCell ref="U27:V27"/>
    <mergeCell ref="O28:P28"/>
    <mergeCell ref="Q28:R28"/>
    <mergeCell ref="S28:T28"/>
    <mergeCell ref="U28:V28"/>
    <mergeCell ref="B29:H29"/>
    <mergeCell ref="O29:P29"/>
    <mergeCell ref="Q29:R29"/>
    <mergeCell ref="S29:T29"/>
    <mergeCell ref="U29:V29"/>
    <mergeCell ref="Q61:R61"/>
    <mergeCell ref="S61:T61"/>
    <mergeCell ref="U61:V61"/>
    <mergeCell ref="J63:K63"/>
    <mergeCell ref="B53:J53"/>
    <mergeCell ref="Q49:R49"/>
    <mergeCell ref="B54:J54"/>
    <mergeCell ref="U43:V43"/>
    <mergeCell ref="M49:N49"/>
    <mergeCell ref="M50:N50"/>
    <mergeCell ref="K54:L54"/>
    <mergeCell ref="B44:N44"/>
    <mergeCell ref="B49:J49"/>
    <mergeCell ref="O32:P32"/>
    <mergeCell ref="Q32:R32"/>
    <mergeCell ref="S32:T32"/>
    <mergeCell ref="U32:V32"/>
    <mergeCell ref="K31:L31"/>
    <mergeCell ref="B33:J33"/>
    <mergeCell ref="U48:V48"/>
    <mergeCell ref="M48:N48"/>
    <mergeCell ref="U50:V50"/>
    <mergeCell ref="B69:O70"/>
    <mergeCell ref="J75:O75"/>
    <mergeCell ref="T73:V73"/>
    <mergeCell ref="B66:H66"/>
    <mergeCell ref="B67:H67"/>
    <mergeCell ref="K53:L53"/>
    <mergeCell ref="O53:P53"/>
    <mergeCell ref="Q53:R53"/>
    <mergeCell ref="Q54:R54"/>
    <mergeCell ref="M51:N51"/>
    <mergeCell ref="K48:L48"/>
    <mergeCell ref="O48:P48"/>
    <mergeCell ref="Q48:R48"/>
    <mergeCell ref="B58:H58"/>
    <mergeCell ref="B60:H60"/>
    <mergeCell ref="D75:H75"/>
    <mergeCell ref="B75:C75"/>
    <mergeCell ref="C73:L73"/>
    <mergeCell ref="T70:V70"/>
    <mergeCell ref="M58:N58"/>
    <mergeCell ref="J65:K65"/>
    <mergeCell ref="U23:V23"/>
    <mergeCell ref="U24:V24"/>
    <mergeCell ref="U25:V25"/>
    <mergeCell ref="J64:K64"/>
    <mergeCell ref="M64:N64"/>
    <mergeCell ref="O64:P64"/>
    <mergeCell ref="Q64:R64"/>
    <mergeCell ref="S64:T64"/>
    <mergeCell ref="U64:V64"/>
    <mergeCell ref="M63:N63"/>
    <mergeCell ref="O63:P63"/>
    <mergeCell ref="Q63:R63"/>
    <mergeCell ref="S63:T63"/>
    <mergeCell ref="U63:V63"/>
    <mergeCell ref="J59:K59"/>
    <mergeCell ref="M59:N59"/>
    <mergeCell ref="O59:P59"/>
    <mergeCell ref="J60:K60"/>
    <mergeCell ref="M60:N60"/>
    <mergeCell ref="O60:P60"/>
    <mergeCell ref="U31:V31"/>
    <mergeCell ref="B32:J32"/>
    <mergeCell ref="K32:L32"/>
    <mergeCell ref="M32:N32"/>
    <mergeCell ref="P18:Q18"/>
    <mergeCell ref="N18:O18"/>
    <mergeCell ref="B22:N22"/>
    <mergeCell ref="B24:H25"/>
    <mergeCell ref="R18:S18"/>
    <mergeCell ref="M54:N54"/>
    <mergeCell ref="O54:P54"/>
    <mergeCell ref="M53:N53"/>
    <mergeCell ref="K49:L49"/>
    <mergeCell ref="O49:P49"/>
    <mergeCell ref="S24:T24"/>
    <mergeCell ref="Q23:R23"/>
    <mergeCell ref="Q24:R24"/>
    <mergeCell ref="Q25:R25"/>
    <mergeCell ref="Q51:R51"/>
    <mergeCell ref="M31:N31"/>
    <mergeCell ref="O31:P31"/>
    <mergeCell ref="Q31:R31"/>
    <mergeCell ref="S31:T31"/>
    <mergeCell ref="K41:L41"/>
    <mergeCell ref="M41:N41"/>
    <mergeCell ref="O41:P41"/>
    <mergeCell ref="Q41:R41"/>
    <mergeCell ref="S41:T41"/>
    <mergeCell ref="E20:F20"/>
    <mergeCell ref="H20:I20"/>
    <mergeCell ref="K20:L20"/>
    <mergeCell ref="N20:O20"/>
    <mergeCell ref="O23:P23"/>
    <mergeCell ref="O24:P24"/>
    <mergeCell ref="O25:P25"/>
    <mergeCell ref="S23:T23"/>
    <mergeCell ref="S25:T25"/>
    <mergeCell ref="U22:V22"/>
    <mergeCell ref="B13:C13"/>
    <mergeCell ref="B15:C15"/>
    <mergeCell ref="B16:C16"/>
    <mergeCell ref="B17:C17"/>
    <mergeCell ref="T18:U18"/>
    <mergeCell ref="P14:Q14"/>
    <mergeCell ref="P15:Q15"/>
    <mergeCell ref="P16:Q16"/>
    <mergeCell ref="P17:Q17"/>
    <mergeCell ref="T14:U14"/>
    <mergeCell ref="R14:S14"/>
    <mergeCell ref="R15:S15"/>
    <mergeCell ref="K18:M18"/>
    <mergeCell ref="T15:U15"/>
    <mergeCell ref="T16:U16"/>
    <mergeCell ref="T17:U17"/>
    <mergeCell ref="N17:O17"/>
    <mergeCell ref="B14:C14"/>
    <mergeCell ref="N14:O14"/>
    <mergeCell ref="N15:O15"/>
    <mergeCell ref="N16:O16"/>
    <mergeCell ref="B18:C18"/>
    <mergeCell ref="R17:S17"/>
    <mergeCell ref="F2:R2"/>
    <mergeCell ref="U6:V6"/>
    <mergeCell ref="N13:O13"/>
    <mergeCell ref="S10:V10"/>
    <mergeCell ref="R13:S13"/>
    <mergeCell ref="M6:N6"/>
    <mergeCell ref="P13:Q13"/>
    <mergeCell ref="T13:U13"/>
    <mergeCell ref="I3:Q3"/>
    <mergeCell ref="S2:V2"/>
    <mergeCell ref="S3:V3"/>
    <mergeCell ref="S4:V4"/>
    <mergeCell ref="D13:J13"/>
    <mergeCell ref="K13:M13"/>
    <mergeCell ref="F6:J6"/>
    <mergeCell ref="D11:G11"/>
    <mergeCell ref="J11:N11"/>
    <mergeCell ref="P11:S11"/>
    <mergeCell ref="F8:V9"/>
    <mergeCell ref="D14:J14"/>
    <mergeCell ref="D15:J15"/>
    <mergeCell ref="D16:J16"/>
    <mergeCell ref="D17:J17"/>
    <mergeCell ref="D18:J18"/>
    <mergeCell ref="K14:M14"/>
    <mergeCell ref="K15:M15"/>
    <mergeCell ref="K16:M16"/>
    <mergeCell ref="K17:M17"/>
    <mergeCell ref="R16:S16"/>
    <mergeCell ref="U53:V53"/>
    <mergeCell ref="U58:V58"/>
    <mergeCell ref="S54:T54"/>
    <mergeCell ref="U54:V54"/>
    <mergeCell ref="O45:P45"/>
    <mergeCell ref="Q45:R45"/>
    <mergeCell ref="U45:V45"/>
    <mergeCell ref="Q59:R59"/>
    <mergeCell ref="S59:T59"/>
    <mergeCell ref="U59:V59"/>
    <mergeCell ref="O55:P55"/>
    <mergeCell ref="Q55:R55"/>
    <mergeCell ref="S55:T55"/>
    <mergeCell ref="U55:V55"/>
    <mergeCell ref="S57:T57"/>
    <mergeCell ref="U57:V57"/>
    <mergeCell ref="O58:P58"/>
    <mergeCell ref="Q58:R58"/>
    <mergeCell ref="S58:T58"/>
    <mergeCell ref="S53:T53"/>
    <mergeCell ref="S48:T48"/>
    <mergeCell ref="U51:V51"/>
    <mergeCell ref="O51:P51"/>
    <mergeCell ref="Q33:R33"/>
    <mergeCell ref="S33:T33"/>
    <mergeCell ref="U33:V33"/>
    <mergeCell ref="B34:J34"/>
    <mergeCell ref="K34:L34"/>
    <mergeCell ref="M34:N34"/>
    <mergeCell ref="O34:P34"/>
    <mergeCell ref="Q34:R34"/>
    <mergeCell ref="S34:T34"/>
    <mergeCell ref="U34:V34"/>
    <mergeCell ref="K33:L33"/>
    <mergeCell ref="M33:N33"/>
    <mergeCell ref="O33:P33"/>
    <mergeCell ref="B35:J35"/>
    <mergeCell ref="K35:L35"/>
    <mergeCell ref="M35:N35"/>
    <mergeCell ref="O35:P35"/>
    <mergeCell ref="Q35:R35"/>
    <mergeCell ref="S35:T35"/>
    <mergeCell ref="U35:V35"/>
    <mergeCell ref="B36:J36"/>
    <mergeCell ref="K36:L36"/>
    <mergeCell ref="M36:N36"/>
    <mergeCell ref="O36:P36"/>
    <mergeCell ref="Q36:R36"/>
    <mergeCell ref="S36:T36"/>
    <mergeCell ref="U36:V36"/>
    <mergeCell ref="B37:J37"/>
    <mergeCell ref="K37:L37"/>
    <mergeCell ref="M37:N37"/>
    <mergeCell ref="O37:P37"/>
    <mergeCell ref="Q37:R37"/>
    <mergeCell ref="S37:T37"/>
    <mergeCell ref="U37:V37"/>
    <mergeCell ref="B38:J38"/>
    <mergeCell ref="K38:L38"/>
    <mergeCell ref="M38:N38"/>
    <mergeCell ref="O38:P38"/>
    <mergeCell ref="Q38:R38"/>
    <mergeCell ref="S38:T38"/>
    <mergeCell ref="U38:V38"/>
    <mergeCell ref="B39:J39"/>
    <mergeCell ref="K39:L39"/>
    <mergeCell ref="M39:N39"/>
    <mergeCell ref="O39:P39"/>
    <mergeCell ref="Q39:R39"/>
    <mergeCell ref="S39:T39"/>
    <mergeCell ref="U39:V39"/>
    <mergeCell ref="B40:J40"/>
    <mergeCell ref="K40:L40"/>
    <mergeCell ref="M40:N40"/>
    <mergeCell ref="O40:P40"/>
    <mergeCell ref="Q40:R40"/>
    <mergeCell ref="S40:T40"/>
    <mergeCell ref="U40:V40"/>
    <mergeCell ref="U41:V41"/>
    <mergeCell ref="B41:J41"/>
    <mergeCell ref="B52:J52"/>
    <mergeCell ref="K52:L52"/>
    <mergeCell ref="M52:N52"/>
    <mergeCell ref="O52:P52"/>
    <mergeCell ref="Q52:R52"/>
    <mergeCell ref="S52:T52"/>
    <mergeCell ref="U52:V52"/>
    <mergeCell ref="S45:T45"/>
    <mergeCell ref="U44:V44"/>
    <mergeCell ref="S44:T44"/>
    <mergeCell ref="S51:T51"/>
    <mergeCell ref="S49:T49"/>
    <mergeCell ref="U49:V49"/>
    <mergeCell ref="K50:L50"/>
    <mergeCell ref="O50:P50"/>
    <mergeCell ref="Q50:R50"/>
    <mergeCell ref="S50:T50"/>
    <mergeCell ref="B50:J50"/>
    <mergeCell ref="B51:J51"/>
    <mergeCell ref="O44:P44"/>
    <mergeCell ref="Q44:R44"/>
    <mergeCell ref="K51:L51"/>
    <mergeCell ref="K55:L55"/>
    <mergeCell ref="M55:N55"/>
    <mergeCell ref="J58:K58"/>
    <mergeCell ref="B55:J55"/>
    <mergeCell ref="J67:K67"/>
    <mergeCell ref="B59:H59"/>
    <mergeCell ref="B61:H61"/>
    <mergeCell ref="B62:H62"/>
    <mergeCell ref="B63:H63"/>
    <mergeCell ref="B64:H64"/>
    <mergeCell ref="B65:H65"/>
    <mergeCell ref="M65:N65"/>
    <mergeCell ref="J61:K61"/>
    <mergeCell ref="M61:N61"/>
    <mergeCell ref="O61:P61"/>
    <mergeCell ref="B81:E81"/>
    <mergeCell ref="M67:N67"/>
    <mergeCell ref="O67:P67"/>
    <mergeCell ref="Q67:R67"/>
    <mergeCell ref="S67:T67"/>
    <mergeCell ref="U67:V67"/>
    <mergeCell ref="I78:O82"/>
    <mergeCell ref="P78:V82"/>
    <mergeCell ref="J62:K62"/>
    <mergeCell ref="M62:N62"/>
    <mergeCell ref="O62:P62"/>
    <mergeCell ref="Q62:R62"/>
    <mergeCell ref="S62:T62"/>
    <mergeCell ref="U62:V62"/>
    <mergeCell ref="J76:O76"/>
    <mergeCell ref="P77:V77"/>
    <mergeCell ref="J66:K66"/>
    <mergeCell ref="M66:N66"/>
    <mergeCell ref="B76:C76"/>
    <mergeCell ref="D76:H76"/>
    <mergeCell ref="O65:P65"/>
    <mergeCell ref="O66:P66"/>
    <mergeCell ref="Q66:R66"/>
    <mergeCell ref="S66:T66"/>
    <mergeCell ref="U66:V66"/>
    <mergeCell ref="Q75:V75"/>
    <mergeCell ref="Q76:V76"/>
    <mergeCell ref="T69:V69"/>
    <mergeCell ref="S60:T60"/>
    <mergeCell ref="U60:V60"/>
    <mergeCell ref="Q60:R60"/>
    <mergeCell ref="Q65:R65"/>
    <mergeCell ref="S65:T65"/>
    <mergeCell ref="U65:V65"/>
  </mergeCells>
  <dataValidations count="7">
    <dataValidation type="date" operator="greaterThanOrEqual" allowBlank="1" showInputMessage="1" showErrorMessage="1" errorTitle="Attention" error="La date doit etre supérieure ou égale à la précédente." sqref="N20:O20 H20:I20">
      <formula1>E20</formula1>
    </dataValidation>
    <dataValidation type="date" operator="greaterThanOrEqual" allowBlank="1" showInputMessage="1" showErrorMessage="1" errorTitle="Attention" error="La date doit etre supérieure ou égale à la précédente." sqref="N18:O18">
      <formula1>R14</formula1>
    </dataValidation>
    <dataValidation type="list" allowBlank="1" showInputMessage="1" showErrorMessage="1" errorTitle="&lt;&lt;Attention&gt;&gt;" error="Cela ne fait pas parti de la liste." sqref="B49:B55">
      <formula1>transport</formula1>
    </dataValidation>
    <dataValidation type="list" allowBlank="1" showInputMessage="1" showErrorMessage="1" errorTitle="&lt;&lt;Attention&gt;&gt;" error="Veuillez utiliser la liste déroulante." sqref="Q45">
      <formula1>vehicule</formula1>
    </dataValidation>
    <dataValidation type="list" allowBlank="1" showInputMessage="1" showErrorMessage="1" errorTitle="&lt;&lt;Attention&gt;&gt;" error="Cela fait pas parti de la liste." sqref="K45:K46">
      <formula1>pays</formula1>
    </dataValidation>
    <dataValidation type="list" allowBlank="1" showInputMessage="1" showErrorMessage="1" errorTitle="&lt;&lt;Attention&gt;&gt;" error="Ce pays ne fait pas parti de la liste." sqref="F7:M7">
      <formula1>pays</formula1>
    </dataValidation>
    <dataValidation allowBlank="1" showInputMessage="1" showErrorMessage="1" promptTitle="Attention" prompt="Seuls les 60 premiers caratères de l'objet seront repris en comptabilité" sqref="F8:V9"/>
  </dataValidations>
  <hyperlinks>
    <hyperlink ref="C73" r:id="rId1" display="http://intranet-dcaf.cirad.fr/comptabilite/devise_3.php"/>
    <hyperlink ref="B81:E81" location="'Mention CNIL'!A1" display="Mention CNIL"/>
    <hyperlink ref="C73:L73" r:id="rId2" display="http://intranet-dcafapplis.cirad.fr/pass/taux_de_change.php"/>
  </hyperlinks>
  <printOptions horizontalCentered="1"/>
  <pageMargins left="0" right="0" top="1.1811023622047245" bottom="0" header="0.31496062992125984" footer="0.31496062992125984"/>
  <pageSetup paperSize="9" scale="53" orientation="portrait" cellComments="asDisplayed" r:id="rId3"/>
  <drawing r:id="rId4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Avertissement" error="Veuillez choisir une valeur dans la liste proposée">
          <x14:formula1>
            <xm:f>'Liste Géo'!$C$2:$C$254</xm:f>
          </x14:formula1>
          <xm:sqref>P11:S11</xm:sqref>
        </x14:dataValidation>
        <x14:dataValidation type="list" showInputMessage="1" showErrorMessage="1" errorTitle="Attention" error="Veuillez svp utiliser la liste déroulante.">
          <x14:formula1>
            <xm:f>Pays!$A$2:$A$247</xm:f>
          </x14:formula1>
          <xm:sqref>D14:J18</xm:sqref>
        </x14:dataValidation>
        <x14:dataValidation type="list" allowBlank="1" showInputMessage="1" showErrorMessage="1" errorTitle="Avertissement" error="Veuillez choisir une valeur dans la liste proposée">
          <x14:formula1>
            <xm:f>'Liste Structure'!$C$2:$C$126</xm:f>
          </x14:formula1>
          <xm:sqref>D11:G11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8"/>
  <sheetViews>
    <sheetView showGridLines="0" topLeftCell="A11" workbookViewId="0">
      <selection activeCell="M21" sqref="M21"/>
    </sheetView>
  </sheetViews>
  <sheetFormatPr baseColWidth="10" defaultColWidth="11.42578125" defaultRowHeight="15" x14ac:dyDescent="0.25"/>
  <cols>
    <col min="1" max="16384" width="11.42578125" style="64"/>
  </cols>
  <sheetData>
    <row r="1" spans="2:10" ht="18.75" x14ac:dyDescent="0.3">
      <c r="B1" s="63" t="s">
        <v>294</v>
      </c>
    </row>
    <row r="2" spans="2:10" ht="18.75" x14ac:dyDescent="0.3">
      <c r="B2" s="63"/>
    </row>
    <row r="3" spans="2:10" ht="18.75" x14ac:dyDescent="0.3">
      <c r="B3" s="63" t="s">
        <v>348</v>
      </c>
    </row>
    <row r="5" spans="2:10" ht="15" customHeight="1" x14ac:dyDescent="0.25"/>
    <row r="6" spans="2:10" ht="15" customHeight="1" x14ac:dyDescent="0.25"/>
    <row r="7" spans="2:10" ht="15" customHeight="1" x14ac:dyDescent="0.25"/>
    <row r="8" spans="2:10" ht="15" customHeight="1" x14ac:dyDescent="0.25">
      <c r="B8" s="496" t="s">
        <v>349</v>
      </c>
      <c r="C8" s="496"/>
      <c r="D8" s="496"/>
      <c r="E8" s="496"/>
      <c r="F8" s="496"/>
      <c r="G8" s="496"/>
      <c r="H8" s="496"/>
      <c r="I8" s="496"/>
      <c r="J8" s="496"/>
    </row>
    <row r="9" spans="2:10" ht="15" customHeight="1" x14ac:dyDescent="0.25">
      <c r="B9" s="496"/>
      <c r="C9" s="496"/>
      <c r="D9" s="496"/>
      <c r="E9" s="496"/>
      <c r="F9" s="496"/>
      <c r="G9" s="496"/>
      <c r="H9" s="496"/>
      <c r="I9" s="496"/>
      <c r="J9" s="496"/>
    </row>
    <row r="10" spans="2:10" ht="15" customHeight="1" x14ac:dyDescent="0.25">
      <c r="B10" s="496"/>
      <c r="C10" s="496"/>
      <c r="D10" s="496"/>
      <c r="E10" s="496"/>
      <c r="F10" s="496"/>
      <c r="G10" s="496"/>
      <c r="H10" s="496"/>
      <c r="I10" s="496"/>
      <c r="J10" s="496"/>
    </row>
    <row r="11" spans="2:10" ht="15" customHeight="1" x14ac:dyDescent="0.25">
      <c r="B11" s="496"/>
      <c r="C11" s="496"/>
      <c r="D11" s="496"/>
      <c r="E11" s="496"/>
      <c r="F11" s="496"/>
      <c r="G11" s="496"/>
      <c r="H11" s="496"/>
      <c r="I11" s="496"/>
      <c r="J11" s="496"/>
    </row>
    <row r="12" spans="2:10" ht="15" customHeight="1" x14ac:dyDescent="0.25">
      <c r="B12" s="496"/>
      <c r="C12" s="496"/>
      <c r="D12" s="496"/>
      <c r="E12" s="496"/>
      <c r="F12" s="496"/>
      <c r="G12" s="496"/>
      <c r="H12" s="496"/>
      <c r="I12" s="496"/>
      <c r="J12" s="496"/>
    </row>
    <row r="13" spans="2:10" ht="15" customHeight="1" x14ac:dyDescent="0.25">
      <c r="B13" s="496"/>
      <c r="C13" s="496"/>
      <c r="D13" s="496"/>
      <c r="E13" s="496"/>
      <c r="F13" s="496"/>
      <c r="G13" s="496"/>
      <c r="H13" s="496"/>
      <c r="I13" s="496"/>
      <c r="J13" s="496"/>
    </row>
    <row r="14" spans="2:10" x14ac:dyDescent="0.25">
      <c r="B14" s="496"/>
      <c r="C14" s="496"/>
      <c r="D14" s="496"/>
      <c r="E14" s="496"/>
      <c r="F14" s="496"/>
      <c r="G14" s="496"/>
      <c r="H14" s="496"/>
      <c r="I14" s="496"/>
      <c r="J14" s="496"/>
    </row>
    <row r="15" spans="2:10" x14ac:dyDescent="0.25">
      <c r="B15" s="496"/>
      <c r="C15" s="496"/>
      <c r="D15" s="496"/>
      <c r="E15" s="496"/>
      <c r="F15" s="496"/>
      <c r="G15" s="496"/>
      <c r="H15" s="496"/>
      <c r="I15" s="496"/>
      <c r="J15" s="496"/>
    </row>
    <row r="16" spans="2:10" x14ac:dyDescent="0.25">
      <c r="B16" s="496"/>
      <c r="C16" s="496"/>
      <c r="D16" s="496"/>
      <c r="E16" s="496"/>
      <c r="F16" s="496"/>
      <c r="G16" s="496"/>
      <c r="H16" s="496"/>
      <c r="I16" s="496"/>
      <c r="J16" s="496"/>
    </row>
    <row r="17" spans="1:10" x14ac:dyDescent="0.25">
      <c r="B17" s="496"/>
      <c r="C17" s="496"/>
      <c r="D17" s="496"/>
      <c r="E17" s="496"/>
      <c r="F17" s="496"/>
      <c r="G17" s="496"/>
      <c r="H17" s="496"/>
      <c r="I17" s="496"/>
      <c r="J17" s="496"/>
    </row>
    <row r="18" spans="1:10" x14ac:dyDescent="0.25">
      <c r="B18" s="496"/>
      <c r="C18" s="496"/>
      <c r="D18" s="496"/>
      <c r="E18" s="496"/>
      <c r="F18" s="496"/>
      <c r="G18" s="496"/>
      <c r="H18" s="496"/>
      <c r="I18" s="496"/>
      <c r="J18" s="496"/>
    </row>
    <row r="19" spans="1:10" x14ac:dyDescent="0.25">
      <c r="B19" s="496"/>
      <c r="C19" s="496"/>
      <c r="D19" s="496"/>
      <c r="E19" s="496"/>
      <c r="F19" s="496"/>
      <c r="G19" s="496"/>
      <c r="H19" s="496"/>
      <c r="I19" s="496"/>
      <c r="J19" s="496"/>
    </row>
    <row r="20" spans="1:10" x14ac:dyDescent="0.25">
      <c r="B20" s="65"/>
      <c r="C20" s="65"/>
      <c r="D20" s="65"/>
      <c r="E20" s="65"/>
      <c r="F20" s="65"/>
      <c r="G20" s="65"/>
      <c r="H20" s="65"/>
      <c r="I20" s="65"/>
      <c r="J20" s="65"/>
    </row>
    <row r="24" spans="1:10" x14ac:dyDescent="0.25">
      <c r="A24" s="497" t="s">
        <v>295</v>
      </c>
      <c r="B24" s="498"/>
      <c r="C24" s="66"/>
      <c r="D24" s="67"/>
      <c r="E24" s="67"/>
      <c r="F24" s="67"/>
      <c r="G24" s="67"/>
      <c r="H24" s="67"/>
      <c r="I24" s="67"/>
    </row>
    <row r="26" spans="1:10" ht="15" customHeight="1" x14ac:dyDescent="0.25">
      <c r="B26" s="499" t="s">
        <v>296</v>
      </c>
      <c r="C26" s="499"/>
      <c r="D26" s="499"/>
      <c r="E26" s="499"/>
      <c r="F26" s="499"/>
      <c r="G26" s="499"/>
      <c r="H26" s="67"/>
      <c r="I26" s="67"/>
    </row>
    <row r="27" spans="1:10" x14ac:dyDescent="0.25">
      <c r="B27" s="499"/>
      <c r="C27" s="499"/>
      <c r="D27" s="499"/>
      <c r="E27" s="499"/>
      <c r="F27" s="499"/>
      <c r="G27" s="499"/>
      <c r="H27" s="67"/>
      <c r="I27" s="67"/>
    </row>
    <row r="28" spans="1:10" x14ac:dyDescent="0.25">
      <c r="B28" s="499"/>
      <c r="C28" s="499"/>
      <c r="D28" s="499"/>
      <c r="E28" s="499"/>
      <c r="F28" s="499"/>
      <c r="G28" s="499"/>
    </row>
  </sheetData>
  <sheetProtection algorithmName="SHA-512" hashValue="21VVtkTGvJGTIDVcB1zbkkpBmPY4ofFd34MDLtmklwQSBXkz+5os2UsPDVYujBR0MrjeMsMIkuoNKvCwTl6Ixg==" saltValue="FeyzwQWskqIxaC18ffzUhQ==" spinCount="100000" sheet="1" objects="1" scenarios="1"/>
  <mergeCells count="3">
    <mergeCell ref="B8:J19"/>
    <mergeCell ref="A24:B24"/>
    <mergeCell ref="B26:G28"/>
  </mergeCells>
  <hyperlinks>
    <hyperlink ref="A24" r:id="rId1"/>
  </hyperlinks>
  <pageMargins left="0.7" right="0.7" top="0.75" bottom="0.75" header="0.3" footer="0.3"/>
  <pageSetup paperSize="9" scale="76" orientation="portrait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"/>
  <sheetViews>
    <sheetView workbookViewId="0">
      <selection activeCell="K3" sqref="K3"/>
    </sheetView>
  </sheetViews>
  <sheetFormatPr baseColWidth="10" defaultColWidth="8.85546875" defaultRowHeight="15" x14ac:dyDescent="0.25"/>
  <cols>
    <col min="1" max="1" width="13.140625" style="217" bestFit="1" customWidth="1"/>
    <col min="2" max="3" width="13" style="217" bestFit="1" customWidth="1"/>
    <col min="4" max="4" width="12.85546875" style="217" bestFit="1" customWidth="1"/>
    <col min="5" max="6" width="13" style="217" bestFit="1" customWidth="1"/>
    <col min="7" max="7" width="12.85546875" style="217" bestFit="1" customWidth="1"/>
    <col min="8" max="8" width="14.85546875" style="217" customWidth="1"/>
    <col min="9" max="9" width="12.85546875" style="217" bestFit="1" customWidth="1"/>
    <col min="10" max="10" width="14" style="217" customWidth="1"/>
    <col min="11" max="11" width="28.42578125" style="217" customWidth="1"/>
    <col min="12" max="12" width="12.7109375" style="217" customWidth="1"/>
    <col min="13" max="13" width="12.28515625" style="217" customWidth="1"/>
    <col min="14" max="17" width="13.140625" style="217" bestFit="1" customWidth="1"/>
    <col min="18" max="19" width="13" style="217" bestFit="1" customWidth="1"/>
    <col min="20" max="20" width="20.42578125" style="217" customWidth="1"/>
    <col min="21" max="21" width="17" style="217" bestFit="1" customWidth="1"/>
    <col min="22" max="23" width="12.7109375" style="217" bestFit="1" customWidth="1"/>
    <col min="24" max="25" width="13.140625" style="217" bestFit="1" customWidth="1"/>
    <col min="26" max="27" width="12.7109375" style="217" bestFit="1" customWidth="1"/>
    <col min="28" max="29" width="13.140625" style="217" bestFit="1" customWidth="1"/>
    <col min="30" max="31" width="12.7109375" style="217" bestFit="1" customWidth="1"/>
    <col min="32" max="33" width="13.140625" style="217" bestFit="1" customWidth="1"/>
    <col min="34" max="35" width="12.7109375" style="217" bestFit="1" customWidth="1"/>
    <col min="36" max="37" width="13.140625" style="217" bestFit="1" customWidth="1"/>
    <col min="38" max="39" width="12.7109375" style="217" bestFit="1" customWidth="1"/>
    <col min="40" max="41" width="13.140625" style="217" bestFit="1" customWidth="1"/>
    <col min="42" max="44" width="12.7109375" style="217" bestFit="1" customWidth="1"/>
    <col min="45" max="45" width="13.140625" style="217" bestFit="1" customWidth="1"/>
    <col min="46" max="46" width="13.140625" style="217" customWidth="1"/>
    <col min="47" max="47" width="12.42578125" style="217" bestFit="1" customWidth="1"/>
    <col min="48" max="48" width="12.7109375" style="217" bestFit="1" customWidth="1"/>
    <col min="49" max="16384" width="8.85546875" style="217"/>
  </cols>
  <sheetData>
    <row r="1" spans="1:48" s="215" customFormat="1" x14ac:dyDescent="0.25">
      <c r="A1" s="215" t="s">
        <v>380</v>
      </c>
      <c r="B1" s="215" t="s">
        <v>381</v>
      </c>
      <c r="C1" s="215" t="s">
        <v>382</v>
      </c>
      <c r="D1" s="215" t="s">
        <v>383</v>
      </c>
      <c r="E1" s="215" t="s">
        <v>384</v>
      </c>
      <c r="F1" s="215" t="s">
        <v>385</v>
      </c>
      <c r="G1" s="215" t="s">
        <v>386</v>
      </c>
      <c r="H1" s="215" t="s">
        <v>387</v>
      </c>
      <c r="I1" s="215" t="s">
        <v>388</v>
      </c>
      <c r="J1" s="215" t="s">
        <v>389</v>
      </c>
      <c r="K1" s="215" t="s">
        <v>390</v>
      </c>
      <c r="L1" s="215" t="s">
        <v>391</v>
      </c>
      <c r="M1" s="220" t="s">
        <v>393</v>
      </c>
      <c r="N1" s="220" t="s">
        <v>394</v>
      </c>
      <c r="O1" s="220" t="s">
        <v>392</v>
      </c>
      <c r="P1" s="220" t="s">
        <v>395</v>
      </c>
      <c r="Q1" s="220" t="s">
        <v>396</v>
      </c>
      <c r="R1" s="220" t="s">
        <v>397</v>
      </c>
      <c r="S1" s="220" t="s">
        <v>398</v>
      </c>
      <c r="T1" s="220" t="s">
        <v>399</v>
      </c>
      <c r="U1" s="220" t="s">
        <v>400</v>
      </c>
      <c r="V1" s="220" t="s">
        <v>401</v>
      </c>
      <c r="W1" s="220"/>
      <c r="X1" s="220"/>
      <c r="Y1" s="220"/>
      <c r="Z1" s="220"/>
      <c r="AA1" s="220"/>
      <c r="AB1" s="220"/>
      <c r="AC1" s="220"/>
      <c r="AD1" s="220"/>
      <c r="AE1" s="220"/>
      <c r="AF1" s="220"/>
      <c r="AG1" s="220"/>
      <c r="AH1" s="220"/>
      <c r="AI1" s="220"/>
      <c r="AJ1" s="220"/>
      <c r="AK1" s="220"/>
      <c r="AL1" s="220"/>
      <c r="AM1" s="220"/>
      <c r="AN1" s="220"/>
      <c r="AO1" s="220"/>
      <c r="AP1" s="220"/>
      <c r="AQ1" s="220"/>
      <c r="AR1" s="220"/>
      <c r="AS1" s="220"/>
      <c r="AT1" s="220"/>
      <c r="AU1" s="220"/>
      <c r="AV1" s="220"/>
    </row>
    <row r="2" spans="1:48" s="216" customFormat="1" ht="60" x14ac:dyDescent="0.25">
      <c r="A2" s="216" t="s">
        <v>402</v>
      </c>
      <c r="B2" s="216" t="s">
        <v>403</v>
      </c>
      <c r="C2" s="216" t="s">
        <v>404</v>
      </c>
      <c r="D2" s="216" t="s">
        <v>405</v>
      </c>
      <c r="E2" s="216" t="s">
        <v>406</v>
      </c>
      <c r="F2" s="216" t="s">
        <v>407</v>
      </c>
      <c r="G2" s="216" t="s">
        <v>408</v>
      </c>
      <c r="H2" s="216" t="s">
        <v>272</v>
      </c>
      <c r="I2" s="216" t="s">
        <v>409</v>
      </c>
      <c r="J2" s="216" t="s">
        <v>272</v>
      </c>
      <c r="K2" s="216" t="s">
        <v>410</v>
      </c>
      <c r="L2" s="216" t="s">
        <v>411</v>
      </c>
      <c r="M2" s="221" t="s">
        <v>307</v>
      </c>
      <c r="N2" s="221" t="s">
        <v>420</v>
      </c>
      <c r="O2" s="221" t="s">
        <v>412</v>
      </c>
      <c r="P2" s="221" t="s">
        <v>421</v>
      </c>
      <c r="Q2" s="221" t="s">
        <v>413</v>
      </c>
      <c r="R2" s="221" t="s">
        <v>414</v>
      </c>
      <c r="S2" s="221" t="s">
        <v>415</v>
      </c>
      <c r="T2" s="221" t="s">
        <v>416</v>
      </c>
      <c r="U2" s="221" t="s">
        <v>417</v>
      </c>
      <c r="V2" s="221" t="s">
        <v>418</v>
      </c>
      <c r="W2" s="221"/>
      <c r="X2" s="221"/>
      <c r="Y2" s="221"/>
      <c r="Z2" s="221"/>
      <c r="AA2" s="221"/>
      <c r="AB2" s="221"/>
      <c r="AC2" s="221"/>
      <c r="AD2" s="221"/>
      <c r="AE2" s="221"/>
      <c r="AF2" s="221"/>
      <c r="AG2" s="221"/>
      <c r="AH2" s="221"/>
      <c r="AI2" s="221"/>
      <c r="AJ2" s="221"/>
      <c r="AK2" s="221"/>
      <c r="AL2" s="221"/>
      <c r="AM2" s="221"/>
      <c r="AN2" s="221"/>
      <c r="AO2" s="221"/>
      <c r="AP2" s="221"/>
      <c r="AQ2" s="221"/>
      <c r="AR2" s="221"/>
      <c r="AS2" s="221"/>
      <c r="AT2" s="221"/>
      <c r="AU2" s="221"/>
      <c r="AV2" s="221"/>
    </row>
    <row r="3" spans="1:48" x14ac:dyDescent="0.25">
      <c r="A3" s="217">
        <f>'NDF Formation'!I3</f>
        <v>0</v>
      </c>
      <c r="B3" s="217" t="str">
        <f>"FR"</f>
        <v>FR</v>
      </c>
      <c r="C3" s="217" t="str">
        <f>CONCATENATE("P",TEXT('NDF Formation'!M6,0))</f>
        <v>P29826</v>
      </c>
      <c r="D3" s="218">
        <f ca="1">TODAY()</f>
        <v>44855</v>
      </c>
      <c r="E3" s="217" t="str">
        <f>"FR"</f>
        <v>FR</v>
      </c>
      <c r="F3" s="217" t="str">
        <f>"FR"</f>
        <v>FR</v>
      </c>
      <c r="G3" s="218">
        <f>'NDF Formation'!R14</f>
        <v>0</v>
      </c>
      <c r="H3" s="218">
        <f>'NDF Formation'!N18</f>
        <v>0</v>
      </c>
      <c r="I3" s="218" t="str">
        <f>IF(ISBLANK('NDF Formation'!E20),"",'NDF Formation'!E20)</f>
        <v/>
      </c>
      <c r="J3" s="218" t="str">
        <f>IF(ISBLANK('NDF Formation'!H20),"",'NDF Formation'!H20)</f>
        <v/>
      </c>
      <c r="K3" s="219" t="str">
        <f>IF('NDF Formation'!F8="","",LEFT('NDF Formation'!F8,60))</f>
        <v xml:space="preserve">REIMBURSEMENT DES FRAIS D'INSCRIPTION </v>
      </c>
      <c r="M3" s="222">
        <f>IF('NDF Formation'!U57=0,"",'NDF Formation'!U57)</f>
        <v>380</v>
      </c>
      <c r="N3" s="222" t="str">
        <f>IF('NDF Formation'!U43=0,"",'NDF Formation'!U43)</f>
        <v/>
      </c>
      <c r="O3" s="222" t="str">
        <f>IF('NDF Formation'!U22=0,"",'NDF Formation'!U22)</f>
        <v/>
      </c>
      <c r="P3" s="222">
        <f>'NDF Formation'!T69</f>
        <v>380</v>
      </c>
      <c r="Q3" s="2" t="s">
        <v>775</v>
      </c>
      <c r="R3" s="229" t="str">
        <f>'NDF Formation'!J11</f>
        <v>A99T001</v>
      </c>
      <c r="S3" s="2" t="str">
        <f>VLOOKUP('NDF Formation'!P11,'Liste Géo'!$C$2:$D$254,2,FALSE)</f>
        <v>FR</v>
      </c>
      <c r="T3" s="2" t="str">
        <f>Q3&amp;" "&amp;R3&amp;REPT(" ",10-LEN(R3))&amp;S3</f>
        <v>D97404 A99T001   FR</v>
      </c>
      <c r="U3" s="2" t="s">
        <v>419</v>
      </c>
      <c r="V3" s="2" t="s">
        <v>425</v>
      </c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</row>
    <row r="5" spans="1:48" x14ac:dyDescent="0.25">
      <c r="T5" s="219"/>
    </row>
    <row r="10" spans="1:48" x14ac:dyDescent="0.25">
      <c r="Q10" s="217" t="str">
        <f>REPT(" ",3)</f>
        <v xml:space="preserve">   </v>
      </c>
    </row>
  </sheetData>
  <sheetProtection algorithmName="SHA-512" hashValue="XhBIteDxz8IzYrOi+S2D9x0zYqMJe/Gx9Z3BVyKZnB47cbsUg4NNmCwbC6Dt1o/LQb4HK5YlvICLMiRrn3S/fg==" saltValue="DCnUEEdYqzUtfcOo0YmHKw==" spinCount="100000" sheet="1" objects="1" scenarios="1" selectLockedCells="1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Normal="100" workbookViewId="0">
      <selection activeCell="B22" sqref="B22"/>
    </sheetView>
  </sheetViews>
  <sheetFormatPr baseColWidth="10" defaultRowHeight="15" x14ac:dyDescent="0.25"/>
  <cols>
    <col min="1" max="1" width="40" bestFit="1" customWidth="1"/>
    <col min="2" max="2" width="12.28515625" customWidth="1"/>
    <col min="4" max="4" width="13.7109375" customWidth="1"/>
  </cols>
  <sheetData>
    <row r="1" spans="1:9" x14ac:dyDescent="0.25">
      <c r="A1" s="5" t="s">
        <v>243</v>
      </c>
      <c r="D1" s="20"/>
    </row>
    <row r="2" spans="1:9" x14ac:dyDescent="0.25">
      <c r="A2" s="4" t="s">
        <v>244</v>
      </c>
    </row>
    <row r="3" spans="1:9" x14ac:dyDescent="0.25">
      <c r="A3" s="4" t="s">
        <v>245</v>
      </c>
    </row>
    <row r="4" spans="1:9" x14ac:dyDescent="0.25">
      <c r="A4" s="4" t="s">
        <v>235</v>
      </c>
    </row>
    <row r="5" spans="1:9" x14ac:dyDescent="0.25">
      <c r="A5" s="4" t="s">
        <v>246</v>
      </c>
    </row>
    <row r="6" spans="1:9" x14ac:dyDescent="0.25">
      <c r="A6" s="8" t="s">
        <v>233</v>
      </c>
    </row>
    <row r="7" spans="1:9" x14ac:dyDescent="0.25">
      <c r="A7" s="5"/>
    </row>
    <row r="9" spans="1:9" x14ac:dyDescent="0.25">
      <c r="A9" s="5" t="s">
        <v>2</v>
      </c>
    </row>
    <row r="10" spans="1:9" x14ac:dyDescent="0.25">
      <c r="A10" s="2" t="s">
        <v>224</v>
      </c>
      <c r="B10" s="18">
        <v>1</v>
      </c>
      <c r="H10" s="3"/>
      <c r="I10" s="3"/>
    </row>
    <row r="11" spans="1:9" x14ac:dyDescent="0.25">
      <c r="A11" s="19" t="s">
        <v>225</v>
      </c>
      <c r="B11" s="18">
        <v>0.5</v>
      </c>
      <c r="H11" s="3"/>
      <c r="I11" s="3"/>
    </row>
    <row r="12" spans="1:9" x14ac:dyDescent="0.25">
      <c r="A12" s="19" t="s">
        <v>289</v>
      </c>
      <c r="B12" s="18">
        <v>0.25</v>
      </c>
      <c r="H12" s="3"/>
      <c r="I12" s="3"/>
    </row>
    <row r="13" spans="1:9" x14ac:dyDescent="0.25">
      <c r="H13" s="3"/>
      <c r="I13" s="3"/>
    </row>
    <row r="14" spans="1:9" x14ac:dyDescent="0.25">
      <c r="A14" s="5" t="s">
        <v>253</v>
      </c>
      <c r="H14" s="1"/>
      <c r="I14" s="1"/>
    </row>
    <row r="15" spans="1:9" x14ac:dyDescent="0.25">
      <c r="A15" s="2" t="s">
        <v>247</v>
      </c>
      <c r="B15" s="2">
        <v>19.100000000000001</v>
      </c>
    </row>
    <row r="16" spans="1:9" x14ac:dyDescent="0.25">
      <c r="A16" s="2" t="s">
        <v>238</v>
      </c>
      <c r="B16" s="2">
        <v>38</v>
      </c>
    </row>
    <row r="17" spans="1:4" x14ac:dyDescent="0.25">
      <c r="A17" s="7" t="s">
        <v>260</v>
      </c>
      <c r="B17" s="7">
        <f>B16+(B15*2)</f>
        <v>76.2</v>
      </c>
    </row>
    <row r="19" spans="1:4" x14ac:dyDescent="0.25">
      <c r="A19" s="5" t="s">
        <v>259</v>
      </c>
    </row>
    <row r="20" spans="1:4" x14ac:dyDescent="0.25">
      <c r="A20" s="6" t="s">
        <v>254</v>
      </c>
      <c r="B20" s="118">
        <v>115</v>
      </c>
    </row>
    <row r="21" spans="1:4" x14ac:dyDescent="0.25">
      <c r="A21" s="6" t="s">
        <v>255</v>
      </c>
      <c r="B21" s="118">
        <v>96</v>
      </c>
    </row>
    <row r="22" spans="1:4" x14ac:dyDescent="0.25">
      <c r="A22" s="6" t="s">
        <v>256</v>
      </c>
      <c r="B22" s="118">
        <v>69.5</v>
      </c>
    </row>
    <row r="23" spans="1:4" x14ac:dyDescent="0.25">
      <c r="A23" s="6" t="s">
        <v>257</v>
      </c>
      <c r="B23" s="118">
        <v>51.6</v>
      </c>
    </row>
    <row r="24" spans="1:4" x14ac:dyDescent="0.25">
      <c r="A24" s="6" t="s">
        <v>258</v>
      </c>
      <c r="B24" s="118">
        <v>19.399999999999999</v>
      </c>
      <c r="D24" s="6"/>
    </row>
    <row r="25" spans="1:4" x14ac:dyDescent="0.25">
      <c r="A25" s="6"/>
      <c r="B25" s="119"/>
    </row>
  </sheetData>
  <sheetProtection algorithmName="SHA-512" hashValue="SXKFZrhMnXaMApp3KRLbBYHKkoDt/5ChPl/beiDuK2mWCINNtZL5X0kAtOUls9Ebi50Q0H6TEFM4Jh0NLcxQog==" saltValue="sekKsDdq3twhOXJEofmZog==" spinCount="100000" sheet="1" objects="1" scenarios="1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"/>
  <sheetViews>
    <sheetView workbookViewId="0"/>
  </sheetViews>
  <sheetFormatPr baseColWidth="10" defaultRowHeight="15" x14ac:dyDescent="0.25"/>
  <cols>
    <col min="1" max="1" width="14.5703125" bestFit="1" customWidth="1"/>
    <col min="2" max="2" width="51.85546875" bestFit="1" customWidth="1"/>
    <col min="3" max="3" width="59.140625" bestFit="1" customWidth="1"/>
  </cols>
  <sheetData>
    <row r="1" spans="1:8" x14ac:dyDescent="0.25">
      <c r="A1" s="224" t="s">
        <v>665</v>
      </c>
      <c r="B1" s="224" t="s">
        <v>666</v>
      </c>
      <c r="C1" s="224" t="s">
        <v>667</v>
      </c>
      <c r="G1" t="s">
        <v>668</v>
      </c>
      <c r="H1" t="s">
        <v>669</v>
      </c>
    </row>
    <row r="2" spans="1:8" x14ac:dyDescent="0.25">
      <c r="A2" s="225" t="s">
        <v>670</v>
      </c>
      <c r="B2" s="225" t="s">
        <v>1088</v>
      </c>
      <c r="C2" t="str">
        <f>A2&amp;"-"&amp;B2</f>
        <v xml:space="preserve">A01700-INTERTRYP </v>
      </c>
      <c r="G2" t="s">
        <v>671</v>
      </c>
      <c r="H2" t="s">
        <v>672</v>
      </c>
    </row>
    <row r="3" spans="1:8" x14ac:dyDescent="0.25">
      <c r="A3" s="225" t="s">
        <v>673</v>
      </c>
      <c r="B3" s="225" t="s">
        <v>1089</v>
      </c>
      <c r="C3" t="str">
        <f t="shared" ref="C3:C69" si="0">A3&amp;"-"&amp;B3</f>
        <v xml:space="preserve">A05100-AMAP </v>
      </c>
      <c r="G3" t="s">
        <v>674</v>
      </c>
      <c r="H3" t="s">
        <v>675</v>
      </c>
    </row>
    <row r="4" spans="1:8" x14ac:dyDescent="0.25">
      <c r="A4" s="225" t="s">
        <v>676</v>
      </c>
      <c r="B4" s="225" t="s">
        <v>1090</v>
      </c>
      <c r="C4" t="str">
        <f t="shared" si="0"/>
        <v>A05300-PVBMT</v>
      </c>
      <c r="G4" t="s">
        <v>677</v>
      </c>
      <c r="H4" t="s">
        <v>678</v>
      </c>
    </row>
    <row r="5" spans="1:8" x14ac:dyDescent="0.25">
      <c r="A5" s="225" t="s">
        <v>681</v>
      </c>
      <c r="B5" s="225" t="s">
        <v>1091</v>
      </c>
      <c r="C5" t="str">
        <f t="shared" si="0"/>
        <v>A05500-CBGP</v>
      </c>
      <c r="G5" t="s">
        <v>679</v>
      </c>
      <c r="H5" t="s">
        <v>680</v>
      </c>
    </row>
    <row r="6" spans="1:8" x14ac:dyDescent="0.25">
      <c r="A6" s="225" t="s">
        <v>682</v>
      </c>
      <c r="B6" s="225" t="s">
        <v>1092</v>
      </c>
      <c r="C6" t="str">
        <f t="shared" si="0"/>
        <v>A08200-LSTM</v>
      </c>
    </row>
    <row r="7" spans="1:8" x14ac:dyDescent="0.25">
      <c r="A7" s="225" t="s">
        <v>683</v>
      </c>
      <c r="B7" s="225" t="s">
        <v>1093</v>
      </c>
      <c r="C7" t="str">
        <f t="shared" si="0"/>
        <v>A10000-DIADE</v>
      </c>
    </row>
    <row r="8" spans="1:8" x14ac:dyDescent="0.25">
      <c r="A8" s="225" t="s">
        <v>684</v>
      </c>
      <c r="B8" s="225" t="s">
        <v>1094</v>
      </c>
      <c r="C8" t="str">
        <f t="shared" si="0"/>
        <v>A10800-AGAP - Management - Animation</v>
      </c>
    </row>
    <row r="9" spans="1:8" x14ac:dyDescent="0.25">
      <c r="A9" s="225" t="s">
        <v>685</v>
      </c>
      <c r="B9" s="225" t="s">
        <v>1095</v>
      </c>
      <c r="C9" t="str">
        <f t="shared" si="0"/>
        <v>A10802-AGAP - AFEF</v>
      </c>
    </row>
    <row r="10" spans="1:8" x14ac:dyDescent="0.25">
      <c r="A10" s="225" t="s">
        <v>686</v>
      </c>
      <c r="B10" s="225" t="s">
        <v>1096</v>
      </c>
      <c r="C10" t="str">
        <f t="shared" si="0"/>
        <v>A10803-AGAP - BURST</v>
      </c>
    </row>
    <row r="11" spans="1:8" x14ac:dyDescent="0.25">
      <c r="A11" s="225" t="s">
        <v>687</v>
      </c>
      <c r="B11" s="225" t="s">
        <v>1183</v>
      </c>
      <c r="C11" t="str">
        <f t="shared" si="0"/>
        <v>A10804-AGAP - DARS</v>
      </c>
    </row>
    <row r="12" spans="1:8" x14ac:dyDescent="0.25">
      <c r="A12" s="225" t="s">
        <v>688</v>
      </c>
      <c r="B12" s="225" t="s">
        <v>1097</v>
      </c>
      <c r="C12" t="str">
        <f t="shared" si="0"/>
        <v>A10805-AGAP - DAAV</v>
      </c>
    </row>
    <row r="13" spans="1:8" x14ac:dyDescent="0.25">
      <c r="A13" s="225" t="s">
        <v>689</v>
      </c>
      <c r="B13" s="225" t="s">
        <v>1098</v>
      </c>
      <c r="C13" t="str">
        <f t="shared" si="0"/>
        <v>A10806-AGAP - DDSE</v>
      </c>
    </row>
    <row r="14" spans="1:8" x14ac:dyDescent="0.25">
      <c r="A14" s="225" t="s">
        <v>690</v>
      </c>
      <c r="B14" s="225" t="s">
        <v>1099</v>
      </c>
      <c r="C14" t="str">
        <f t="shared" si="0"/>
        <v>A10807-AGAP - GIV</v>
      </c>
    </row>
    <row r="15" spans="1:8" x14ac:dyDescent="0.25">
      <c r="A15" s="225" t="s">
        <v>691</v>
      </c>
      <c r="B15" s="225" t="s">
        <v>1184</v>
      </c>
      <c r="C15" t="str">
        <f t="shared" si="0"/>
        <v>A10808-AGAP - GSP</v>
      </c>
    </row>
    <row r="16" spans="1:8" x14ac:dyDescent="0.25">
      <c r="A16" s="225" t="s">
        <v>692</v>
      </c>
      <c r="B16" s="225" t="s">
        <v>1100</v>
      </c>
      <c r="C16" t="str">
        <f t="shared" si="0"/>
        <v>A10809-AGAP - GE²pop</v>
      </c>
    </row>
    <row r="17" spans="1:4" x14ac:dyDescent="0.25">
      <c r="A17" s="225" t="s">
        <v>693</v>
      </c>
      <c r="B17" s="225" t="s">
        <v>1101</v>
      </c>
      <c r="C17" t="str">
        <f t="shared" si="0"/>
        <v>A10812-AGAP - SEG</v>
      </c>
    </row>
    <row r="18" spans="1:4" x14ac:dyDescent="0.25">
      <c r="A18" s="225" t="s">
        <v>694</v>
      </c>
      <c r="B18" s="225" t="s">
        <v>1102</v>
      </c>
      <c r="C18" t="str">
        <f t="shared" si="0"/>
        <v>A10817-AGAP - GABA</v>
      </c>
    </row>
    <row r="19" spans="1:4" x14ac:dyDescent="0.25">
      <c r="A19" s="225" t="s">
        <v>695</v>
      </c>
      <c r="B19" s="225" t="s">
        <v>1103</v>
      </c>
      <c r="C19" t="str">
        <f t="shared" si="0"/>
        <v>A10818-AGAP - SEAPAG</v>
      </c>
    </row>
    <row r="20" spans="1:4" x14ac:dyDescent="0.25">
      <c r="A20" s="225" t="s">
        <v>1104</v>
      </c>
      <c r="B20" s="225" t="s">
        <v>1105</v>
      </c>
      <c r="C20" t="str">
        <f t="shared" si="0"/>
        <v>A10821-AGAP - PhenoMEn</v>
      </c>
    </row>
    <row r="21" spans="1:4" x14ac:dyDescent="0.25">
      <c r="A21" s="225" t="s">
        <v>1185</v>
      </c>
      <c r="B21" s="225" t="s">
        <v>1186</v>
      </c>
      <c r="C21" t="str">
        <f>A21&amp;"-"&amp;B21</f>
        <v>A10822-AGAP - DEFI</v>
      </c>
    </row>
    <row r="22" spans="1:4" x14ac:dyDescent="0.25">
      <c r="A22" s="225" t="s">
        <v>696</v>
      </c>
      <c r="B22" s="225" t="s">
        <v>1106</v>
      </c>
      <c r="C22" t="str">
        <f t="shared" si="0"/>
        <v>A11700-ASTRE</v>
      </c>
    </row>
    <row r="23" spans="1:4" x14ac:dyDescent="0.25">
      <c r="A23" s="266" t="s">
        <v>1187</v>
      </c>
      <c r="B23" s="266" t="s">
        <v>1188</v>
      </c>
      <c r="C23" t="str">
        <f t="shared" si="0"/>
        <v>A12000-PHIM - Management - Animation</v>
      </c>
      <c r="D23" s="225"/>
    </row>
    <row r="24" spans="1:4" x14ac:dyDescent="0.25">
      <c r="A24" s="266" t="s">
        <v>1189</v>
      </c>
      <c r="B24" s="266" t="s">
        <v>1190</v>
      </c>
      <c r="C24" t="str">
        <f t="shared" si="0"/>
        <v>A12001-PHIM - ITEM</v>
      </c>
      <c r="D24" s="225"/>
    </row>
    <row r="25" spans="1:4" x14ac:dyDescent="0.25">
      <c r="A25" s="266" t="s">
        <v>1191</v>
      </c>
      <c r="B25" s="266" t="s">
        <v>1192</v>
      </c>
      <c r="C25" t="str">
        <f t="shared" si="0"/>
        <v>A12002-PHIM - PHYTOBIOM</v>
      </c>
      <c r="D25" s="225"/>
    </row>
    <row r="26" spans="1:4" x14ac:dyDescent="0.25">
      <c r="A26" s="266" t="s">
        <v>1193</v>
      </c>
      <c r="B26" s="266" t="s">
        <v>1194</v>
      </c>
      <c r="C26" t="str">
        <f t="shared" si="0"/>
        <v>A12003-PHIM - PRISM</v>
      </c>
      <c r="D26" s="225"/>
    </row>
    <row r="27" spans="1:4" x14ac:dyDescent="0.25">
      <c r="A27" s="266" t="s">
        <v>1195</v>
      </c>
      <c r="B27" s="266" t="s">
        <v>1196</v>
      </c>
      <c r="C27" t="str">
        <f t="shared" si="0"/>
        <v>A12004-PHIM - VIROM</v>
      </c>
      <c r="D27" s="225"/>
    </row>
    <row r="28" spans="1:4" x14ac:dyDescent="0.25">
      <c r="A28" s="225" t="s">
        <v>697</v>
      </c>
      <c r="B28" s="225" t="s">
        <v>1107</v>
      </c>
      <c r="C28" t="str">
        <f t="shared" si="0"/>
        <v>B02600-GECO</v>
      </c>
    </row>
    <row r="29" spans="1:4" x14ac:dyDescent="0.25">
      <c r="A29" s="225" t="s">
        <v>698</v>
      </c>
      <c r="B29" s="225" t="s">
        <v>1108</v>
      </c>
      <c r="C29" t="str">
        <f t="shared" si="0"/>
        <v>B04900-Analyses</v>
      </c>
    </row>
    <row r="30" spans="1:4" x14ac:dyDescent="0.25">
      <c r="A30" s="225" t="s">
        <v>699</v>
      </c>
      <c r="B30" s="225" t="s">
        <v>1109</v>
      </c>
      <c r="C30" t="str">
        <f t="shared" si="0"/>
        <v>B07800-Recyclage et risque</v>
      </c>
    </row>
    <row r="31" spans="1:4" x14ac:dyDescent="0.25">
      <c r="A31" s="266" t="s">
        <v>700</v>
      </c>
      <c r="B31" s="266" t="s">
        <v>1197</v>
      </c>
      <c r="C31" t="str">
        <f t="shared" si="0"/>
        <v>B09500-QUALISUD - Management - Animation</v>
      </c>
      <c r="D31" s="225"/>
    </row>
    <row r="32" spans="1:4" x14ac:dyDescent="0.25">
      <c r="A32" s="266" t="s">
        <v>1198</v>
      </c>
      <c r="B32" s="147" t="s">
        <v>1199</v>
      </c>
      <c r="C32" t="str">
        <f t="shared" si="0"/>
        <v>B09501-QUALISUD - Fonctionnalités sensorielles des aliments</v>
      </c>
      <c r="D32" s="225"/>
    </row>
    <row r="33" spans="1:4" x14ac:dyDescent="0.25">
      <c r="A33" s="266" t="s">
        <v>1200</v>
      </c>
      <c r="B33" s="147" t="s">
        <v>1201</v>
      </c>
      <c r="C33" t="str">
        <f t="shared" si="0"/>
        <v>B09502-QUALISUD - Communautés microbiennes et sûreté des aliments</v>
      </c>
      <c r="D33" s="225"/>
    </row>
    <row r="34" spans="1:4" x14ac:dyDescent="0.25">
      <c r="A34" s="266" t="s">
        <v>1202</v>
      </c>
      <c r="B34" s="147" t="s">
        <v>1203</v>
      </c>
      <c r="C34" t="str">
        <f t="shared" si="0"/>
        <v>B09503-QUALISUD - Ingénierie des produits et procédés durables</v>
      </c>
      <c r="D34" s="225"/>
    </row>
    <row r="35" spans="1:4" x14ac:dyDescent="0.25">
      <c r="A35" s="225" t="s">
        <v>701</v>
      </c>
      <c r="B35" s="225" t="s">
        <v>1110</v>
      </c>
      <c r="C35" t="str">
        <f t="shared" si="0"/>
        <v xml:space="preserve">B10300-HORTSYS </v>
      </c>
    </row>
    <row r="36" spans="1:4" x14ac:dyDescent="0.25">
      <c r="A36" s="225" t="s">
        <v>702</v>
      </c>
      <c r="B36" s="225" t="s">
        <v>1111</v>
      </c>
      <c r="C36" t="str">
        <f t="shared" si="0"/>
        <v xml:space="preserve">B11100-ECO&amp;SOLS </v>
      </c>
    </row>
    <row r="37" spans="1:4" x14ac:dyDescent="0.25">
      <c r="A37" s="225" t="s">
        <v>703</v>
      </c>
      <c r="B37" s="225" t="s">
        <v>1112</v>
      </c>
      <c r="C37" t="str">
        <f t="shared" si="0"/>
        <v>B11400-BioWooEB</v>
      </c>
    </row>
    <row r="38" spans="1:4" x14ac:dyDescent="0.25">
      <c r="A38" s="225" t="s">
        <v>704</v>
      </c>
      <c r="B38" s="225" t="s">
        <v>1113</v>
      </c>
      <c r="C38" t="str">
        <f t="shared" si="0"/>
        <v>B11500-AIDA - Management - Animation</v>
      </c>
    </row>
    <row r="39" spans="1:4" x14ac:dyDescent="0.25">
      <c r="A39" s="225" t="s">
        <v>1114</v>
      </c>
      <c r="B39" s="225" t="s">
        <v>1115</v>
      </c>
      <c r="C39" t="str">
        <f t="shared" si="0"/>
        <v>B11506-AIDA - Prose</v>
      </c>
    </row>
    <row r="40" spans="1:4" x14ac:dyDescent="0.25">
      <c r="A40" s="225" t="s">
        <v>1116</v>
      </c>
      <c r="B40" s="225" t="s">
        <v>1181</v>
      </c>
      <c r="C40" t="str">
        <f t="shared" si="0"/>
        <v>B11507-AIDA - Estime</v>
      </c>
    </row>
    <row r="41" spans="1:4" x14ac:dyDescent="0.25">
      <c r="A41" s="225" t="s">
        <v>1117</v>
      </c>
      <c r="B41" s="225" t="s">
        <v>1182</v>
      </c>
      <c r="C41" t="str">
        <f t="shared" si="0"/>
        <v>B11508-AIDA - Tapage</v>
      </c>
    </row>
    <row r="42" spans="1:4" x14ac:dyDescent="0.25">
      <c r="A42" s="225" t="s">
        <v>705</v>
      </c>
      <c r="B42" s="225" t="s">
        <v>1118</v>
      </c>
      <c r="C42" t="str">
        <f t="shared" si="0"/>
        <v xml:space="preserve">B11600-ISEM </v>
      </c>
    </row>
    <row r="43" spans="1:4" x14ac:dyDescent="0.25">
      <c r="A43" s="266" t="s">
        <v>1204</v>
      </c>
      <c r="B43" s="266" t="s">
        <v>1205</v>
      </c>
      <c r="C43" t="str">
        <f t="shared" si="0"/>
        <v>B11800-ABSys</v>
      </c>
      <c r="D43" s="225"/>
    </row>
    <row r="44" spans="1:4" x14ac:dyDescent="0.25">
      <c r="A44" s="225" t="s">
        <v>706</v>
      </c>
      <c r="B44" s="225" t="s">
        <v>1119</v>
      </c>
      <c r="C44" t="str">
        <f t="shared" si="0"/>
        <v xml:space="preserve">C05600-CIRED </v>
      </c>
    </row>
    <row r="45" spans="1:4" x14ac:dyDescent="0.25">
      <c r="A45" s="225" t="s">
        <v>707</v>
      </c>
      <c r="B45" s="225" t="s">
        <v>1120</v>
      </c>
      <c r="C45" t="str">
        <f t="shared" si="0"/>
        <v>C08500-INNOVATION</v>
      </c>
    </row>
    <row r="46" spans="1:4" x14ac:dyDescent="0.25">
      <c r="A46" s="225" t="s">
        <v>708</v>
      </c>
      <c r="B46" s="225" t="s">
        <v>1121</v>
      </c>
      <c r="C46" t="str">
        <f t="shared" si="0"/>
        <v xml:space="preserve">C09000-G-EAU </v>
      </c>
    </row>
    <row r="47" spans="1:4" x14ac:dyDescent="0.25">
      <c r="A47" s="225" t="s">
        <v>709</v>
      </c>
      <c r="B47" s="225" t="s">
        <v>1122</v>
      </c>
      <c r="C47" t="str">
        <f t="shared" si="0"/>
        <v xml:space="preserve">C09100-TETIS </v>
      </c>
    </row>
    <row r="48" spans="1:4" x14ac:dyDescent="0.25">
      <c r="A48" s="225" t="s">
        <v>710</v>
      </c>
      <c r="B48" s="225" t="s">
        <v>1123</v>
      </c>
      <c r="C48" t="str">
        <f t="shared" si="0"/>
        <v xml:space="preserve">C09300-Ecofog </v>
      </c>
    </row>
    <row r="49" spans="1:4" x14ac:dyDescent="0.25">
      <c r="A49" s="225" t="s">
        <v>711</v>
      </c>
      <c r="B49" s="225" t="s">
        <v>1124</v>
      </c>
      <c r="C49" t="str">
        <f t="shared" si="0"/>
        <v xml:space="preserve">C09900-MOISA </v>
      </c>
    </row>
    <row r="50" spans="1:4" x14ac:dyDescent="0.25">
      <c r="A50" s="225" t="s">
        <v>712</v>
      </c>
      <c r="B50" s="225" t="s">
        <v>1125</v>
      </c>
      <c r="C50" t="str">
        <f t="shared" si="0"/>
        <v xml:space="preserve">C10500-FORÊTS ET SOCIETES </v>
      </c>
    </row>
    <row r="51" spans="1:4" x14ac:dyDescent="0.25">
      <c r="A51" s="225" t="s">
        <v>713</v>
      </c>
      <c r="B51" s="225" t="s">
        <v>1126</v>
      </c>
      <c r="C51" t="str">
        <f t="shared" si="0"/>
        <v>C11200-SELMET</v>
      </c>
    </row>
    <row r="52" spans="1:4" x14ac:dyDescent="0.25">
      <c r="A52" s="225" t="s">
        <v>714</v>
      </c>
      <c r="B52" s="225" t="s">
        <v>1127</v>
      </c>
      <c r="C52" t="str">
        <f t="shared" si="0"/>
        <v>C11300-ART-DEV</v>
      </c>
    </row>
    <row r="53" spans="1:4" x14ac:dyDescent="0.25">
      <c r="A53" s="266" t="s">
        <v>1206</v>
      </c>
      <c r="B53" s="266" t="s">
        <v>1207</v>
      </c>
      <c r="C53" t="str">
        <f t="shared" si="0"/>
        <v>C11900-SENS</v>
      </c>
      <c r="D53" s="225"/>
    </row>
    <row r="54" spans="1:4" x14ac:dyDescent="0.25">
      <c r="A54" s="225" t="s">
        <v>715</v>
      </c>
      <c r="B54" s="225" t="s">
        <v>716</v>
      </c>
      <c r="C54" t="str">
        <f t="shared" si="0"/>
        <v>D94400-DSI</v>
      </c>
    </row>
    <row r="55" spans="1:4" x14ac:dyDescent="0.25">
      <c r="A55" s="225" t="s">
        <v>717</v>
      </c>
      <c r="B55" s="225" t="s">
        <v>1128</v>
      </c>
      <c r="C55" t="str">
        <f t="shared" si="0"/>
        <v>D94500-DRRM - Management - Animation</v>
      </c>
    </row>
    <row r="56" spans="1:4" x14ac:dyDescent="0.25">
      <c r="A56" s="225" t="s">
        <v>1129</v>
      </c>
      <c r="B56" s="225" t="s">
        <v>1130</v>
      </c>
      <c r="C56" t="str">
        <f t="shared" si="0"/>
        <v>D94501-DRRM - DR Réunion</v>
      </c>
    </row>
    <row r="57" spans="1:4" x14ac:dyDescent="0.25">
      <c r="A57" s="225" t="s">
        <v>1131</v>
      </c>
      <c r="B57" s="225" t="s">
        <v>1132</v>
      </c>
      <c r="C57" t="str">
        <f t="shared" si="0"/>
        <v>D94502-DRRM - DR Mayotte</v>
      </c>
    </row>
    <row r="58" spans="1:4" x14ac:dyDescent="0.25">
      <c r="A58" s="225" t="s">
        <v>718</v>
      </c>
      <c r="B58" s="225" t="s">
        <v>719</v>
      </c>
      <c r="C58" t="str">
        <f t="shared" si="0"/>
        <v>D94600-DRAG - Management - Animation</v>
      </c>
    </row>
    <row r="59" spans="1:4" x14ac:dyDescent="0.25">
      <c r="A59" s="225" t="s">
        <v>720</v>
      </c>
      <c r="B59" s="225" t="s">
        <v>721</v>
      </c>
      <c r="C59" t="str">
        <f t="shared" si="0"/>
        <v>D94601-DRAG - DR Guyane</v>
      </c>
    </row>
    <row r="60" spans="1:4" x14ac:dyDescent="0.25">
      <c r="A60" s="225" t="s">
        <v>722</v>
      </c>
      <c r="B60" s="225" t="s">
        <v>723</v>
      </c>
      <c r="C60" t="str">
        <f t="shared" si="0"/>
        <v>D94602-DRAG - DR Guadeloupe</v>
      </c>
    </row>
    <row r="61" spans="1:4" x14ac:dyDescent="0.25">
      <c r="A61" s="225" t="s">
        <v>724</v>
      </c>
      <c r="B61" s="225" t="s">
        <v>725</v>
      </c>
      <c r="C61" t="str">
        <f t="shared" si="0"/>
        <v>D94603-DRAG - DR Martinique</v>
      </c>
    </row>
    <row r="62" spans="1:4" x14ac:dyDescent="0.25">
      <c r="A62" s="225" t="s">
        <v>726</v>
      </c>
      <c r="B62" s="225" t="s">
        <v>1133</v>
      </c>
      <c r="C62" t="str">
        <f t="shared" si="0"/>
        <v xml:space="preserve">D94700-DRMO </v>
      </c>
    </row>
    <row r="63" spans="1:4" x14ac:dyDescent="0.25">
      <c r="A63" s="225" t="s">
        <v>727</v>
      </c>
      <c r="B63" s="225" t="s">
        <v>728</v>
      </c>
      <c r="C63" t="str">
        <f t="shared" si="0"/>
        <v>D94800-DRIF - Management - Animation</v>
      </c>
    </row>
    <row r="64" spans="1:4" x14ac:dyDescent="0.25">
      <c r="A64" s="225" t="s">
        <v>729</v>
      </c>
      <c r="B64" s="225" t="s">
        <v>730</v>
      </c>
      <c r="C64" t="str">
        <f t="shared" si="0"/>
        <v>D94801-DRIF - GRET</v>
      </c>
    </row>
    <row r="65" spans="1:3" x14ac:dyDescent="0.25">
      <c r="A65" s="225" t="s">
        <v>731</v>
      </c>
      <c r="B65" s="225" t="s">
        <v>732</v>
      </c>
      <c r="C65" t="str">
        <f t="shared" si="0"/>
        <v>D94802-DRIF - IDDRI</v>
      </c>
    </row>
    <row r="66" spans="1:3" x14ac:dyDescent="0.25">
      <c r="A66" s="225" t="s">
        <v>733</v>
      </c>
      <c r="B66" s="225" t="s">
        <v>734</v>
      </c>
      <c r="C66" t="str">
        <f t="shared" si="0"/>
        <v>D94900-DGD-RD - Management - Animation</v>
      </c>
    </row>
    <row r="67" spans="1:3" x14ac:dyDescent="0.25">
      <c r="A67" s="225" t="s">
        <v>735</v>
      </c>
      <c r="B67" s="225" t="s">
        <v>736</v>
      </c>
      <c r="C67" t="str">
        <f t="shared" si="0"/>
        <v>D94901-DGD-RD - DAchats</v>
      </c>
    </row>
    <row r="68" spans="1:3" x14ac:dyDescent="0.25">
      <c r="A68" s="225" t="s">
        <v>737</v>
      </c>
      <c r="B68" s="225" t="s">
        <v>738</v>
      </c>
      <c r="C68" t="str">
        <f t="shared" si="0"/>
        <v>D94902-DGD-RD - DArchives</v>
      </c>
    </row>
    <row r="69" spans="1:3" x14ac:dyDescent="0.25">
      <c r="A69" s="225" t="s">
        <v>739</v>
      </c>
      <c r="B69" s="225" t="s">
        <v>740</v>
      </c>
      <c r="C69" t="str">
        <f t="shared" si="0"/>
        <v>D94903-DGD-RD - DJuridique</v>
      </c>
    </row>
    <row r="70" spans="1:3" x14ac:dyDescent="0.25">
      <c r="A70" s="225" t="s">
        <v>741</v>
      </c>
      <c r="B70" s="225" t="s">
        <v>742</v>
      </c>
      <c r="C70" t="str">
        <f t="shared" ref="C70:C93" si="1">A70&amp;"-"&amp;B70</f>
        <v>D94904-DGD-RD - DSST</v>
      </c>
    </row>
    <row r="71" spans="1:3" x14ac:dyDescent="0.25">
      <c r="A71" s="225" t="s">
        <v>743</v>
      </c>
      <c r="B71" s="225" t="s">
        <v>744</v>
      </c>
      <c r="C71" t="str">
        <f t="shared" si="1"/>
        <v>D95800-DAE</v>
      </c>
    </row>
    <row r="72" spans="1:3" x14ac:dyDescent="0.25">
      <c r="A72" s="225" t="s">
        <v>745</v>
      </c>
      <c r="B72" s="225" t="s">
        <v>746</v>
      </c>
      <c r="C72" t="str">
        <f t="shared" si="1"/>
        <v>D95900-DIST - Management - Animation</v>
      </c>
    </row>
    <row r="73" spans="1:3" x14ac:dyDescent="0.25">
      <c r="A73" s="225" t="s">
        <v>747</v>
      </c>
      <c r="B73" s="225" t="s">
        <v>748</v>
      </c>
      <c r="C73" t="str">
        <f t="shared" si="1"/>
        <v>D95901-DIST - Appui à la recherche</v>
      </c>
    </row>
    <row r="74" spans="1:3" x14ac:dyDescent="0.25">
      <c r="A74" s="225" t="s">
        <v>749</v>
      </c>
      <c r="B74" s="225" t="s">
        <v>750</v>
      </c>
      <c r="C74" t="str">
        <f t="shared" si="1"/>
        <v>D95902-DIST - Bibliothèques</v>
      </c>
    </row>
    <row r="75" spans="1:3" x14ac:dyDescent="0.25">
      <c r="A75" s="225" t="s">
        <v>751</v>
      </c>
      <c r="B75" s="225" t="s">
        <v>752</v>
      </c>
      <c r="C75" t="str">
        <f t="shared" si="1"/>
        <v>D95903-DIST - Référentiels en IST</v>
      </c>
    </row>
    <row r="76" spans="1:3" x14ac:dyDescent="0.25">
      <c r="A76" s="225" t="s">
        <v>753</v>
      </c>
      <c r="B76" s="225" t="s">
        <v>754</v>
      </c>
      <c r="C76" t="str">
        <f t="shared" si="1"/>
        <v>D95904-DIST - Appui à la publication</v>
      </c>
    </row>
    <row r="77" spans="1:3" x14ac:dyDescent="0.25">
      <c r="A77" s="225" t="s">
        <v>755</v>
      </c>
      <c r="B77" s="225" t="s">
        <v>756</v>
      </c>
      <c r="C77" t="str">
        <f t="shared" si="1"/>
        <v>D95905-DIST - QUAE-Cirad</v>
      </c>
    </row>
    <row r="78" spans="1:3" x14ac:dyDescent="0.25">
      <c r="A78" s="225" t="s">
        <v>757</v>
      </c>
      <c r="B78" s="225" t="s">
        <v>758</v>
      </c>
      <c r="C78" t="str">
        <f t="shared" si="1"/>
        <v>D96100-DGD-RS - Management - Animation</v>
      </c>
    </row>
    <row r="79" spans="1:3" x14ac:dyDescent="0.25">
      <c r="A79" s="225" t="s">
        <v>759</v>
      </c>
      <c r="B79" s="225" t="s">
        <v>1134</v>
      </c>
      <c r="C79" t="str">
        <f t="shared" si="1"/>
        <v>D96104-DGD-RS - Del Qualité &amp; Infrastructures (QIR)</v>
      </c>
    </row>
    <row r="80" spans="1:3" x14ac:dyDescent="0.25">
      <c r="A80" s="225" t="s">
        <v>1135</v>
      </c>
      <c r="B80" s="225" t="s">
        <v>1136</v>
      </c>
      <c r="C80" t="str">
        <f t="shared" si="1"/>
        <v>D96105-DGD-RS - Enseignement Sup. &amp; Formation</v>
      </c>
    </row>
    <row r="81" spans="1:3" x14ac:dyDescent="0.25">
      <c r="A81" s="225" t="s">
        <v>1137</v>
      </c>
      <c r="B81" s="225" t="s">
        <v>1138</v>
      </c>
      <c r="C81" t="str">
        <f t="shared" si="1"/>
        <v>D96106-GEOP - Management - Animation</v>
      </c>
    </row>
    <row r="82" spans="1:3" x14ac:dyDescent="0.25">
      <c r="A82" s="225" t="s">
        <v>1139</v>
      </c>
      <c r="B82" s="225" t="s">
        <v>1140</v>
      </c>
      <c r="C82" t="str">
        <f t="shared" si="1"/>
        <v>D96107-GEOP - DR MEDITERRANEE</v>
      </c>
    </row>
    <row r="83" spans="1:3" x14ac:dyDescent="0.25">
      <c r="A83" s="225" t="s">
        <v>1141</v>
      </c>
      <c r="B83" s="225" t="s">
        <v>1142</v>
      </c>
      <c r="C83" t="str">
        <f t="shared" si="1"/>
        <v>D96108-GEOP - DR AFR OUEST ZS</v>
      </c>
    </row>
    <row r="84" spans="1:3" x14ac:dyDescent="0.25">
      <c r="A84" s="225" t="s">
        <v>1143</v>
      </c>
      <c r="B84" s="225" t="s">
        <v>1144</v>
      </c>
      <c r="C84" t="str">
        <f t="shared" si="1"/>
        <v>D96109-GEOP - DR A CENTRALE</v>
      </c>
    </row>
    <row r="85" spans="1:3" x14ac:dyDescent="0.25">
      <c r="A85" s="225" t="s">
        <v>1145</v>
      </c>
      <c r="B85" s="225" t="s">
        <v>1146</v>
      </c>
      <c r="C85" t="str">
        <f t="shared" si="1"/>
        <v>D96110-GEOP - DR AFR OUEST FSH</v>
      </c>
    </row>
    <row r="86" spans="1:3" x14ac:dyDescent="0.25">
      <c r="A86" s="225" t="s">
        <v>1147</v>
      </c>
      <c r="B86" s="225" t="s">
        <v>1148</v>
      </c>
      <c r="C86" t="str">
        <f t="shared" si="1"/>
        <v>D96111-GEOP - DR AFR AUSTR &amp; MADA</v>
      </c>
    </row>
    <row r="87" spans="1:3" x14ac:dyDescent="0.25">
      <c r="A87" s="225" t="s">
        <v>1149</v>
      </c>
      <c r="B87" s="225" t="s">
        <v>1150</v>
      </c>
      <c r="C87" t="str">
        <f t="shared" si="1"/>
        <v>D96112-GEOP - DR ASIE INSULAIRE</v>
      </c>
    </row>
    <row r="88" spans="1:3" x14ac:dyDescent="0.25">
      <c r="A88" s="225" t="s">
        <v>1151</v>
      </c>
      <c r="B88" s="225" t="s">
        <v>1152</v>
      </c>
      <c r="C88" t="str">
        <f t="shared" si="1"/>
        <v>D96113-GEOP - DR ASIE CONTINENTALE</v>
      </c>
    </row>
    <row r="89" spans="1:3" x14ac:dyDescent="0.25">
      <c r="A89" s="225" t="s">
        <v>1153</v>
      </c>
      <c r="B89" s="225" t="s">
        <v>1154</v>
      </c>
      <c r="C89" t="str">
        <f t="shared" si="1"/>
        <v>D96114-GEOP - DR BRESIL</v>
      </c>
    </row>
    <row r="90" spans="1:3" x14ac:dyDescent="0.25">
      <c r="A90" s="225" t="s">
        <v>1155</v>
      </c>
      <c r="B90" s="225" t="s">
        <v>1156</v>
      </c>
      <c r="C90" t="str">
        <f t="shared" si="1"/>
        <v>D96115-GEOP - DR AFR ORIENTALE - KENYA</v>
      </c>
    </row>
    <row r="91" spans="1:3" x14ac:dyDescent="0.25">
      <c r="A91" s="225" t="s">
        <v>1157</v>
      </c>
      <c r="B91" s="225" t="s">
        <v>1158</v>
      </c>
      <c r="C91" t="str">
        <f t="shared" si="1"/>
        <v>D96116-GEOP - Délégation DP</v>
      </c>
    </row>
    <row r="92" spans="1:3" x14ac:dyDescent="0.25">
      <c r="A92" s="225" t="s">
        <v>1159</v>
      </c>
      <c r="B92" s="225" t="s">
        <v>1160</v>
      </c>
      <c r="C92" t="str">
        <f t="shared" si="1"/>
        <v>D96117-GEOP - Délégation Europe</v>
      </c>
    </row>
    <row r="93" spans="1:3" x14ac:dyDescent="0.25">
      <c r="A93" s="225" t="s">
        <v>1161</v>
      </c>
      <c r="B93" s="225" t="s">
        <v>1162</v>
      </c>
      <c r="C93" t="str">
        <f t="shared" si="1"/>
        <v>D96200-DIMS - Management - Animation</v>
      </c>
    </row>
    <row r="94" spans="1:3" x14ac:dyDescent="0.25">
      <c r="A94" s="225" t="s">
        <v>1163</v>
      </c>
      <c r="B94" s="225" t="s">
        <v>1166</v>
      </c>
      <c r="C94" t="str">
        <f t="shared" ref="C94:C126" si="2">A94&amp;"-"&amp;B94</f>
        <v>D96201-DIMS - Valorisation</v>
      </c>
    </row>
    <row r="95" spans="1:3" x14ac:dyDescent="0.25">
      <c r="A95" s="225" t="s">
        <v>1165</v>
      </c>
      <c r="B95" s="225" t="s">
        <v>1164</v>
      </c>
      <c r="C95" t="str">
        <f t="shared" si="2"/>
        <v>D96202-DIMS - Impact Bailleurs</v>
      </c>
    </row>
    <row r="96" spans="1:3" x14ac:dyDescent="0.25">
      <c r="A96" s="225" t="s">
        <v>1167</v>
      </c>
      <c r="B96" s="225" t="s">
        <v>1168</v>
      </c>
      <c r="C96" t="str">
        <f t="shared" si="2"/>
        <v>D96203-DIMS - Projets</v>
      </c>
    </row>
    <row r="97" spans="1:3" x14ac:dyDescent="0.25">
      <c r="A97" s="225" t="s">
        <v>760</v>
      </c>
      <c r="B97" s="225" t="s">
        <v>761</v>
      </c>
      <c r="C97" t="str">
        <f t="shared" si="2"/>
        <v>D96300-DELCOM - Management - Animation</v>
      </c>
    </row>
    <row r="98" spans="1:3" x14ac:dyDescent="0.25">
      <c r="A98" s="225" t="s">
        <v>762</v>
      </c>
      <c r="B98" s="225" t="s">
        <v>1169</v>
      </c>
      <c r="C98" t="str">
        <f t="shared" si="2"/>
        <v>D96301-DELCOM - Actualités et réseaux sociaux</v>
      </c>
    </row>
    <row r="99" spans="1:3" x14ac:dyDescent="0.25">
      <c r="A99" s="225" t="s">
        <v>763</v>
      </c>
      <c r="B99" s="225" t="s">
        <v>764</v>
      </c>
      <c r="C99" t="str">
        <f t="shared" si="2"/>
        <v>D96302-DELCOM - Supports institutionnels</v>
      </c>
    </row>
    <row r="100" spans="1:3" x14ac:dyDescent="0.25">
      <c r="A100" s="225" t="s">
        <v>765</v>
      </c>
      <c r="B100" s="225" t="s">
        <v>1170</v>
      </c>
      <c r="C100" t="str">
        <f t="shared" si="2"/>
        <v>D96303-DELCOM - Evénementiel</v>
      </c>
    </row>
    <row r="101" spans="1:3" x14ac:dyDescent="0.25">
      <c r="A101" s="225" t="s">
        <v>766</v>
      </c>
      <c r="B101" s="225" t="s">
        <v>1171</v>
      </c>
      <c r="C101" t="str">
        <f t="shared" si="2"/>
        <v>D96304-DELCOM - Communication interne et appui aux équipes</v>
      </c>
    </row>
    <row r="102" spans="1:3" x14ac:dyDescent="0.25">
      <c r="A102" s="225" t="s">
        <v>1172</v>
      </c>
      <c r="B102" s="225" t="s">
        <v>1173</v>
      </c>
      <c r="C102" t="str">
        <f t="shared" si="2"/>
        <v>D96305-DELCOM - Relations médias</v>
      </c>
    </row>
    <row r="103" spans="1:3" x14ac:dyDescent="0.25">
      <c r="A103" s="225" t="s">
        <v>1174</v>
      </c>
      <c r="B103" s="225" t="s">
        <v>1175</v>
      </c>
      <c r="C103" t="str">
        <f t="shared" si="2"/>
        <v>D96306-DELCOM - Grands projets</v>
      </c>
    </row>
    <row r="104" spans="1:3" x14ac:dyDescent="0.25">
      <c r="A104" s="225" t="s">
        <v>767</v>
      </c>
      <c r="B104" s="225" t="s">
        <v>768</v>
      </c>
      <c r="C104" t="str">
        <f t="shared" si="2"/>
        <v>D97400-DRH - Management - Animation</v>
      </c>
    </row>
    <row r="105" spans="1:3" x14ac:dyDescent="0.25">
      <c r="A105" s="225" t="s">
        <v>769</v>
      </c>
      <c r="B105" s="225" t="s">
        <v>770</v>
      </c>
      <c r="C105" t="str">
        <f t="shared" si="2"/>
        <v>D97401-DRH - Accompagnement management</v>
      </c>
    </row>
    <row r="106" spans="1:3" x14ac:dyDescent="0.25">
      <c r="A106" s="225" t="s">
        <v>771</v>
      </c>
      <c r="B106" s="225" t="s">
        <v>772</v>
      </c>
      <c r="C106" t="str">
        <f t="shared" si="2"/>
        <v>D97402-DRH - Gestion des carrières</v>
      </c>
    </row>
    <row r="107" spans="1:3" x14ac:dyDescent="0.25">
      <c r="A107" s="225" t="s">
        <v>773</v>
      </c>
      <c r="B107" s="225" t="s">
        <v>774</v>
      </c>
      <c r="C107" t="str">
        <f t="shared" si="2"/>
        <v>D97403-DRH - Adéquations besoins - ressources en compétences</v>
      </c>
    </row>
    <row r="108" spans="1:3" x14ac:dyDescent="0.25">
      <c r="A108" s="225" t="s">
        <v>775</v>
      </c>
      <c r="B108" s="225" t="s">
        <v>776</v>
      </c>
      <c r="C108" t="str">
        <f t="shared" si="2"/>
        <v>D97404-DRH - Formation</v>
      </c>
    </row>
    <row r="109" spans="1:3" x14ac:dyDescent="0.25">
      <c r="A109" s="225" t="s">
        <v>777</v>
      </c>
      <c r="B109" s="225" t="s">
        <v>778</v>
      </c>
      <c r="C109" t="str">
        <f t="shared" si="2"/>
        <v>D97405-DRH - Accueil</v>
      </c>
    </row>
    <row r="110" spans="1:3" x14ac:dyDescent="0.25">
      <c r="A110" s="225" t="s">
        <v>779</v>
      </c>
      <c r="B110" s="225" t="s">
        <v>780</v>
      </c>
      <c r="C110" t="str">
        <f t="shared" si="2"/>
        <v>D97406-DRH - Administration RH</v>
      </c>
    </row>
    <row r="111" spans="1:3" x14ac:dyDescent="0.25">
      <c r="A111" s="225" t="s">
        <v>781</v>
      </c>
      <c r="B111" s="225" t="s">
        <v>782</v>
      </c>
      <c r="C111" t="str">
        <f t="shared" si="2"/>
        <v>D97407-DRH - Relations sociales et contractuelles</v>
      </c>
    </row>
    <row r="112" spans="1:3" x14ac:dyDescent="0.25">
      <c r="A112" s="225" t="s">
        <v>783</v>
      </c>
      <c r="B112" s="225" t="s">
        <v>784</v>
      </c>
      <c r="C112" t="str">
        <f t="shared" si="2"/>
        <v>D97408-DRH - Développement social</v>
      </c>
    </row>
    <row r="113" spans="1:3" x14ac:dyDescent="0.25">
      <c r="A113" s="225" t="s">
        <v>785</v>
      </c>
      <c r="B113" s="225" t="s">
        <v>786</v>
      </c>
      <c r="C113" t="str">
        <f t="shared" si="2"/>
        <v>D97409-DRH - Etudes et projets</v>
      </c>
    </row>
    <row r="114" spans="1:3" x14ac:dyDescent="0.25">
      <c r="A114" s="225" t="s">
        <v>787</v>
      </c>
      <c r="B114" s="225" t="s">
        <v>788</v>
      </c>
      <c r="C114" t="str">
        <f t="shared" si="2"/>
        <v>D97500-DITAM</v>
      </c>
    </row>
    <row r="115" spans="1:3" x14ac:dyDescent="0.25">
      <c r="A115" s="225" t="s">
        <v>789</v>
      </c>
      <c r="B115" s="225" t="s">
        <v>790</v>
      </c>
      <c r="C115" t="str">
        <f t="shared" si="2"/>
        <v>D97600-DCAF - Management - Animation</v>
      </c>
    </row>
    <row r="116" spans="1:3" x14ac:dyDescent="0.25">
      <c r="A116" s="225" t="s">
        <v>791</v>
      </c>
      <c r="B116" s="225" t="s">
        <v>792</v>
      </c>
      <c r="C116" t="str">
        <f t="shared" si="2"/>
        <v>D97601-DCAF - Comptabilité</v>
      </c>
    </row>
    <row r="117" spans="1:3" x14ac:dyDescent="0.25">
      <c r="A117" s="225" t="s">
        <v>793</v>
      </c>
      <c r="B117" s="225" t="s">
        <v>795</v>
      </c>
      <c r="C117" t="str">
        <f t="shared" si="2"/>
        <v>D97602-DCAF - Budget central</v>
      </c>
    </row>
    <row r="118" spans="1:3" x14ac:dyDescent="0.25">
      <c r="A118" s="225" t="s">
        <v>794</v>
      </c>
      <c r="B118" s="225" t="s">
        <v>797</v>
      </c>
      <c r="C118" t="str">
        <f t="shared" si="2"/>
        <v>D97603-DCAF - Budget déconcentré</v>
      </c>
    </row>
    <row r="119" spans="1:3" x14ac:dyDescent="0.25">
      <c r="A119" s="225" t="s">
        <v>796</v>
      </c>
      <c r="B119" s="225" t="s">
        <v>799</v>
      </c>
      <c r="C119" t="str">
        <f t="shared" si="2"/>
        <v>D97604-DCAF - Gestion de contrats</v>
      </c>
    </row>
    <row r="120" spans="1:3" x14ac:dyDescent="0.25">
      <c r="A120" s="225" t="s">
        <v>798</v>
      </c>
      <c r="B120" s="225" t="s">
        <v>801</v>
      </c>
      <c r="C120" t="str">
        <f t="shared" si="2"/>
        <v>D97605-DCAF - Recouvrement</v>
      </c>
    </row>
    <row r="121" spans="1:3" x14ac:dyDescent="0.25">
      <c r="A121" s="225" t="s">
        <v>800</v>
      </c>
      <c r="B121" s="225" t="s">
        <v>802</v>
      </c>
      <c r="C121" t="str">
        <f t="shared" si="2"/>
        <v>D97606-DCAF - G2M</v>
      </c>
    </row>
    <row r="122" spans="1:3" x14ac:dyDescent="0.25">
      <c r="A122" s="225" t="s">
        <v>803</v>
      </c>
      <c r="B122" s="225" t="s">
        <v>804</v>
      </c>
      <c r="C122" t="str">
        <f t="shared" si="2"/>
        <v>D98500-PDG - Management - Animation</v>
      </c>
    </row>
    <row r="123" spans="1:3" x14ac:dyDescent="0.25">
      <c r="A123" s="225" t="s">
        <v>805</v>
      </c>
      <c r="B123" s="225" t="s">
        <v>806</v>
      </c>
      <c r="C123" t="str">
        <f t="shared" si="2"/>
        <v>D98501-PDG - DirDep Bios</v>
      </c>
    </row>
    <row r="124" spans="1:3" x14ac:dyDescent="0.25">
      <c r="A124" s="225" t="s">
        <v>807</v>
      </c>
      <c r="B124" s="225" t="s">
        <v>808</v>
      </c>
      <c r="C124" t="str">
        <f t="shared" si="2"/>
        <v>D98502-PDG - DirDep Persyst</v>
      </c>
    </row>
    <row r="125" spans="1:3" x14ac:dyDescent="0.25">
      <c r="A125" s="225" t="s">
        <v>809</v>
      </c>
      <c r="B125" s="225" t="s">
        <v>810</v>
      </c>
      <c r="C125" t="str">
        <f t="shared" si="2"/>
        <v>D98503-PDG - DirDep Es</v>
      </c>
    </row>
    <row r="126" spans="1:3" x14ac:dyDescent="0.25">
      <c r="A126" s="225">
        <v>900000</v>
      </c>
      <c r="B126" s="225" t="s">
        <v>811</v>
      </c>
      <c r="C126" t="str">
        <f t="shared" si="2"/>
        <v>900000-Structure technique</v>
      </c>
    </row>
    <row r="127" spans="1:3" x14ac:dyDescent="0.25">
      <c r="A127" s="225"/>
      <c r="B127" s="225"/>
    </row>
    <row r="128" spans="1:3" x14ac:dyDescent="0.25">
      <c r="A128" s="225"/>
      <c r="B128" s="225"/>
    </row>
    <row r="129" spans="1:2" x14ac:dyDescent="0.25">
      <c r="A129" s="225"/>
      <c r="B129" s="225"/>
    </row>
  </sheetData>
  <sheetProtection algorithmName="SHA-512" hashValue="nwcCzY4i4n0oaFflWy6wBLXG17Nt3NVQ5hVZ2Vdb0fMRQajjQYwBAXIEsu4FOZftdt6FdXFjDFwqlQ1jc6tSaA==" saltValue="3iwAKBhNEeraL4yWmidS4Q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4"/>
  <sheetViews>
    <sheetView topLeftCell="A226" workbookViewId="0">
      <selection activeCell="C253" sqref="C253"/>
    </sheetView>
  </sheetViews>
  <sheetFormatPr baseColWidth="10" defaultRowHeight="15" x14ac:dyDescent="0.25"/>
  <cols>
    <col min="1" max="1" width="14.5703125" bestFit="1" customWidth="1"/>
    <col min="2" max="2" width="41.85546875" bestFit="1" customWidth="1"/>
    <col min="3" max="3" width="44.85546875" bestFit="1" customWidth="1"/>
    <col min="4" max="4" width="14.5703125" bestFit="1" customWidth="1"/>
  </cols>
  <sheetData>
    <row r="1" spans="1:4" x14ac:dyDescent="0.25">
      <c r="A1" s="224" t="s">
        <v>665</v>
      </c>
      <c r="B1" s="224" t="s">
        <v>666</v>
      </c>
      <c r="C1" s="224" t="s">
        <v>667</v>
      </c>
      <c r="D1" s="224" t="s">
        <v>665</v>
      </c>
    </row>
    <row r="2" spans="1:4" x14ac:dyDescent="0.25">
      <c r="A2" s="225" t="s">
        <v>435</v>
      </c>
      <c r="B2" s="225" t="s">
        <v>812</v>
      </c>
      <c r="C2" t="str">
        <f>A2&amp;"-"&amp;B2</f>
        <v>AD-Andorre</v>
      </c>
      <c r="D2" s="225" t="s">
        <v>435</v>
      </c>
    </row>
    <row r="3" spans="1:4" x14ac:dyDescent="0.25">
      <c r="A3" s="225" t="s">
        <v>492</v>
      </c>
      <c r="B3" s="225" t="s">
        <v>813</v>
      </c>
      <c r="C3" t="str">
        <f t="shared" ref="C3:C66" si="0">A3&amp;"-"&amp;B3</f>
        <v>AE-Émirats arabes unis</v>
      </c>
      <c r="D3" s="225" t="s">
        <v>492</v>
      </c>
    </row>
    <row r="4" spans="1:4" x14ac:dyDescent="0.25">
      <c r="A4" s="225" t="s">
        <v>431</v>
      </c>
      <c r="B4" s="225" t="s">
        <v>814</v>
      </c>
      <c r="C4" t="str">
        <f t="shared" si="0"/>
        <v>AF-Afghanistan</v>
      </c>
      <c r="D4" s="225" t="s">
        <v>431</v>
      </c>
    </row>
    <row r="5" spans="1:4" x14ac:dyDescent="0.25">
      <c r="A5" s="225" t="s">
        <v>439</v>
      </c>
      <c r="B5" s="225" t="s">
        <v>815</v>
      </c>
      <c r="C5" t="str">
        <f t="shared" si="0"/>
        <v>AG-Antigua-et-Barbuda</v>
      </c>
      <c r="D5" s="225" t="s">
        <v>439</v>
      </c>
    </row>
    <row r="6" spans="1:4" x14ac:dyDescent="0.25">
      <c r="A6" s="225" t="s">
        <v>437</v>
      </c>
      <c r="B6" s="225" t="s">
        <v>816</v>
      </c>
      <c r="C6" t="str">
        <f t="shared" si="0"/>
        <v>AI-Anguilla</v>
      </c>
      <c r="D6" s="225" t="s">
        <v>437</v>
      </c>
    </row>
    <row r="7" spans="1:4" x14ac:dyDescent="0.25">
      <c r="A7" s="225" t="s">
        <v>424</v>
      </c>
      <c r="B7" s="225" t="s">
        <v>817</v>
      </c>
      <c r="C7" t="str">
        <f t="shared" si="0"/>
        <v>AL-Albanie</v>
      </c>
      <c r="D7" s="225" t="s">
        <v>424</v>
      </c>
    </row>
    <row r="8" spans="1:4" x14ac:dyDescent="0.25">
      <c r="A8" s="225" t="s">
        <v>443</v>
      </c>
      <c r="B8" s="225" t="s">
        <v>818</v>
      </c>
      <c r="C8" t="str">
        <f t="shared" si="0"/>
        <v>AM-Arménie</v>
      </c>
      <c r="D8" s="225" t="s">
        <v>443</v>
      </c>
    </row>
    <row r="9" spans="1:4" x14ac:dyDescent="0.25">
      <c r="A9" s="225" t="s">
        <v>440</v>
      </c>
      <c r="B9" s="225" t="s">
        <v>819</v>
      </c>
      <c r="C9" t="str">
        <f t="shared" si="0"/>
        <v>AN-Antilles néerlandaises</v>
      </c>
      <c r="D9" s="225" t="s">
        <v>440</v>
      </c>
    </row>
    <row r="10" spans="1:4" x14ac:dyDescent="0.25">
      <c r="A10" s="225" t="s">
        <v>436</v>
      </c>
      <c r="B10" s="225" t="s">
        <v>820</v>
      </c>
      <c r="C10" t="str">
        <f t="shared" si="0"/>
        <v>AO-Angola</v>
      </c>
      <c r="D10" s="225" t="s">
        <v>436</v>
      </c>
    </row>
    <row r="11" spans="1:4" x14ac:dyDescent="0.25">
      <c r="A11" s="225" t="s">
        <v>438</v>
      </c>
      <c r="B11" s="225" t="s">
        <v>821</v>
      </c>
      <c r="C11" t="str">
        <f t="shared" si="0"/>
        <v>AQ-Antarctique</v>
      </c>
      <c r="D11" s="225" t="s">
        <v>438</v>
      </c>
    </row>
    <row r="12" spans="1:4" x14ac:dyDescent="0.25">
      <c r="A12" s="225" t="s">
        <v>442</v>
      </c>
      <c r="B12" s="225" t="s">
        <v>822</v>
      </c>
      <c r="C12" t="str">
        <f t="shared" si="0"/>
        <v>AR-Argentine</v>
      </c>
      <c r="D12" s="225" t="s">
        <v>442</v>
      </c>
    </row>
    <row r="13" spans="1:4" x14ac:dyDescent="0.25">
      <c r="A13" s="225" t="s">
        <v>616</v>
      </c>
      <c r="B13" s="225" t="s">
        <v>823</v>
      </c>
      <c r="C13" t="str">
        <f t="shared" si="0"/>
        <v>AS-Samoa américaines</v>
      </c>
      <c r="D13" s="225" t="s">
        <v>616</v>
      </c>
    </row>
    <row r="14" spans="1:4" x14ac:dyDescent="0.25">
      <c r="A14" s="225" t="s">
        <v>446</v>
      </c>
      <c r="B14" s="225" t="s">
        <v>824</v>
      </c>
      <c r="C14" t="str">
        <f t="shared" si="0"/>
        <v>AT-Autriche</v>
      </c>
      <c r="D14" s="225" t="s">
        <v>446</v>
      </c>
    </row>
    <row r="15" spans="1:4" x14ac:dyDescent="0.25">
      <c r="A15" s="225" t="s">
        <v>445</v>
      </c>
      <c r="B15" s="225" t="s">
        <v>825</v>
      </c>
      <c r="C15" t="str">
        <f t="shared" si="0"/>
        <v>AU-Australie</v>
      </c>
      <c r="D15" s="225" t="s">
        <v>445</v>
      </c>
    </row>
    <row r="16" spans="1:4" x14ac:dyDescent="0.25">
      <c r="A16" s="225" t="s">
        <v>444</v>
      </c>
      <c r="B16" s="225" t="s">
        <v>826</v>
      </c>
      <c r="C16" t="str">
        <f t="shared" si="0"/>
        <v>AW-Aruba</v>
      </c>
      <c r="D16" s="225" t="s">
        <v>444</v>
      </c>
    </row>
    <row r="17" spans="1:4" x14ac:dyDescent="0.25">
      <c r="A17" s="225" t="s">
        <v>522</v>
      </c>
      <c r="B17" s="225" t="s">
        <v>827</v>
      </c>
      <c r="C17" t="str">
        <f t="shared" si="0"/>
        <v>AX-Îles Åland</v>
      </c>
      <c r="D17" s="225" t="s">
        <v>522</v>
      </c>
    </row>
    <row r="18" spans="1:4" x14ac:dyDescent="0.25">
      <c r="A18" s="225" t="s">
        <v>447</v>
      </c>
      <c r="B18" s="225" t="s">
        <v>828</v>
      </c>
      <c r="C18" t="str">
        <f t="shared" si="0"/>
        <v>AZ-Azerbaïdjan</v>
      </c>
      <c r="D18" s="225" t="s">
        <v>447</v>
      </c>
    </row>
    <row r="19" spans="1:4" x14ac:dyDescent="0.25">
      <c r="A19" s="225" t="s">
        <v>459</v>
      </c>
      <c r="B19" s="225" t="s">
        <v>829</v>
      </c>
      <c r="C19" t="str">
        <f t="shared" si="0"/>
        <v>BA-Bosnie-Herzégovine</v>
      </c>
      <c r="D19" s="225" t="s">
        <v>459</v>
      </c>
    </row>
    <row r="20" spans="1:4" x14ac:dyDescent="0.25">
      <c r="A20" s="225" t="s">
        <v>451</v>
      </c>
      <c r="B20" s="225" t="s">
        <v>830</v>
      </c>
      <c r="C20" t="str">
        <f t="shared" si="0"/>
        <v>BB-Barbade</v>
      </c>
      <c r="D20" s="225" t="s">
        <v>451</v>
      </c>
    </row>
    <row r="21" spans="1:4" x14ac:dyDescent="0.25">
      <c r="A21" s="225" t="s">
        <v>450</v>
      </c>
      <c r="B21" s="225" t="s">
        <v>831</v>
      </c>
      <c r="C21" t="str">
        <f t="shared" si="0"/>
        <v>BD-Bangladesh</v>
      </c>
      <c r="D21" s="225" t="s">
        <v>450</v>
      </c>
    </row>
    <row r="22" spans="1:4" x14ac:dyDescent="0.25">
      <c r="A22" s="225" t="s">
        <v>453</v>
      </c>
      <c r="B22" s="225" t="s">
        <v>832</v>
      </c>
      <c r="C22" t="str">
        <f t="shared" si="0"/>
        <v>BE-Belgique</v>
      </c>
      <c r="D22" s="225" t="s">
        <v>453</v>
      </c>
    </row>
    <row r="23" spans="1:4" x14ac:dyDescent="0.25">
      <c r="A23" s="225" t="s">
        <v>464</v>
      </c>
      <c r="B23" s="225" t="s">
        <v>833</v>
      </c>
      <c r="C23" t="str">
        <f t="shared" si="0"/>
        <v>BF-Burkina Faso</v>
      </c>
      <c r="D23" s="225" t="s">
        <v>464</v>
      </c>
    </row>
    <row r="24" spans="1:4" x14ac:dyDescent="0.25">
      <c r="A24" s="225" t="s">
        <v>463</v>
      </c>
      <c r="B24" s="225" t="s">
        <v>834</v>
      </c>
      <c r="C24" t="str">
        <f t="shared" si="0"/>
        <v>BG-Bulgarie</v>
      </c>
      <c r="D24" s="225" t="s">
        <v>463</v>
      </c>
    </row>
    <row r="25" spans="1:4" x14ac:dyDescent="0.25">
      <c r="A25" s="225" t="s">
        <v>449</v>
      </c>
      <c r="B25" s="225" t="s">
        <v>835</v>
      </c>
      <c r="C25" t="str">
        <f t="shared" si="0"/>
        <v>BH-Bahreïn</v>
      </c>
      <c r="D25" s="225" t="s">
        <v>449</v>
      </c>
    </row>
    <row r="26" spans="1:4" x14ac:dyDescent="0.25">
      <c r="A26" s="225" t="s">
        <v>465</v>
      </c>
      <c r="B26" s="225" t="s">
        <v>836</v>
      </c>
      <c r="C26" t="str">
        <f t="shared" si="0"/>
        <v>BI-Burundi</v>
      </c>
      <c r="D26" s="225" t="s">
        <v>465</v>
      </c>
    </row>
    <row r="27" spans="1:4" x14ac:dyDescent="0.25">
      <c r="A27" s="225" t="s">
        <v>455</v>
      </c>
      <c r="B27" s="225" t="s">
        <v>837</v>
      </c>
      <c r="C27" t="str">
        <f t="shared" si="0"/>
        <v>BJ-Bénin</v>
      </c>
      <c r="D27" s="225" t="s">
        <v>455</v>
      </c>
    </row>
    <row r="28" spans="1:4" x14ac:dyDescent="0.25">
      <c r="A28" s="225" t="s">
        <v>608</v>
      </c>
      <c r="B28" s="225" t="s">
        <v>838</v>
      </c>
      <c r="C28" t="str">
        <f t="shared" si="0"/>
        <v>BL-Saint-Barthélemy</v>
      </c>
      <c r="D28" s="225" t="s">
        <v>608</v>
      </c>
    </row>
    <row r="29" spans="1:4" x14ac:dyDescent="0.25">
      <c r="A29" s="225" t="s">
        <v>456</v>
      </c>
      <c r="B29" s="225" t="s">
        <v>839</v>
      </c>
      <c r="C29" t="str">
        <f t="shared" si="0"/>
        <v>BM-Bermudes</v>
      </c>
      <c r="D29" s="225" t="s">
        <v>456</v>
      </c>
    </row>
    <row r="30" spans="1:4" x14ac:dyDescent="0.25">
      <c r="A30" s="225" t="s">
        <v>462</v>
      </c>
      <c r="B30" s="225" t="s">
        <v>840</v>
      </c>
      <c r="C30" t="str">
        <f t="shared" si="0"/>
        <v>BN-Brunei</v>
      </c>
      <c r="D30" s="225" t="s">
        <v>462</v>
      </c>
    </row>
    <row r="31" spans="1:4" x14ac:dyDescent="0.25">
      <c r="A31" s="225" t="s">
        <v>458</v>
      </c>
      <c r="B31" s="225" t="s">
        <v>841</v>
      </c>
      <c r="C31" t="str">
        <f t="shared" si="0"/>
        <v>BO-Bolivie</v>
      </c>
      <c r="D31" s="225" t="s">
        <v>458</v>
      </c>
    </row>
    <row r="32" spans="1:4" x14ac:dyDescent="0.25">
      <c r="A32" s="225" t="s">
        <v>842</v>
      </c>
      <c r="B32" s="225" t="s">
        <v>843</v>
      </c>
      <c r="C32" t="str">
        <f t="shared" si="0"/>
        <v>BQ-Pays-Bas caribéens</v>
      </c>
      <c r="D32" s="225" t="s">
        <v>842</v>
      </c>
    </row>
    <row r="33" spans="1:4" x14ac:dyDescent="0.25">
      <c r="A33" s="225" t="s">
        <v>422</v>
      </c>
      <c r="B33" s="225" t="s">
        <v>844</v>
      </c>
      <c r="C33" t="str">
        <f t="shared" si="0"/>
        <v>BR-Brésil</v>
      </c>
      <c r="D33" s="225" t="s">
        <v>422</v>
      </c>
    </row>
    <row r="34" spans="1:4" x14ac:dyDescent="0.25">
      <c r="A34" s="225" t="s">
        <v>448</v>
      </c>
      <c r="B34" s="225" t="s">
        <v>845</v>
      </c>
      <c r="C34" t="str">
        <f t="shared" si="0"/>
        <v>BS-Bahamas</v>
      </c>
      <c r="D34" s="225" t="s">
        <v>448</v>
      </c>
    </row>
    <row r="35" spans="1:4" x14ac:dyDescent="0.25">
      <c r="A35" s="225" t="s">
        <v>457</v>
      </c>
      <c r="B35" s="225" t="s">
        <v>846</v>
      </c>
      <c r="C35" t="str">
        <f t="shared" si="0"/>
        <v>BT-Bhoutan</v>
      </c>
      <c r="D35" s="225" t="s">
        <v>457</v>
      </c>
    </row>
    <row r="36" spans="1:4" x14ac:dyDescent="0.25">
      <c r="A36" s="225" t="s">
        <v>461</v>
      </c>
      <c r="B36" s="225" t="s">
        <v>847</v>
      </c>
      <c r="C36" t="str">
        <f t="shared" si="0"/>
        <v>BV-Île Bouvet</v>
      </c>
      <c r="D36" s="225" t="s">
        <v>461</v>
      </c>
    </row>
    <row r="37" spans="1:4" x14ac:dyDescent="0.25">
      <c r="A37" s="225" t="s">
        <v>460</v>
      </c>
      <c r="B37" s="225" t="s">
        <v>848</v>
      </c>
      <c r="C37" t="str">
        <f t="shared" si="0"/>
        <v>BW-Botswana</v>
      </c>
      <c r="D37" s="225" t="s">
        <v>460</v>
      </c>
    </row>
    <row r="38" spans="1:4" x14ac:dyDescent="0.25">
      <c r="A38" s="225" t="s">
        <v>452</v>
      </c>
      <c r="B38" s="225" t="s">
        <v>849</v>
      </c>
      <c r="C38" t="str">
        <f t="shared" si="0"/>
        <v>BY-Biélorussie</v>
      </c>
      <c r="D38" s="225" t="s">
        <v>452</v>
      </c>
    </row>
    <row r="39" spans="1:4" x14ac:dyDescent="0.25">
      <c r="A39" s="225" t="s">
        <v>454</v>
      </c>
      <c r="B39" s="225" t="s">
        <v>850</v>
      </c>
      <c r="C39" t="str">
        <f t="shared" si="0"/>
        <v>BZ-Belize</v>
      </c>
      <c r="D39" s="225" t="s">
        <v>454</v>
      </c>
    </row>
    <row r="40" spans="1:4" x14ac:dyDescent="0.25">
      <c r="A40" s="225" t="s">
        <v>469</v>
      </c>
      <c r="B40" s="225" t="s">
        <v>851</v>
      </c>
      <c r="C40" t="str">
        <f t="shared" si="0"/>
        <v>CA-Canada</v>
      </c>
      <c r="D40" s="225" t="s">
        <v>469</v>
      </c>
    </row>
    <row r="41" spans="1:4" x14ac:dyDescent="0.25">
      <c r="A41" s="225" t="s">
        <v>476</v>
      </c>
      <c r="B41" s="225" t="s">
        <v>852</v>
      </c>
      <c r="C41" t="str">
        <f t="shared" si="0"/>
        <v>CC-Îles Cocos</v>
      </c>
      <c r="D41" s="225" t="s">
        <v>476</v>
      </c>
    </row>
    <row r="42" spans="1:4" x14ac:dyDescent="0.25">
      <c r="A42" s="225" t="s">
        <v>600</v>
      </c>
      <c r="B42" s="225" t="s">
        <v>853</v>
      </c>
      <c r="C42" t="str">
        <f t="shared" si="0"/>
        <v>CD-République démocratique du Congo</v>
      </c>
      <c r="D42" s="225" t="s">
        <v>600</v>
      </c>
    </row>
    <row r="43" spans="1:4" x14ac:dyDescent="0.25">
      <c r="A43" s="225" t="s">
        <v>601</v>
      </c>
      <c r="B43" s="225" t="s">
        <v>854</v>
      </c>
      <c r="C43" t="str">
        <f t="shared" si="0"/>
        <v>CF-République centrafricaine</v>
      </c>
      <c r="D43" s="225" t="s">
        <v>601</v>
      </c>
    </row>
    <row r="44" spans="1:4" x14ac:dyDescent="0.25">
      <c r="A44" s="225" t="s">
        <v>479</v>
      </c>
      <c r="B44" s="225" t="s">
        <v>855</v>
      </c>
      <c r="C44" t="str">
        <f t="shared" si="0"/>
        <v>CG-République du Congo</v>
      </c>
      <c r="D44" s="225" t="s">
        <v>479</v>
      </c>
    </row>
    <row r="45" spans="1:4" x14ac:dyDescent="0.25">
      <c r="A45" s="225" t="s">
        <v>631</v>
      </c>
      <c r="B45" s="225" t="s">
        <v>856</v>
      </c>
      <c r="C45" t="str">
        <f t="shared" si="0"/>
        <v>CH-Suisse</v>
      </c>
      <c r="D45" s="225" t="s">
        <v>631</v>
      </c>
    </row>
    <row r="46" spans="1:4" x14ac:dyDescent="0.25">
      <c r="A46" s="225" t="s">
        <v>484</v>
      </c>
      <c r="B46" s="225" t="s">
        <v>857</v>
      </c>
      <c r="C46" t="str">
        <f t="shared" si="0"/>
        <v>CI-Côte d'Ivoire</v>
      </c>
      <c r="D46" s="225" t="s">
        <v>484</v>
      </c>
    </row>
    <row r="47" spans="1:4" x14ac:dyDescent="0.25">
      <c r="A47" s="225" t="s">
        <v>480</v>
      </c>
      <c r="B47" s="225" t="s">
        <v>858</v>
      </c>
      <c r="C47" t="str">
        <f t="shared" si="0"/>
        <v>CK-Îles Cook</v>
      </c>
      <c r="D47" s="225" t="s">
        <v>480</v>
      </c>
    </row>
    <row r="48" spans="1:4" x14ac:dyDescent="0.25">
      <c r="A48" s="225" t="s">
        <v>472</v>
      </c>
      <c r="B48" s="225" t="s">
        <v>859</v>
      </c>
      <c r="C48" t="str">
        <f t="shared" si="0"/>
        <v>CL-Chili</v>
      </c>
      <c r="D48" s="225" t="s">
        <v>472</v>
      </c>
    </row>
    <row r="49" spans="1:4" x14ac:dyDescent="0.25">
      <c r="A49" s="225" t="s">
        <v>860</v>
      </c>
      <c r="B49" s="225" t="s">
        <v>861</v>
      </c>
      <c r="C49" t="str">
        <f t="shared" si="0"/>
        <v>CLO-Clôture axe 3</v>
      </c>
      <c r="D49" s="225" t="s">
        <v>860</v>
      </c>
    </row>
    <row r="50" spans="1:4" x14ac:dyDescent="0.25">
      <c r="A50" s="225" t="s">
        <v>468</v>
      </c>
      <c r="B50" s="225" t="s">
        <v>862</v>
      </c>
      <c r="C50" t="str">
        <f t="shared" si="0"/>
        <v>CM-Cameroun</v>
      </c>
      <c r="D50" s="225" t="s">
        <v>468</v>
      </c>
    </row>
    <row r="51" spans="1:4" x14ac:dyDescent="0.25">
      <c r="A51" s="225" t="s">
        <v>473</v>
      </c>
      <c r="B51" s="225" t="s">
        <v>863</v>
      </c>
      <c r="C51" t="str">
        <f t="shared" si="0"/>
        <v>CN-Chine</v>
      </c>
      <c r="D51" s="225" t="s">
        <v>473</v>
      </c>
    </row>
    <row r="52" spans="1:4" x14ac:dyDescent="0.25">
      <c r="A52" s="225" t="s">
        <v>477</v>
      </c>
      <c r="B52" s="225" t="s">
        <v>864</v>
      </c>
      <c r="C52" t="str">
        <f t="shared" si="0"/>
        <v>CO-Colombie</v>
      </c>
      <c r="D52" s="225" t="s">
        <v>477</v>
      </c>
    </row>
    <row r="53" spans="1:4" x14ac:dyDescent="0.25">
      <c r="A53" s="225" t="s">
        <v>483</v>
      </c>
      <c r="B53" s="225" t="s">
        <v>865</v>
      </c>
      <c r="C53" t="str">
        <f t="shared" si="0"/>
        <v>CR-Costa Rica</v>
      </c>
      <c r="D53" s="225" t="s">
        <v>483</v>
      </c>
    </row>
    <row r="54" spans="1:4" x14ac:dyDescent="0.25">
      <c r="A54" s="225" t="s">
        <v>486</v>
      </c>
      <c r="B54" s="225" t="s">
        <v>866</v>
      </c>
      <c r="C54" t="str">
        <f t="shared" si="0"/>
        <v>CU-Cuba</v>
      </c>
      <c r="D54" s="225" t="s">
        <v>486</v>
      </c>
    </row>
    <row r="55" spans="1:4" x14ac:dyDescent="0.25">
      <c r="A55" s="225" t="s">
        <v>471</v>
      </c>
      <c r="B55" s="225" t="s">
        <v>867</v>
      </c>
      <c r="C55" t="str">
        <f t="shared" si="0"/>
        <v>CV-Cap-Vert</v>
      </c>
      <c r="D55" s="225" t="s">
        <v>471</v>
      </c>
    </row>
    <row r="56" spans="1:4" x14ac:dyDescent="0.25">
      <c r="A56" s="225" t="s">
        <v>868</v>
      </c>
      <c r="B56" s="225" t="s">
        <v>869</v>
      </c>
      <c r="C56" t="str">
        <f t="shared" si="0"/>
        <v>CW-Curaçao</v>
      </c>
      <c r="D56" s="225" t="s">
        <v>868</v>
      </c>
    </row>
    <row r="57" spans="1:4" x14ac:dyDescent="0.25">
      <c r="A57" s="225" t="s">
        <v>474</v>
      </c>
      <c r="B57" s="225" t="s">
        <v>870</v>
      </c>
      <c r="C57" t="str">
        <f t="shared" si="0"/>
        <v>CX-Île Christmas</v>
      </c>
      <c r="D57" s="225" t="s">
        <v>474</v>
      </c>
    </row>
    <row r="58" spans="1:4" x14ac:dyDescent="0.25">
      <c r="A58" s="225" t="s">
        <v>475</v>
      </c>
      <c r="B58" s="225" t="s">
        <v>871</v>
      </c>
      <c r="C58" t="str">
        <f t="shared" si="0"/>
        <v>CY-Chypre (pays)</v>
      </c>
      <c r="D58" s="225" t="s">
        <v>475</v>
      </c>
    </row>
    <row r="59" spans="1:4" x14ac:dyDescent="0.25">
      <c r="A59" s="225" t="s">
        <v>640</v>
      </c>
      <c r="B59" s="225" t="s">
        <v>872</v>
      </c>
      <c r="C59" t="str">
        <f t="shared" si="0"/>
        <v>CZ-Tchéquie</v>
      </c>
      <c r="D59" s="225" t="s">
        <v>640</v>
      </c>
    </row>
    <row r="60" spans="1:4" x14ac:dyDescent="0.25">
      <c r="A60" s="225" t="s">
        <v>434</v>
      </c>
      <c r="B60" s="225" t="s">
        <v>873</v>
      </c>
      <c r="C60" t="str">
        <f t="shared" si="0"/>
        <v>DE-Allemagne</v>
      </c>
      <c r="D60" s="225" t="s">
        <v>434</v>
      </c>
    </row>
    <row r="61" spans="1:4" x14ac:dyDescent="0.25">
      <c r="A61" s="225" t="s">
        <v>488</v>
      </c>
      <c r="B61" s="225" t="s">
        <v>874</v>
      </c>
      <c r="C61" t="str">
        <f t="shared" si="0"/>
        <v>DJ-Djibouti</v>
      </c>
      <c r="D61" s="225" t="s">
        <v>488</v>
      </c>
    </row>
    <row r="62" spans="1:4" x14ac:dyDescent="0.25">
      <c r="A62" s="225" t="s">
        <v>487</v>
      </c>
      <c r="B62" s="225" t="s">
        <v>875</v>
      </c>
      <c r="C62" t="str">
        <f t="shared" si="0"/>
        <v>DK-Danemark</v>
      </c>
      <c r="D62" s="225" t="s">
        <v>487</v>
      </c>
    </row>
    <row r="63" spans="1:4" x14ac:dyDescent="0.25">
      <c r="A63" s="225" t="s">
        <v>490</v>
      </c>
      <c r="B63" s="225" t="s">
        <v>876</v>
      </c>
      <c r="C63" t="str">
        <f t="shared" si="0"/>
        <v>DM-Dominique</v>
      </c>
      <c r="D63" s="225" t="s">
        <v>490</v>
      </c>
    </row>
    <row r="64" spans="1:4" x14ac:dyDescent="0.25">
      <c r="A64" s="225" t="s">
        <v>489</v>
      </c>
      <c r="B64" s="225" t="s">
        <v>877</v>
      </c>
      <c r="C64" t="str">
        <f t="shared" si="0"/>
        <v>DO-République dominicaine</v>
      </c>
      <c r="D64" s="225" t="s">
        <v>489</v>
      </c>
    </row>
    <row r="65" spans="1:4" x14ac:dyDescent="0.25">
      <c r="A65" s="225" t="s">
        <v>433</v>
      </c>
      <c r="B65" s="225" t="s">
        <v>878</v>
      </c>
      <c r="C65" t="str">
        <f t="shared" si="0"/>
        <v>DZ-Algérie</v>
      </c>
      <c r="D65" s="225" t="s">
        <v>433</v>
      </c>
    </row>
    <row r="66" spans="1:4" x14ac:dyDescent="0.25">
      <c r="A66" s="225" t="s">
        <v>493</v>
      </c>
      <c r="B66" s="225" t="s">
        <v>879</v>
      </c>
      <c r="C66" t="str">
        <f t="shared" si="0"/>
        <v>EC-Équateur (pays)</v>
      </c>
      <c r="D66" s="225" t="s">
        <v>493</v>
      </c>
    </row>
    <row r="67" spans="1:4" x14ac:dyDescent="0.25">
      <c r="A67" s="225" t="s">
        <v>495</v>
      </c>
      <c r="B67" s="225" t="s">
        <v>880</v>
      </c>
      <c r="C67" t="str">
        <f t="shared" ref="C67:C130" si="1">A67&amp;"-"&amp;B67</f>
        <v>EE-Estonie</v>
      </c>
      <c r="D67" s="225" t="s">
        <v>495</v>
      </c>
    </row>
    <row r="68" spans="1:4" x14ac:dyDescent="0.25">
      <c r="A68" s="225" t="s">
        <v>491</v>
      </c>
      <c r="B68" s="225" t="s">
        <v>881</v>
      </c>
      <c r="C68" t="str">
        <f t="shared" si="1"/>
        <v>EG-Égypte</v>
      </c>
      <c r="D68" s="225" t="s">
        <v>491</v>
      </c>
    </row>
    <row r="69" spans="1:4" x14ac:dyDescent="0.25">
      <c r="A69" s="225" t="s">
        <v>606</v>
      </c>
      <c r="B69" s="225" t="s">
        <v>882</v>
      </c>
      <c r="C69" t="str">
        <f t="shared" si="1"/>
        <v>EH-République arabe sahraouie démocratique</v>
      </c>
      <c r="D69" s="225" t="s">
        <v>606</v>
      </c>
    </row>
    <row r="70" spans="1:4" x14ac:dyDescent="0.25">
      <c r="A70" s="225" t="s">
        <v>494</v>
      </c>
      <c r="B70" s="225" t="s">
        <v>883</v>
      </c>
      <c r="C70" t="str">
        <f t="shared" si="1"/>
        <v>ER-Érythrée</v>
      </c>
      <c r="D70" s="225" t="s">
        <v>494</v>
      </c>
    </row>
    <row r="71" spans="1:4" x14ac:dyDescent="0.25">
      <c r="A71" s="225" t="s">
        <v>470</v>
      </c>
      <c r="B71" s="225" t="s">
        <v>884</v>
      </c>
      <c r="C71" t="str">
        <f t="shared" si="1"/>
        <v>ES-Espagne</v>
      </c>
      <c r="D71" s="225" t="s">
        <v>470</v>
      </c>
    </row>
    <row r="72" spans="1:4" x14ac:dyDescent="0.25">
      <c r="A72" s="225" t="s">
        <v>497</v>
      </c>
      <c r="B72" s="225" t="s">
        <v>885</v>
      </c>
      <c r="C72" t="str">
        <f t="shared" si="1"/>
        <v>ET-Éthiopie</v>
      </c>
      <c r="D72" s="225" t="s">
        <v>497</v>
      </c>
    </row>
    <row r="73" spans="1:4" x14ac:dyDescent="0.25">
      <c r="A73" s="225" t="s">
        <v>501</v>
      </c>
      <c r="B73" s="225" t="s">
        <v>886</v>
      </c>
      <c r="C73" t="str">
        <f t="shared" si="1"/>
        <v>FI-Finlande</v>
      </c>
      <c r="D73" s="225" t="s">
        <v>501</v>
      </c>
    </row>
    <row r="74" spans="1:4" x14ac:dyDescent="0.25">
      <c r="A74" s="225" t="s">
        <v>500</v>
      </c>
      <c r="B74" s="225" t="s">
        <v>887</v>
      </c>
      <c r="C74" t="str">
        <f t="shared" si="1"/>
        <v>FJ-Fidji</v>
      </c>
      <c r="D74" s="225" t="s">
        <v>500</v>
      </c>
    </row>
    <row r="75" spans="1:4" x14ac:dyDescent="0.25">
      <c r="A75" s="225" t="s">
        <v>498</v>
      </c>
      <c r="B75" s="225" t="s">
        <v>888</v>
      </c>
      <c r="C75" t="str">
        <f t="shared" si="1"/>
        <v>FK-Malouines</v>
      </c>
      <c r="D75" s="225" t="s">
        <v>498</v>
      </c>
    </row>
    <row r="76" spans="1:4" x14ac:dyDescent="0.25">
      <c r="A76" s="225" t="s">
        <v>564</v>
      </c>
      <c r="B76" s="225" t="s">
        <v>889</v>
      </c>
      <c r="C76" t="str">
        <f t="shared" si="1"/>
        <v>FM-Micronésie (pays)</v>
      </c>
      <c r="D76" s="225" t="s">
        <v>564</v>
      </c>
    </row>
    <row r="77" spans="1:4" x14ac:dyDescent="0.25">
      <c r="A77" s="225" t="s">
        <v>499</v>
      </c>
      <c r="B77" s="225" t="s">
        <v>890</v>
      </c>
      <c r="C77" t="str">
        <f t="shared" si="1"/>
        <v>FO-Îles Féroé</v>
      </c>
      <c r="D77" s="225" t="s">
        <v>499</v>
      </c>
    </row>
    <row r="78" spans="1:4" x14ac:dyDescent="0.25">
      <c r="A78" s="225" t="s">
        <v>423</v>
      </c>
      <c r="B78" s="225" t="s">
        <v>286</v>
      </c>
      <c r="C78" t="str">
        <f t="shared" si="1"/>
        <v>FR-France</v>
      </c>
      <c r="D78" s="225" t="s">
        <v>423</v>
      </c>
    </row>
    <row r="79" spans="1:4" x14ac:dyDescent="0.25">
      <c r="A79" s="225" t="s">
        <v>502</v>
      </c>
      <c r="B79" s="225" t="s">
        <v>891</v>
      </c>
      <c r="C79" t="str">
        <f t="shared" si="1"/>
        <v>GA-Gabon</v>
      </c>
      <c r="D79" s="225" t="s">
        <v>502</v>
      </c>
    </row>
    <row r="80" spans="1:4" x14ac:dyDescent="0.25">
      <c r="A80" s="225" t="s">
        <v>603</v>
      </c>
      <c r="B80" s="225" t="s">
        <v>892</v>
      </c>
      <c r="C80" t="str">
        <f t="shared" si="1"/>
        <v>GB-Royaume-Uni</v>
      </c>
      <c r="D80" s="225" t="s">
        <v>603</v>
      </c>
    </row>
    <row r="81" spans="1:4" x14ac:dyDescent="0.25">
      <c r="A81" s="225" t="s">
        <v>509</v>
      </c>
      <c r="B81" s="225" t="s">
        <v>893</v>
      </c>
      <c r="C81" t="str">
        <f t="shared" si="1"/>
        <v>GD-Grenade (pays)</v>
      </c>
      <c r="D81" s="225" t="s">
        <v>509</v>
      </c>
    </row>
    <row r="82" spans="1:4" x14ac:dyDescent="0.25">
      <c r="A82" s="225" t="s">
        <v>504</v>
      </c>
      <c r="B82" s="225" t="s">
        <v>894</v>
      </c>
      <c r="C82" t="str">
        <f t="shared" si="1"/>
        <v>GE-Géorgie (pays)</v>
      </c>
      <c r="D82" s="225" t="s">
        <v>504</v>
      </c>
    </row>
    <row r="83" spans="1:4" x14ac:dyDescent="0.25">
      <c r="A83" s="225" t="s">
        <v>430</v>
      </c>
      <c r="B83" s="225" t="s">
        <v>895</v>
      </c>
      <c r="C83" t="str">
        <f t="shared" si="1"/>
        <v>GF-Guyane</v>
      </c>
      <c r="D83" s="225" t="s">
        <v>430</v>
      </c>
    </row>
    <row r="84" spans="1:4" x14ac:dyDescent="0.25">
      <c r="A84" s="225" t="s">
        <v>896</v>
      </c>
      <c r="B84" s="225" t="s">
        <v>897</v>
      </c>
      <c r="C84" t="str">
        <f t="shared" si="1"/>
        <v>GG-Guernesey</v>
      </c>
      <c r="D84" s="225" t="s">
        <v>896</v>
      </c>
    </row>
    <row r="85" spans="1:4" x14ac:dyDescent="0.25">
      <c r="A85" s="225" t="s">
        <v>506</v>
      </c>
      <c r="B85" s="225" t="s">
        <v>898</v>
      </c>
      <c r="C85" t="str">
        <f t="shared" si="1"/>
        <v>GH-Ghana</v>
      </c>
      <c r="D85" s="225" t="s">
        <v>506</v>
      </c>
    </row>
    <row r="86" spans="1:4" x14ac:dyDescent="0.25">
      <c r="A86" s="225" t="s">
        <v>507</v>
      </c>
      <c r="B86" s="225" t="s">
        <v>899</v>
      </c>
      <c r="C86" t="str">
        <f t="shared" si="1"/>
        <v>GI-Gibraltar</v>
      </c>
      <c r="D86" s="225" t="s">
        <v>507</v>
      </c>
    </row>
    <row r="87" spans="1:4" x14ac:dyDescent="0.25">
      <c r="A87" s="225" t="s">
        <v>510</v>
      </c>
      <c r="B87" s="225" t="s">
        <v>900</v>
      </c>
      <c r="C87" t="str">
        <f t="shared" si="1"/>
        <v>GL-Groenland</v>
      </c>
      <c r="D87" s="225" t="s">
        <v>510</v>
      </c>
    </row>
    <row r="88" spans="1:4" x14ac:dyDescent="0.25">
      <c r="A88" s="225" t="s">
        <v>503</v>
      </c>
      <c r="B88" s="225" t="s">
        <v>901</v>
      </c>
      <c r="C88" t="str">
        <f t="shared" si="1"/>
        <v>GM-Gambie</v>
      </c>
      <c r="D88" s="225" t="s">
        <v>503</v>
      </c>
    </row>
    <row r="89" spans="1:4" x14ac:dyDescent="0.25">
      <c r="A89" s="225" t="s">
        <v>513</v>
      </c>
      <c r="B89" s="225" t="s">
        <v>902</v>
      </c>
      <c r="C89" t="str">
        <f t="shared" si="1"/>
        <v>GN-Guinée</v>
      </c>
      <c r="D89" s="225" t="s">
        <v>513</v>
      </c>
    </row>
    <row r="90" spans="1:4" x14ac:dyDescent="0.25">
      <c r="A90" s="225" t="s">
        <v>428</v>
      </c>
      <c r="B90" s="225" t="s">
        <v>903</v>
      </c>
      <c r="C90" t="str">
        <f t="shared" si="1"/>
        <v>GP-Guadeloupe</v>
      </c>
      <c r="D90" s="225" t="s">
        <v>428</v>
      </c>
    </row>
    <row r="91" spans="1:4" x14ac:dyDescent="0.25">
      <c r="A91" s="225" t="s">
        <v>514</v>
      </c>
      <c r="B91" s="225" t="s">
        <v>904</v>
      </c>
      <c r="C91" t="str">
        <f t="shared" si="1"/>
        <v>GQ-Guinée équatoriale</v>
      </c>
      <c r="D91" s="225" t="s">
        <v>514</v>
      </c>
    </row>
    <row r="92" spans="1:4" x14ac:dyDescent="0.25">
      <c r="A92" s="225" t="s">
        <v>508</v>
      </c>
      <c r="B92" s="225" t="s">
        <v>905</v>
      </c>
      <c r="C92" t="str">
        <f t="shared" si="1"/>
        <v>GR-Grèce</v>
      </c>
      <c r="D92" s="225" t="s">
        <v>508</v>
      </c>
    </row>
    <row r="93" spans="1:4" x14ac:dyDescent="0.25">
      <c r="A93" s="225" t="s">
        <v>505</v>
      </c>
      <c r="B93" s="225" t="s">
        <v>906</v>
      </c>
      <c r="C93" t="str">
        <f t="shared" si="1"/>
        <v>GS-Géorgie du Sud-et-les Îles Sandwich du Sud</v>
      </c>
      <c r="D93" s="225" t="s">
        <v>505</v>
      </c>
    </row>
    <row r="94" spans="1:4" x14ac:dyDescent="0.25">
      <c r="A94" s="225" t="s">
        <v>512</v>
      </c>
      <c r="B94" s="225" t="s">
        <v>907</v>
      </c>
      <c r="C94" t="str">
        <f t="shared" si="1"/>
        <v>GT-Guatemala</v>
      </c>
      <c r="D94" s="225" t="s">
        <v>512</v>
      </c>
    </row>
    <row r="95" spans="1:4" x14ac:dyDescent="0.25">
      <c r="A95" s="225" t="s">
        <v>511</v>
      </c>
      <c r="B95" s="225" t="s">
        <v>908</v>
      </c>
      <c r="C95" t="str">
        <f t="shared" si="1"/>
        <v>GU-Guam</v>
      </c>
      <c r="D95" s="225" t="s">
        <v>511</v>
      </c>
    </row>
    <row r="96" spans="1:4" x14ac:dyDescent="0.25">
      <c r="A96" s="225" t="s">
        <v>515</v>
      </c>
      <c r="B96" s="225" t="s">
        <v>909</v>
      </c>
      <c r="C96" t="str">
        <f t="shared" si="1"/>
        <v>GW-Guinée-Bissau</v>
      </c>
      <c r="D96" s="225" t="s">
        <v>515</v>
      </c>
    </row>
    <row r="97" spans="1:4" x14ac:dyDescent="0.25">
      <c r="A97" s="225" t="s">
        <v>516</v>
      </c>
      <c r="B97" s="225" t="s">
        <v>910</v>
      </c>
      <c r="C97" t="str">
        <f t="shared" si="1"/>
        <v>GY-Guyana</v>
      </c>
      <c r="D97" s="225" t="s">
        <v>516</v>
      </c>
    </row>
    <row r="98" spans="1:4" x14ac:dyDescent="0.25">
      <c r="A98" s="225" t="s">
        <v>520</v>
      </c>
      <c r="B98" s="225" t="s">
        <v>911</v>
      </c>
      <c r="C98" t="str">
        <f t="shared" si="1"/>
        <v>HK-Hong Kong</v>
      </c>
      <c r="D98" s="225" t="s">
        <v>520</v>
      </c>
    </row>
    <row r="99" spans="1:4" x14ac:dyDescent="0.25">
      <c r="A99" s="225" t="s">
        <v>518</v>
      </c>
      <c r="B99" s="225" t="s">
        <v>912</v>
      </c>
      <c r="C99" t="str">
        <f t="shared" si="1"/>
        <v>HM-Îles Heard-et-MacDonald</v>
      </c>
      <c r="D99" s="225" t="s">
        <v>518</v>
      </c>
    </row>
    <row r="100" spans="1:4" x14ac:dyDescent="0.25">
      <c r="A100" s="225" t="s">
        <v>519</v>
      </c>
      <c r="B100" s="225" t="s">
        <v>913</v>
      </c>
      <c r="C100" t="str">
        <f t="shared" si="1"/>
        <v>HN-Honduras</v>
      </c>
      <c r="D100" s="225" t="s">
        <v>519</v>
      </c>
    </row>
    <row r="101" spans="1:4" x14ac:dyDescent="0.25">
      <c r="A101" s="225" t="s">
        <v>485</v>
      </c>
      <c r="B101" s="225" t="s">
        <v>914</v>
      </c>
      <c r="C101" t="str">
        <f t="shared" si="1"/>
        <v>HR-Croatie</v>
      </c>
      <c r="D101" s="225" t="s">
        <v>485</v>
      </c>
    </row>
    <row r="102" spans="1:4" x14ac:dyDescent="0.25">
      <c r="A102" s="225" t="s">
        <v>517</v>
      </c>
      <c r="B102" s="225" t="s">
        <v>915</v>
      </c>
      <c r="C102" t="str">
        <f t="shared" si="1"/>
        <v>HT-Haïti</v>
      </c>
      <c r="D102" s="225" t="s">
        <v>517</v>
      </c>
    </row>
    <row r="103" spans="1:4" x14ac:dyDescent="0.25">
      <c r="A103" s="225" t="s">
        <v>521</v>
      </c>
      <c r="B103" s="225" t="s">
        <v>916</v>
      </c>
      <c r="C103" t="str">
        <f t="shared" si="1"/>
        <v>HU-Hongrie</v>
      </c>
      <c r="D103" s="225" t="s">
        <v>521</v>
      </c>
    </row>
    <row r="104" spans="1:4" x14ac:dyDescent="0.25">
      <c r="A104" s="225" t="s">
        <v>524</v>
      </c>
      <c r="B104" s="225" t="s">
        <v>917</v>
      </c>
      <c r="C104" t="str">
        <f t="shared" si="1"/>
        <v>ID-Indonésie</v>
      </c>
      <c r="D104" s="225" t="s">
        <v>524</v>
      </c>
    </row>
    <row r="105" spans="1:4" x14ac:dyDescent="0.25">
      <c r="A105" s="225" t="s">
        <v>527</v>
      </c>
      <c r="B105" s="225" t="s">
        <v>918</v>
      </c>
      <c r="C105" t="str">
        <f t="shared" si="1"/>
        <v>IE-Irlande (pays)</v>
      </c>
      <c r="D105" s="225" t="s">
        <v>527</v>
      </c>
    </row>
    <row r="106" spans="1:4" x14ac:dyDescent="0.25">
      <c r="A106" s="225" t="s">
        <v>529</v>
      </c>
      <c r="B106" s="225" t="s">
        <v>919</v>
      </c>
      <c r="C106" t="str">
        <f t="shared" si="1"/>
        <v>IL-Israël</v>
      </c>
      <c r="D106" s="225" t="s">
        <v>529</v>
      </c>
    </row>
    <row r="107" spans="1:4" x14ac:dyDescent="0.25">
      <c r="A107" s="225" t="s">
        <v>920</v>
      </c>
      <c r="B107" s="225" t="s">
        <v>921</v>
      </c>
      <c r="C107" t="str">
        <f t="shared" si="1"/>
        <v>IM-Île de Man</v>
      </c>
      <c r="D107" s="225" t="s">
        <v>920</v>
      </c>
    </row>
    <row r="108" spans="1:4" x14ac:dyDescent="0.25">
      <c r="A108" s="225" t="s">
        <v>523</v>
      </c>
      <c r="B108" s="225" t="s">
        <v>922</v>
      </c>
      <c r="C108" t="str">
        <f t="shared" si="1"/>
        <v>IN-Inde</v>
      </c>
      <c r="D108" s="225" t="s">
        <v>523</v>
      </c>
    </row>
    <row r="109" spans="1:4" x14ac:dyDescent="0.25">
      <c r="A109" s="225" t="s">
        <v>923</v>
      </c>
      <c r="B109" s="225" t="s">
        <v>924</v>
      </c>
      <c r="C109" t="str">
        <f t="shared" si="1"/>
        <v>IO-Territoire britannique de l'océan Indien</v>
      </c>
      <c r="D109" s="225" t="s">
        <v>923</v>
      </c>
    </row>
    <row r="110" spans="1:4" x14ac:dyDescent="0.25">
      <c r="A110" s="225" t="s">
        <v>525</v>
      </c>
      <c r="B110" s="225" t="s">
        <v>925</v>
      </c>
      <c r="C110" t="str">
        <f t="shared" si="1"/>
        <v>IQ-Irak</v>
      </c>
      <c r="D110" s="225" t="s">
        <v>525</v>
      </c>
    </row>
    <row r="111" spans="1:4" x14ac:dyDescent="0.25">
      <c r="A111" s="225" t="s">
        <v>526</v>
      </c>
      <c r="B111" s="225" t="s">
        <v>926</v>
      </c>
      <c r="C111" t="str">
        <f t="shared" si="1"/>
        <v>IR-Iran</v>
      </c>
      <c r="D111" s="225" t="s">
        <v>526</v>
      </c>
    </row>
    <row r="112" spans="1:4" x14ac:dyDescent="0.25">
      <c r="A112" s="225" t="s">
        <v>528</v>
      </c>
      <c r="B112" s="225" t="s">
        <v>927</v>
      </c>
      <c r="C112" t="str">
        <f t="shared" si="1"/>
        <v>IS-Islande</v>
      </c>
      <c r="D112" s="225" t="s">
        <v>528</v>
      </c>
    </row>
    <row r="113" spans="1:4" x14ac:dyDescent="0.25">
      <c r="A113" s="225" t="s">
        <v>530</v>
      </c>
      <c r="B113" s="225" t="s">
        <v>928</v>
      </c>
      <c r="C113" t="str">
        <f t="shared" si="1"/>
        <v>IT-Italie</v>
      </c>
      <c r="D113" s="225" t="s">
        <v>530</v>
      </c>
    </row>
    <row r="114" spans="1:4" x14ac:dyDescent="0.25">
      <c r="A114" s="225" t="s">
        <v>929</v>
      </c>
      <c r="B114" s="225" t="s">
        <v>930</v>
      </c>
      <c r="C114" t="str">
        <f t="shared" si="1"/>
        <v>JE-Jersey</v>
      </c>
      <c r="D114" s="225" t="s">
        <v>929</v>
      </c>
    </row>
    <row r="115" spans="1:4" x14ac:dyDescent="0.25">
      <c r="A115" s="225" t="s">
        <v>532</v>
      </c>
      <c r="B115" s="225" t="s">
        <v>931</v>
      </c>
      <c r="C115" t="str">
        <f t="shared" si="1"/>
        <v>JM-Jamaïque</v>
      </c>
      <c r="D115" s="225" t="s">
        <v>532</v>
      </c>
    </row>
    <row r="116" spans="1:4" x14ac:dyDescent="0.25">
      <c r="A116" s="225" t="s">
        <v>534</v>
      </c>
      <c r="B116" s="225" t="s">
        <v>932</v>
      </c>
      <c r="C116" t="str">
        <f t="shared" si="1"/>
        <v>JO-Jordanie</v>
      </c>
      <c r="D116" s="225" t="s">
        <v>534</v>
      </c>
    </row>
    <row r="117" spans="1:4" x14ac:dyDescent="0.25">
      <c r="A117" s="225" t="s">
        <v>533</v>
      </c>
      <c r="B117" s="225" t="s">
        <v>933</v>
      </c>
      <c r="C117" t="str">
        <f t="shared" si="1"/>
        <v>JP-Japon</v>
      </c>
      <c r="D117" s="225" t="s">
        <v>533</v>
      </c>
    </row>
    <row r="118" spans="1:4" x14ac:dyDescent="0.25">
      <c r="A118" s="225" t="s">
        <v>536</v>
      </c>
      <c r="B118" s="225" t="s">
        <v>934</v>
      </c>
      <c r="C118" t="str">
        <f t="shared" si="1"/>
        <v>KE-Kenya</v>
      </c>
      <c r="D118" s="225" t="s">
        <v>536</v>
      </c>
    </row>
    <row r="119" spans="1:4" x14ac:dyDescent="0.25">
      <c r="A119" s="225" t="s">
        <v>537</v>
      </c>
      <c r="B119" s="225" t="s">
        <v>935</v>
      </c>
      <c r="C119" t="str">
        <f t="shared" si="1"/>
        <v>KG-Kirghizistan</v>
      </c>
      <c r="D119" s="225" t="s">
        <v>537</v>
      </c>
    </row>
    <row r="120" spans="1:4" x14ac:dyDescent="0.25">
      <c r="A120" s="225" t="s">
        <v>467</v>
      </c>
      <c r="B120" s="225" t="s">
        <v>936</v>
      </c>
      <c r="C120" t="str">
        <f t="shared" si="1"/>
        <v>KH-Cambodge</v>
      </c>
      <c r="D120" s="225" t="s">
        <v>467</v>
      </c>
    </row>
    <row r="121" spans="1:4" x14ac:dyDescent="0.25">
      <c r="A121" s="225" t="s">
        <v>538</v>
      </c>
      <c r="B121" s="225" t="s">
        <v>937</v>
      </c>
      <c r="C121" t="str">
        <f t="shared" si="1"/>
        <v>KI-Kiribati</v>
      </c>
      <c r="D121" s="225" t="s">
        <v>538</v>
      </c>
    </row>
    <row r="122" spans="1:4" x14ac:dyDescent="0.25">
      <c r="A122" s="225" t="s">
        <v>478</v>
      </c>
      <c r="B122" s="225" t="s">
        <v>938</v>
      </c>
      <c r="C122" t="str">
        <f t="shared" si="1"/>
        <v>KM-Comores (pays)</v>
      </c>
      <c r="D122" s="225" t="s">
        <v>478</v>
      </c>
    </row>
    <row r="123" spans="1:4" x14ac:dyDescent="0.25">
      <c r="A123" s="225" t="s">
        <v>607</v>
      </c>
      <c r="B123" s="225" t="s">
        <v>939</v>
      </c>
      <c r="C123" t="str">
        <f t="shared" si="1"/>
        <v>KN-Saint-Christophe-et-Niévès</v>
      </c>
      <c r="D123" s="225" t="s">
        <v>607</v>
      </c>
    </row>
    <row r="124" spans="1:4" x14ac:dyDescent="0.25">
      <c r="A124" s="225" t="s">
        <v>482</v>
      </c>
      <c r="B124" s="225" t="s">
        <v>940</v>
      </c>
      <c r="C124" t="str">
        <f t="shared" si="1"/>
        <v>KP-Corée du Nord</v>
      </c>
      <c r="D124" s="225" t="s">
        <v>482</v>
      </c>
    </row>
    <row r="125" spans="1:4" x14ac:dyDescent="0.25">
      <c r="A125" s="225" t="s">
        <v>481</v>
      </c>
      <c r="B125" s="225" t="s">
        <v>941</v>
      </c>
      <c r="C125" t="str">
        <f t="shared" si="1"/>
        <v>KR-Corée du Sud</v>
      </c>
      <c r="D125" s="225" t="s">
        <v>481</v>
      </c>
    </row>
    <row r="126" spans="1:4" x14ac:dyDescent="0.25">
      <c r="A126" s="225" t="s">
        <v>539</v>
      </c>
      <c r="B126" s="225" t="s">
        <v>942</v>
      </c>
      <c r="C126" t="str">
        <f t="shared" si="1"/>
        <v>KW-Koweït</v>
      </c>
      <c r="D126" s="225" t="s">
        <v>539</v>
      </c>
    </row>
    <row r="127" spans="1:4" x14ac:dyDescent="0.25">
      <c r="A127" s="225" t="s">
        <v>466</v>
      </c>
      <c r="B127" s="225" t="s">
        <v>943</v>
      </c>
      <c r="C127" t="str">
        <f t="shared" si="1"/>
        <v>KY-Îles Caïmans</v>
      </c>
      <c r="D127" s="225" t="s">
        <v>466</v>
      </c>
    </row>
    <row r="128" spans="1:4" x14ac:dyDescent="0.25">
      <c r="A128" s="225" t="s">
        <v>535</v>
      </c>
      <c r="B128" s="225" t="s">
        <v>944</v>
      </c>
      <c r="C128" t="str">
        <f t="shared" si="1"/>
        <v>KZ-Kazakhstan</v>
      </c>
      <c r="D128" s="225" t="s">
        <v>535</v>
      </c>
    </row>
    <row r="129" spans="1:4" x14ac:dyDescent="0.25">
      <c r="A129" s="225" t="s">
        <v>540</v>
      </c>
      <c r="B129" s="225" t="s">
        <v>945</v>
      </c>
      <c r="C129" t="str">
        <f t="shared" si="1"/>
        <v>LA-Laos</v>
      </c>
      <c r="D129" s="225" t="s">
        <v>540</v>
      </c>
    </row>
    <row r="130" spans="1:4" x14ac:dyDescent="0.25">
      <c r="A130" s="225" t="s">
        <v>543</v>
      </c>
      <c r="B130" s="225" t="s">
        <v>946</v>
      </c>
      <c r="C130" t="str">
        <f t="shared" si="1"/>
        <v>LB-Liban</v>
      </c>
      <c r="D130" s="225" t="s">
        <v>543</v>
      </c>
    </row>
    <row r="131" spans="1:4" x14ac:dyDescent="0.25">
      <c r="A131" s="225" t="s">
        <v>610</v>
      </c>
      <c r="B131" s="225" t="s">
        <v>947</v>
      </c>
      <c r="C131" t="str">
        <f t="shared" ref="C131:C194" si="2">A131&amp;"-"&amp;B131</f>
        <v>LC-Sainte-Lucie</v>
      </c>
      <c r="D131" s="225" t="s">
        <v>610</v>
      </c>
    </row>
    <row r="132" spans="1:4" x14ac:dyDescent="0.25">
      <c r="A132" s="225" t="s">
        <v>545</v>
      </c>
      <c r="B132" s="225" t="s">
        <v>948</v>
      </c>
      <c r="C132" t="str">
        <f t="shared" si="2"/>
        <v>LI-Liechtenstein</v>
      </c>
      <c r="D132" s="225" t="s">
        <v>545</v>
      </c>
    </row>
    <row r="133" spans="1:4" x14ac:dyDescent="0.25">
      <c r="A133" s="225" t="s">
        <v>627</v>
      </c>
      <c r="B133" s="225" t="s">
        <v>949</v>
      </c>
      <c r="C133" t="str">
        <f t="shared" si="2"/>
        <v>LK-Sri Lanka</v>
      </c>
      <c r="D133" s="225" t="s">
        <v>627</v>
      </c>
    </row>
    <row r="134" spans="1:4" x14ac:dyDescent="0.25">
      <c r="A134" s="225" t="s">
        <v>544</v>
      </c>
      <c r="B134" s="225" t="s">
        <v>950</v>
      </c>
      <c r="C134" t="str">
        <f t="shared" si="2"/>
        <v>LR-Liberia</v>
      </c>
      <c r="D134" s="225" t="s">
        <v>544</v>
      </c>
    </row>
    <row r="135" spans="1:4" x14ac:dyDescent="0.25">
      <c r="A135" s="225" t="s">
        <v>541</v>
      </c>
      <c r="B135" s="225" t="s">
        <v>951</v>
      </c>
      <c r="C135" t="str">
        <f t="shared" si="2"/>
        <v>LS-Lesotho</v>
      </c>
      <c r="D135" s="225" t="s">
        <v>541</v>
      </c>
    </row>
    <row r="136" spans="1:4" x14ac:dyDescent="0.25">
      <c r="A136" s="225" t="s">
        <v>546</v>
      </c>
      <c r="B136" s="225" t="s">
        <v>952</v>
      </c>
      <c r="C136" t="str">
        <f t="shared" si="2"/>
        <v>LT-Lituanie</v>
      </c>
      <c r="D136" s="225" t="s">
        <v>546</v>
      </c>
    </row>
    <row r="137" spans="1:4" x14ac:dyDescent="0.25">
      <c r="A137" s="225" t="s">
        <v>547</v>
      </c>
      <c r="B137" s="225" t="s">
        <v>953</v>
      </c>
      <c r="C137" t="str">
        <f t="shared" si="2"/>
        <v>LU-Luxembourg (pays)</v>
      </c>
      <c r="D137" s="225" t="s">
        <v>547</v>
      </c>
    </row>
    <row r="138" spans="1:4" x14ac:dyDescent="0.25">
      <c r="A138" s="225" t="s">
        <v>542</v>
      </c>
      <c r="B138" s="225" t="s">
        <v>954</v>
      </c>
      <c r="C138" t="str">
        <f t="shared" si="2"/>
        <v>LV-Lettonie</v>
      </c>
      <c r="D138" s="225" t="s">
        <v>542</v>
      </c>
    </row>
    <row r="139" spans="1:4" x14ac:dyDescent="0.25">
      <c r="A139" s="225" t="s">
        <v>531</v>
      </c>
      <c r="B139" s="225" t="s">
        <v>955</v>
      </c>
      <c r="C139" t="str">
        <f t="shared" si="2"/>
        <v>LY-Libye</v>
      </c>
      <c r="D139" s="225" t="s">
        <v>531</v>
      </c>
    </row>
    <row r="140" spans="1:4" x14ac:dyDescent="0.25">
      <c r="A140" s="225" t="s">
        <v>558</v>
      </c>
      <c r="B140" s="225" t="s">
        <v>956</v>
      </c>
      <c r="C140" t="str">
        <f t="shared" si="2"/>
        <v>MA-Maroc</v>
      </c>
      <c r="D140" s="225" t="s">
        <v>558</v>
      </c>
    </row>
    <row r="141" spans="1:4" x14ac:dyDescent="0.25">
      <c r="A141" s="225" t="s">
        <v>566</v>
      </c>
      <c r="B141" s="225" t="s">
        <v>957</v>
      </c>
      <c r="C141" t="str">
        <f t="shared" si="2"/>
        <v>MC-Monaco</v>
      </c>
      <c r="D141" s="225" t="s">
        <v>566</v>
      </c>
    </row>
    <row r="142" spans="1:4" x14ac:dyDescent="0.25">
      <c r="A142" s="225" t="s">
        <v>565</v>
      </c>
      <c r="B142" s="225" t="s">
        <v>958</v>
      </c>
      <c r="C142" t="str">
        <f t="shared" si="2"/>
        <v>MD-Moldavie</v>
      </c>
      <c r="D142" s="225" t="s">
        <v>565</v>
      </c>
    </row>
    <row r="143" spans="1:4" x14ac:dyDescent="0.25">
      <c r="A143" s="225" t="s">
        <v>568</v>
      </c>
      <c r="B143" s="225" t="s">
        <v>959</v>
      </c>
      <c r="C143" t="str">
        <f t="shared" si="2"/>
        <v>ME-Monténégro</v>
      </c>
      <c r="D143" s="225" t="s">
        <v>568</v>
      </c>
    </row>
    <row r="144" spans="1:4" x14ac:dyDescent="0.25">
      <c r="A144" s="225" t="s">
        <v>612</v>
      </c>
      <c r="B144" s="225" t="s">
        <v>960</v>
      </c>
      <c r="C144" t="str">
        <f t="shared" si="2"/>
        <v>MF-Saint-Martin</v>
      </c>
      <c r="D144" s="225" t="s">
        <v>612</v>
      </c>
    </row>
    <row r="145" spans="1:4" x14ac:dyDescent="0.25">
      <c r="A145" s="225" t="s">
        <v>550</v>
      </c>
      <c r="B145" s="225" t="s">
        <v>961</v>
      </c>
      <c r="C145" t="str">
        <f t="shared" si="2"/>
        <v>MG-Madagascar</v>
      </c>
      <c r="D145" s="225" t="s">
        <v>550</v>
      </c>
    </row>
    <row r="146" spans="1:4" x14ac:dyDescent="0.25">
      <c r="A146" s="225" t="s">
        <v>559</v>
      </c>
      <c r="B146" s="225" t="s">
        <v>962</v>
      </c>
      <c r="C146" t="str">
        <f t="shared" si="2"/>
        <v>MH-Îles Marshall (pays)</v>
      </c>
      <c r="D146" s="225" t="s">
        <v>559</v>
      </c>
    </row>
    <row r="147" spans="1:4" x14ac:dyDescent="0.25">
      <c r="A147" s="225" t="s">
        <v>551</v>
      </c>
      <c r="B147" s="225" t="s">
        <v>963</v>
      </c>
      <c r="C147" t="str">
        <f t="shared" si="2"/>
        <v>MI-Madère</v>
      </c>
      <c r="D147" s="225" t="s">
        <v>551</v>
      </c>
    </row>
    <row r="148" spans="1:4" x14ac:dyDescent="0.25">
      <c r="A148" s="225" t="s">
        <v>549</v>
      </c>
      <c r="B148" s="225" t="s">
        <v>964</v>
      </c>
      <c r="C148" t="str">
        <f t="shared" si="2"/>
        <v>MK-République de Macédoine (pays)</v>
      </c>
      <c r="D148" s="225" t="s">
        <v>549</v>
      </c>
    </row>
    <row r="149" spans="1:4" x14ac:dyDescent="0.25">
      <c r="A149" s="225" t="s">
        <v>555</v>
      </c>
      <c r="B149" s="225" t="s">
        <v>965</v>
      </c>
      <c r="C149" t="str">
        <f t="shared" si="2"/>
        <v>ML-Mali</v>
      </c>
      <c r="D149" s="225" t="s">
        <v>555</v>
      </c>
    </row>
    <row r="150" spans="1:4" x14ac:dyDescent="0.25">
      <c r="A150" s="225" t="s">
        <v>571</v>
      </c>
      <c r="B150" s="225" t="s">
        <v>966</v>
      </c>
      <c r="C150" t="str">
        <f t="shared" si="2"/>
        <v>MM-Birmanie</v>
      </c>
      <c r="D150" s="225" t="s">
        <v>571</v>
      </c>
    </row>
    <row r="151" spans="1:4" x14ac:dyDescent="0.25">
      <c r="A151" s="225" t="s">
        <v>567</v>
      </c>
      <c r="B151" s="225" t="s">
        <v>967</v>
      </c>
      <c r="C151" t="str">
        <f t="shared" si="2"/>
        <v>MN-Mongolie</v>
      </c>
      <c r="D151" s="225" t="s">
        <v>567</v>
      </c>
    </row>
    <row r="152" spans="1:4" x14ac:dyDescent="0.25">
      <c r="A152" s="225" t="s">
        <v>548</v>
      </c>
      <c r="B152" s="225" t="s">
        <v>968</v>
      </c>
      <c r="C152" t="str">
        <f t="shared" si="2"/>
        <v>MO-Macao</v>
      </c>
      <c r="D152" s="225" t="s">
        <v>548</v>
      </c>
    </row>
    <row r="153" spans="1:4" x14ac:dyDescent="0.25">
      <c r="A153" s="225" t="s">
        <v>557</v>
      </c>
      <c r="B153" s="225" t="s">
        <v>969</v>
      </c>
      <c r="C153" t="str">
        <f t="shared" si="2"/>
        <v>MP-Îles Mariannes du Nord</v>
      </c>
      <c r="D153" s="225" t="s">
        <v>557</v>
      </c>
    </row>
    <row r="154" spans="1:4" x14ac:dyDescent="0.25">
      <c r="A154" s="225" t="s">
        <v>429</v>
      </c>
      <c r="B154" s="225" t="s">
        <v>970</v>
      </c>
      <c r="C154" t="str">
        <f t="shared" si="2"/>
        <v>MQ-Martinique</v>
      </c>
      <c r="D154" s="225" t="s">
        <v>429</v>
      </c>
    </row>
    <row r="155" spans="1:4" x14ac:dyDescent="0.25">
      <c r="A155" s="225" t="s">
        <v>561</v>
      </c>
      <c r="B155" s="225" t="s">
        <v>971</v>
      </c>
      <c r="C155" t="str">
        <f t="shared" si="2"/>
        <v>MR-Mauritanie</v>
      </c>
      <c r="D155" s="225" t="s">
        <v>561</v>
      </c>
    </row>
    <row r="156" spans="1:4" x14ac:dyDescent="0.25">
      <c r="A156" s="225" t="s">
        <v>569</v>
      </c>
      <c r="B156" s="225" t="s">
        <v>972</v>
      </c>
      <c r="C156" t="str">
        <f t="shared" si="2"/>
        <v>MS-Montserrat</v>
      </c>
      <c r="D156" s="225" t="s">
        <v>569</v>
      </c>
    </row>
    <row r="157" spans="1:4" x14ac:dyDescent="0.25">
      <c r="A157" s="225" t="s">
        <v>556</v>
      </c>
      <c r="B157" s="225" t="s">
        <v>973</v>
      </c>
      <c r="C157" t="str">
        <f t="shared" si="2"/>
        <v>MT-Malte</v>
      </c>
      <c r="D157" s="225" t="s">
        <v>556</v>
      </c>
    </row>
    <row r="158" spans="1:4" x14ac:dyDescent="0.25">
      <c r="A158" s="225" t="s">
        <v>560</v>
      </c>
      <c r="B158" s="225" t="s">
        <v>974</v>
      </c>
      <c r="C158" t="str">
        <f t="shared" si="2"/>
        <v>MU-Maurice (pays)</v>
      </c>
      <c r="D158" s="225" t="s">
        <v>560</v>
      </c>
    </row>
    <row r="159" spans="1:4" x14ac:dyDescent="0.25">
      <c r="A159" s="225" t="s">
        <v>554</v>
      </c>
      <c r="B159" s="225" t="s">
        <v>975</v>
      </c>
      <c r="C159" t="str">
        <f t="shared" si="2"/>
        <v>MV-Maldives</v>
      </c>
      <c r="D159" s="225" t="s">
        <v>554</v>
      </c>
    </row>
    <row r="160" spans="1:4" x14ac:dyDescent="0.25">
      <c r="A160" s="225" t="s">
        <v>553</v>
      </c>
      <c r="B160" s="225" t="s">
        <v>976</v>
      </c>
      <c r="C160" t="str">
        <f t="shared" si="2"/>
        <v>MW-Malawi</v>
      </c>
      <c r="D160" s="225" t="s">
        <v>553</v>
      </c>
    </row>
    <row r="161" spans="1:4" x14ac:dyDescent="0.25">
      <c r="A161" s="225" t="s">
        <v>563</v>
      </c>
      <c r="B161" s="225" t="s">
        <v>977</v>
      </c>
      <c r="C161" t="str">
        <f t="shared" si="2"/>
        <v>MX-Mexique</v>
      </c>
      <c r="D161" s="225" t="s">
        <v>563</v>
      </c>
    </row>
    <row r="162" spans="1:4" x14ac:dyDescent="0.25">
      <c r="A162" s="225" t="s">
        <v>552</v>
      </c>
      <c r="B162" s="225" t="s">
        <v>978</v>
      </c>
      <c r="C162" t="str">
        <f t="shared" si="2"/>
        <v>MY-Malaisie</v>
      </c>
      <c r="D162" s="225" t="s">
        <v>552</v>
      </c>
    </row>
    <row r="163" spans="1:4" x14ac:dyDescent="0.25">
      <c r="A163" s="225" t="s">
        <v>570</v>
      </c>
      <c r="B163" s="225" t="s">
        <v>979</v>
      </c>
      <c r="C163" t="str">
        <f t="shared" si="2"/>
        <v>MZ-Mozambique</v>
      </c>
      <c r="D163" s="225" t="s">
        <v>570</v>
      </c>
    </row>
    <row r="164" spans="1:4" x14ac:dyDescent="0.25">
      <c r="A164" s="225" t="s">
        <v>572</v>
      </c>
      <c r="B164" s="225" t="s">
        <v>980</v>
      </c>
      <c r="C164" t="str">
        <f t="shared" si="2"/>
        <v>NA-Namibie</v>
      </c>
      <c r="D164" s="225" t="s">
        <v>572</v>
      </c>
    </row>
    <row r="165" spans="1:4" x14ac:dyDescent="0.25">
      <c r="A165" s="225" t="s">
        <v>581</v>
      </c>
      <c r="B165" s="225" t="s">
        <v>981</v>
      </c>
      <c r="C165" t="str">
        <f t="shared" si="2"/>
        <v>NC-Nouvelle-Calédonie</v>
      </c>
      <c r="D165" s="225" t="s">
        <v>581</v>
      </c>
    </row>
    <row r="166" spans="1:4" x14ac:dyDescent="0.25">
      <c r="A166" s="225" t="s">
        <v>576</v>
      </c>
      <c r="B166" s="225" t="s">
        <v>982</v>
      </c>
      <c r="C166" t="str">
        <f t="shared" si="2"/>
        <v>NE-Niger</v>
      </c>
      <c r="D166" s="225" t="s">
        <v>576</v>
      </c>
    </row>
    <row r="167" spans="1:4" x14ac:dyDescent="0.25">
      <c r="A167" s="225" t="s">
        <v>579</v>
      </c>
      <c r="B167" s="225" t="s">
        <v>983</v>
      </c>
      <c r="C167" t="str">
        <f t="shared" si="2"/>
        <v>NF-Île Norfolk</v>
      </c>
      <c r="D167" s="225" t="s">
        <v>579</v>
      </c>
    </row>
    <row r="168" spans="1:4" x14ac:dyDescent="0.25">
      <c r="A168" s="225" t="s">
        <v>577</v>
      </c>
      <c r="B168" s="225" t="s">
        <v>984</v>
      </c>
      <c r="C168" t="str">
        <f t="shared" si="2"/>
        <v>NG-Nigeria</v>
      </c>
      <c r="D168" s="225" t="s">
        <v>577</v>
      </c>
    </row>
    <row r="169" spans="1:4" x14ac:dyDescent="0.25">
      <c r="A169" s="225" t="s">
        <v>575</v>
      </c>
      <c r="B169" s="225" t="s">
        <v>985</v>
      </c>
      <c r="C169" t="str">
        <f t="shared" si="2"/>
        <v>NI-Nicaragua</v>
      </c>
      <c r="D169" s="225" t="s">
        <v>575</v>
      </c>
    </row>
    <row r="170" spans="1:4" x14ac:dyDescent="0.25">
      <c r="A170" s="225" t="s">
        <v>591</v>
      </c>
      <c r="B170" s="225" t="s">
        <v>986</v>
      </c>
      <c r="C170" t="str">
        <f t="shared" si="2"/>
        <v>NL-Pays-Bas</v>
      </c>
      <c r="D170" s="225" t="s">
        <v>591</v>
      </c>
    </row>
    <row r="171" spans="1:4" x14ac:dyDescent="0.25">
      <c r="A171" s="225" t="s">
        <v>580</v>
      </c>
      <c r="B171" s="225" t="s">
        <v>987</v>
      </c>
      <c r="C171" t="str">
        <f t="shared" si="2"/>
        <v>NO-Norvège</v>
      </c>
      <c r="D171" s="225" t="s">
        <v>580</v>
      </c>
    </row>
    <row r="172" spans="1:4" x14ac:dyDescent="0.25">
      <c r="A172" s="225" t="s">
        <v>574</v>
      </c>
      <c r="B172" s="225" t="s">
        <v>988</v>
      </c>
      <c r="C172" t="str">
        <f t="shared" si="2"/>
        <v>NP-Népal</v>
      </c>
      <c r="D172" s="225" t="s">
        <v>574</v>
      </c>
    </row>
    <row r="173" spans="1:4" x14ac:dyDescent="0.25">
      <c r="A173" s="225" t="s">
        <v>573</v>
      </c>
      <c r="B173" s="225" t="s">
        <v>989</v>
      </c>
      <c r="C173" t="str">
        <f t="shared" si="2"/>
        <v>NR-Nauru</v>
      </c>
      <c r="D173" s="225" t="s">
        <v>573</v>
      </c>
    </row>
    <row r="174" spans="1:4" x14ac:dyDescent="0.25">
      <c r="A174" s="225" t="s">
        <v>578</v>
      </c>
      <c r="B174" s="225" t="s">
        <v>990</v>
      </c>
      <c r="C174" t="str">
        <f t="shared" si="2"/>
        <v>NU-Niue</v>
      </c>
      <c r="D174" s="225" t="s">
        <v>578</v>
      </c>
    </row>
    <row r="175" spans="1:4" x14ac:dyDescent="0.25">
      <c r="A175" s="225" t="s">
        <v>582</v>
      </c>
      <c r="B175" s="225" t="s">
        <v>991</v>
      </c>
      <c r="C175" t="str">
        <f t="shared" si="2"/>
        <v>NZ-Nouvelle-Zélande</v>
      </c>
      <c r="D175" s="225" t="s">
        <v>582</v>
      </c>
    </row>
    <row r="176" spans="1:4" x14ac:dyDescent="0.25">
      <c r="A176" s="225" t="s">
        <v>583</v>
      </c>
      <c r="B176" s="225" t="s">
        <v>992</v>
      </c>
      <c r="C176" t="str">
        <f t="shared" si="2"/>
        <v>OM-Oman</v>
      </c>
      <c r="D176" s="225" t="s">
        <v>583</v>
      </c>
    </row>
    <row r="177" spans="1:4" x14ac:dyDescent="0.25">
      <c r="A177" s="225" t="s">
        <v>588</v>
      </c>
      <c r="B177" s="225" t="s">
        <v>993</v>
      </c>
      <c r="C177" t="str">
        <f t="shared" si="2"/>
        <v>PA-Panama</v>
      </c>
      <c r="D177" s="225" t="s">
        <v>588</v>
      </c>
    </row>
    <row r="178" spans="1:4" x14ac:dyDescent="0.25">
      <c r="A178" s="225" t="s">
        <v>592</v>
      </c>
      <c r="B178" s="225" t="s">
        <v>994</v>
      </c>
      <c r="C178" t="str">
        <f t="shared" si="2"/>
        <v>PE-Pérou</v>
      </c>
      <c r="D178" s="225" t="s">
        <v>592</v>
      </c>
    </row>
    <row r="179" spans="1:4" x14ac:dyDescent="0.25">
      <c r="A179" s="225" t="s">
        <v>596</v>
      </c>
      <c r="B179" s="225" t="s">
        <v>995</v>
      </c>
      <c r="C179" t="str">
        <f t="shared" si="2"/>
        <v>PF-Polynésie française</v>
      </c>
      <c r="D179" s="225" t="s">
        <v>596</v>
      </c>
    </row>
    <row r="180" spans="1:4" x14ac:dyDescent="0.25">
      <c r="A180" s="225" t="s">
        <v>589</v>
      </c>
      <c r="B180" s="225" t="s">
        <v>996</v>
      </c>
      <c r="C180" t="str">
        <f t="shared" si="2"/>
        <v>PG-Papouasie-Nouvelle-Guinée</v>
      </c>
      <c r="D180" s="225" t="s">
        <v>589</v>
      </c>
    </row>
    <row r="181" spans="1:4" x14ac:dyDescent="0.25">
      <c r="A181" s="225" t="s">
        <v>593</v>
      </c>
      <c r="B181" s="225" t="s">
        <v>997</v>
      </c>
      <c r="C181" t="str">
        <f t="shared" si="2"/>
        <v>PH-Philippines</v>
      </c>
      <c r="D181" s="225" t="s">
        <v>593</v>
      </c>
    </row>
    <row r="182" spans="1:4" x14ac:dyDescent="0.25">
      <c r="A182" s="225" t="s">
        <v>586</v>
      </c>
      <c r="B182" s="225" t="s">
        <v>998</v>
      </c>
      <c r="C182" t="str">
        <f t="shared" si="2"/>
        <v>PK-Pakistan</v>
      </c>
      <c r="D182" s="225" t="s">
        <v>586</v>
      </c>
    </row>
    <row r="183" spans="1:4" x14ac:dyDescent="0.25">
      <c r="A183" s="225" t="s">
        <v>595</v>
      </c>
      <c r="B183" s="225" t="s">
        <v>999</v>
      </c>
      <c r="C183" t="str">
        <f t="shared" si="2"/>
        <v>PL-Pologne</v>
      </c>
      <c r="D183" s="225" t="s">
        <v>595</v>
      </c>
    </row>
    <row r="184" spans="1:4" x14ac:dyDescent="0.25">
      <c r="A184" s="225" t="s">
        <v>628</v>
      </c>
      <c r="B184" s="225" t="s">
        <v>1000</v>
      </c>
      <c r="C184" t="str">
        <f t="shared" si="2"/>
        <v>PM-Saint-Pierre-et-Miquelon</v>
      </c>
      <c r="D184" s="225" t="s">
        <v>628</v>
      </c>
    </row>
    <row r="185" spans="1:4" x14ac:dyDescent="0.25">
      <c r="A185" s="225" t="s">
        <v>594</v>
      </c>
      <c r="B185" s="225" t="s">
        <v>1001</v>
      </c>
      <c r="C185" t="str">
        <f t="shared" si="2"/>
        <v>PN-Îles Pitcairn</v>
      </c>
      <c r="D185" s="225" t="s">
        <v>594</v>
      </c>
    </row>
    <row r="186" spans="1:4" x14ac:dyDescent="0.25">
      <c r="A186" s="225" t="s">
        <v>597</v>
      </c>
      <c r="B186" s="225" t="s">
        <v>1002</v>
      </c>
      <c r="C186" t="str">
        <f t="shared" si="2"/>
        <v>PR-Porto Rico</v>
      </c>
      <c r="D186" s="225" t="s">
        <v>597</v>
      </c>
    </row>
    <row r="187" spans="1:4" x14ac:dyDescent="0.25">
      <c r="A187" s="225" t="s">
        <v>587</v>
      </c>
      <c r="B187" s="225" t="s">
        <v>1003</v>
      </c>
      <c r="C187" t="str">
        <f t="shared" si="2"/>
        <v>PS-Palestine</v>
      </c>
      <c r="D187" s="225" t="s">
        <v>587</v>
      </c>
    </row>
    <row r="188" spans="1:4" x14ac:dyDescent="0.25">
      <c r="A188" s="225" t="s">
        <v>598</v>
      </c>
      <c r="B188" s="225" t="s">
        <v>1004</v>
      </c>
      <c r="C188" t="str">
        <f t="shared" si="2"/>
        <v>PT-Portugal</v>
      </c>
      <c r="D188" s="225" t="s">
        <v>598</v>
      </c>
    </row>
    <row r="189" spans="1:4" x14ac:dyDescent="0.25">
      <c r="A189" s="225" t="s">
        <v>1005</v>
      </c>
      <c r="B189" s="225" t="s">
        <v>1006</v>
      </c>
      <c r="C189" t="str">
        <f t="shared" si="2"/>
        <v>PW-Palaos</v>
      </c>
      <c r="D189" s="225" t="s">
        <v>1005</v>
      </c>
    </row>
    <row r="190" spans="1:4" x14ac:dyDescent="0.25">
      <c r="A190" s="225" t="s">
        <v>590</v>
      </c>
      <c r="B190" s="225" t="s">
        <v>1007</v>
      </c>
      <c r="C190" t="str">
        <f t="shared" si="2"/>
        <v>PY-Paraguay</v>
      </c>
      <c r="D190" s="225" t="s">
        <v>590</v>
      </c>
    </row>
    <row r="191" spans="1:4" x14ac:dyDescent="0.25">
      <c r="A191" s="225" t="s">
        <v>599</v>
      </c>
      <c r="B191" s="225" t="s">
        <v>1008</v>
      </c>
      <c r="C191" t="str">
        <f t="shared" si="2"/>
        <v>QA-Qatar</v>
      </c>
      <c r="D191" s="225" t="s">
        <v>599</v>
      </c>
    </row>
    <row r="192" spans="1:4" x14ac:dyDescent="0.25">
      <c r="A192" s="225" t="s">
        <v>427</v>
      </c>
      <c r="B192" s="225" t="s">
        <v>1009</v>
      </c>
      <c r="C192" t="str">
        <f t="shared" si="2"/>
        <v>RE-La Réunion</v>
      </c>
      <c r="D192" s="225" t="s">
        <v>427</v>
      </c>
    </row>
    <row r="193" spans="1:4" x14ac:dyDescent="0.25">
      <c r="A193" s="225" t="s">
        <v>602</v>
      </c>
      <c r="B193" s="225" t="s">
        <v>1010</v>
      </c>
      <c r="C193" t="str">
        <f t="shared" si="2"/>
        <v>RO-Roumanie</v>
      </c>
      <c r="D193" s="225" t="s">
        <v>602</v>
      </c>
    </row>
    <row r="194" spans="1:4" x14ac:dyDescent="0.25">
      <c r="A194" s="225" t="s">
        <v>619</v>
      </c>
      <c r="B194" s="225" t="s">
        <v>1011</v>
      </c>
      <c r="C194" t="str">
        <f t="shared" si="2"/>
        <v>RS-Serbie</v>
      </c>
      <c r="D194" s="225" t="s">
        <v>619</v>
      </c>
    </row>
    <row r="195" spans="1:4" x14ac:dyDescent="0.25">
      <c r="A195" s="225" t="s">
        <v>604</v>
      </c>
      <c r="B195" s="225" t="s">
        <v>1012</v>
      </c>
      <c r="C195" t="str">
        <f t="shared" ref="C195:C254" si="3">A195&amp;"-"&amp;B195</f>
        <v>RU-Russie</v>
      </c>
      <c r="D195" s="225" t="s">
        <v>604</v>
      </c>
    </row>
    <row r="196" spans="1:4" x14ac:dyDescent="0.25">
      <c r="A196" s="225" t="s">
        <v>605</v>
      </c>
      <c r="B196" s="225" t="s">
        <v>1013</v>
      </c>
      <c r="C196" t="str">
        <f t="shared" si="3"/>
        <v>RW-Rwanda</v>
      </c>
      <c r="D196" s="225" t="s">
        <v>605</v>
      </c>
    </row>
    <row r="197" spans="1:4" x14ac:dyDescent="0.25">
      <c r="A197" s="225" t="s">
        <v>441</v>
      </c>
      <c r="B197" s="225" t="s">
        <v>1014</v>
      </c>
      <c r="C197" t="str">
        <f t="shared" si="3"/>
        <v>SA-Arabie saoudite</v>
      </c>
      <c r="D197" s="225" t="s">
        <v>441</v>
      </c>
    </row>
    <row r="198" spans="1:4" x14ac:dyDescent="0.25">
      <c r="A198" s="225" t="s">
        <v>613</v>
      </c>
      <c r="B198" s="225" t="s">
        <v>1015</v>
      </c>
      <c r="C198" t="str">
        <f t="shared" si="3"/>
        <v>SB-Salomon</v>
      </c>
      <c r="D198" s="225" t="s">
        <v>613</v>
      </c>
    </row>
    <row r="199" spans="1:4" x14ac:dyDescent="0.25">
      <c r="A199" s="225" t="s">
        <v>620</v>
      </c>
      <c r="B199" s="225" t="s">
        <v>1016</v>
      </c>
      <c r="C199" t="str">
        <f t="shared" si="3"/>
        <v>SC-Seychelles</v>
      </c>
      <c r="D199" s="225" t="s">
        <v>620</v>
      </c>
    </row>
    <row r="200" spans="1:4" x14ac:dyDescent="0.25">
      <c r="A200" s="225" t="s">
        <v>626</v>
      </c>
      <c r="B200" s="225" t="s">
        <v>1017</v>
      </c>
      <c r="C200" t="str">
        <f t="shared" si="3"/>
        <v>SD-Soudan</v>
      </c>
      <c r="D200" s="225" t="s">
        <v>626</v>
      </c>
    </row>
    <row r="201" spans="1:4" x14ac:dyDescent="0.25">
      <c r="A201" s="225" t="s">
        <v>630</v>
      </c>
      <c r="B201" s="225" t="s">
        <v>1018</v>
      </c>
      <c r="C201" t="str">
        <f t="shared" si="3"/>
        <v>SE-Suède</v>
      </c>
      <c r="D201" s="225" t="s">
        <v>630</v>
      </c>
    </row>
    <row r="202" spans="1:4" x14ac:dyDescent="0.25">
      <c r="A202" s="225" t="s">
        <v>622</v>
      </c>
      <c r="B202" s="225" t="s">
        <v>1019</v>
      </c>
      <c r="C202" t="str">
        <f t="shared" si="3"/>
        <v>SG-Singapour</v>
      </c>
      <c r="D202" s="225" t="s">
        <v>622</v>
      </c>
    </row>
    <row r="203" spans="1:4" x14ac:dyDescent="0.25">
      <c r="A203" s="225" t="s">
        <v>609</v>
      </c>
      <c r="B203" s="225" t="s">
        <v>1020</v>
      </c>
      <c r="C203" t="str">
        <f t="shared" si="3"/>
        <v>SH-Sainte-Hélène, Ascension et Tristan da Cunha</v>
      </c>
      <c r="D203" s="225" t="s">
        <v>609</v>
      </c>
    </row>
    <row r="204" spans="1:4" x14ac:dyDescent="0.25">
      <c r="A204" s="225" t="s">
        <v>624</v>
      </c>
      <c r="B204" s="225" t="s">
        <v>1021</v>
      </c>
      <c r="C204" t="str">
        <f t="shared" si="3"/>
        <v>SI-Slovénie</v>
      </c>
      <c r="D204" s="225" t="s">
        <v>624</v>
      </c>
    </row>
    <row r="205" spans="1:4" x14ac:dyDescent="0.25">
      <c r="A205" s="225" t="s">
        <v>633</v>
      </c>
      <c r="B205" s="225" t="s">
        <v>1022</v>
      </c>
      <c r="C205" t="str">
        <f t="shared" si="3"/>
        <v>SJ-Svalbard et ile Jan Mayen</v>
      </c>
      <c r="D205" s="225" t="s">
        <v>633</v>
      </c>
    </row>
    <row r="206" spans="1:4" x14ac:dyDescent="0.25">
      <c r="A206" s="225" t="s">
        <v>623</v>
      </c>
      <c r="B206" s="225" t="s">
        <v>1023</v>
      </c>
      <c r="C206" t="str">
        <f t="shared" si="3"/>
        <v>SK-Slovaquie</v>
      </c>
      <c r="D206" s="225" t="s">
        <v>623</v>
      </c>
    </row>
    <row r="207" spans="1:4" x14ac:dyDescent="0.25">
      <c r="A207" s="225" t="s">
        <v>621</v>
      </c>
      <c r="B207" s="225" t="s">
        <v>1024</v>
      </c>
      <c r="C207" t="str">
        <f t="shared" si="3"/>
        <v>SL-Sierra Leone</v>
      </c>
      <c r="D207" s="225" t="s">
        <v>621</v>
      </c>
    </row>
    <row r="208" spans="1:4" x14ac:dyDescent="0.25">
      <c r="A208" s="225" t="s">
        <v>611</v>
      </c>
      <c r="B208" s="225" t="s">
        <v>1025</v>
      </c>
      <c r="C208" t="str">
        <f t="shared" si="3"/>
        <v>SM-Saint-Marin</v>
      </c>
      <c r="D208" s="225" t="s">
        <v>611</v>
      </c>
    </row>
    <row r="209" spans="1:4" x14ac:dyDescent="0.25">
      <c r="A209" s="225" t="s">
        <v>618</v>
      </c>
      <c r="B209" s="225" t="s">
        <v>1026</v>
      </c>
      <c r="C209" t="str">
        <f t="shared" si="3"/>
        <v>SN-Sénégal</v>
      </c>
      <c r="D209" s="225" t="s">
        <v>618</v>
      </c>
    </row>
    <row r="210" spans="1:4" x14ac:dyDescent="0.25">
      <c r="A210" s="225" t="s">
        <v>625</v>
      </c>
      <c r="B210" s="225" t="s">
        <v>1027</v>
      </c>
      <c r="C210" t="str">
        <f t="shared" si="3"/>
        <v>SO-Somalie</v>
      </c>
      <c r="D210" s="225" t="s">
        <v>625</v>
      </c>
    </row>
    <row r="211" spans="1:4" x14ac:dyDescent="0.25">
      <c r="A211" s="225" t="s">
        <v>632</v>
      </c>
      <c r="B211" s="225" t="s">
        <v>1028</v>
      </c>
      <c r="C211" t="str">
        <f t="shared" si="3"/>
        <v>SR-Suriname</v>
      </c>
      <c r="D211" s="225" t="s">
        <v>632</v>
      </c>
    </row>
    <row r="212" spans="1:4" x14ac:dyDescent="0.25">
      <c r="A212" s="225" t="s">
        <v>1029</v>
      </c>
      <c r="B212" s="225" t="s">
        <v>1030</v>
      </c>
      <c r="C212" t="str">
        <f t="shared" si="3"/>
        <v>SS-Soudan du Sud</v>
      </c>
      <c r="D212" s="225" t="s">
        <v>1029</v>
      </c>
    </row>
    <row r="213" spans="1:4" x14ac:dyDescent="0.25">
      <c r="A213" s="225" t="s">
        <v>617</v>
      </c>
      <c r="B213" s="225" t="s">
        <v>1031</v>
      </c>
      <c r="C213" t="str">
        <f t="shared" si="3"/>
        <v>ST-Sao Tomé-et-Principe</v>
      </c>
      <c r="D213" s="225" t="s">
        <v>617</v>
      </c>
    </row>
    <row r="214" spans="1:4" x14ac:dyDescent="0.25">
      <c r="A214" s="225" t="s">
        <v>614</v>
      </c>
      <c r="B214" s="225" t="s">
        <v>1032</v>
      </c>
      <c r="C214" t="str">
        <f t="shared" si="3"/>
        <v>SV-Salvador</v>
      </c>
      <c r="D214" s="225" t="s">
        <v>614</v>
      </c>
    </row>
    <row r="215" spans="1:4" x14ac:dyDescent="0.25">
      <c r="A215" s="225" t="s">
        <v>1033</v>
      </c>
      <c r="B215" s="225" t="s">
        <v>960</v>
      </c>
      <c r="C215" t="str">
        <f t="shared" si="3"/>
        <v>SX-Saint-Martin</v>
      </c>
      <c r="D215" s="225" t="s">
        <v>1033</v>
      </c>
    </row>
    <row r="216" spans="1:4" x14ac:dyDescent="0.25">
      <c r="A216" s="225" t="s">
        <v>635</v>
      </c>
      <c r="B216" s="225" t="s">
        <v>1034</v>
      </c>
      <c r="C216" t="str">
        <f t="shared" si="3"/>
        <v>SY-Syrie</v>
      </c>
      <c r="D216" s="225" t="s">
        <v>635</v>
      </c>
    </row>
    <row r="217" spans="1:4" x14ac:dyDescent="0.25">
      <c r="A217" s="225" t="s">
        <v>634</v>
      </c>
      <c r="B217" s="225" t="s">
        <v>1035</v>
      </c>
      <c r="C217" t="str">
        <f t="shared" si="3"/>
        <v>SZ-Swaziland</v>
      </c>
      <c r="D217" s="225" t="s">
        <v>634</v>
      </c>
    </row>
    <row r="218" spans="1:4" x14ac:dyDescent="0.25">
      <c r="A218" s="225" t="s">
        <v>650</v>
      </c>
      <c r="B218" s="225" t="s">
        <v>1036</v>
      </c>
      <c r="C218" t="str">
        <f t="shared" si="3"/>
        <v>TC-Îles Turques-et-Caïques</v>
      </c>
      <c r="D218" s="225" t="s">
        <v>650</v>
      </c>
    </row>
    <row r="219" spans="1:4" x14ac:dyDescent="0.25">
      <c r="A219" s="225" t="s">
        <v>639</v>
      </c>
      <c r="B219" s="225" t="s">
        <v>1037</v>
      </c>
      <c r="C219" t="str">
        <f t="shared" si="3"/>
        <v>TD-Tchad</v>
      </c>
      <c r="D219" s="225" t="s">
        <v>639</v>
      </c>
    </row>
    <row r="220" spans="1:4" x14ac:dyDescent="0.25">
      <c r="A220" s="225" t="s">
        <v>641</v>
      </c>
      <c r="B220" s="225" t="s">
        <v>1038</v>
      </c>
      <c r="C220" t="str">
        <f t="shared" si="3"/>
        <v>TF-Terres australes et antarctiques françaises</v>
      </c>
      <c r="D220" s="225" t="s">
        <v>641</v>
      </c>
    </row>
    <row r="221" spans="1:4" x14ac:dyDescent="0.25">
      <c r="A221" s="225" t="s">
        <v>644</v>
      </c>
      <c r="B221" s="225" t="s">
        <v>1039</v>
      </c>
      <c r="C221" t="str">
        <f t="shared" si="3"/>
        <v>TG-Togo</v>
      </c>
      <c r="D221" s="225" t="s">
        <v>644</v>
      </c>
    </row>
    <row r="222" spans="1:4" x14ac:dyDescent="0.25">
      <c r="A222" s="225" t="s">
        <v>642</v>
      </c>
      <c r="B222" s="225" t="s">
        <v>1040</v>
      </c>
      <c r="C222" t="str">
        <f t="shared" si="3"/>
        <v>TH-Thaïlande</v>
      </c>
      <c r="D222" s="225" t="s">
        <v>642</v>
      </c>
    </row>
    <row r="223" spans="1:4" x14ac:dyDescent="0.25">
      <c r="A223" s="225" t="s">
        <v>636</v>
      </c>
      <c r="B223" s="225" t="s">
        <v>1041</v>
      </c>
      <c r="C223" t="str">
        <f t="shared" si="3"/>
        <v>TJ-Tadjikistan</v>
      </c>
      <c r="D223" s="225" t="s">
        <v>636</v>
      </c>
    </row>
    <row r="224" spans="1:4" x14ac:dyDescent="0.25">
      <c r="A224" s="225" t="s">
        <v>645</v>
      </c>
      <c r="B224" s="225" t="s">
        <v>1042</v>
      </c>
      <c r="C224" t="str">
        <f t="shared" si="3"/>
        <v>TK-Tokelau</v>
      </c>
      <c r="D224" s="225" t="s">
        <v>645</v>
      </c>
    </row>
    <row r="225" spans="1:4" x14ac:dyDescent="0.25">
      <c r="A225" s="225" t="s">
        <v>643</v>
      </c>
      <c r="B225" s="225" t="s">
        <v>1043</v>
      </c>
      <c r="C225" t="str">
        <f t="shared" si="3"/>
        <v>TL-Timor oriental</v>
      </c>
      <c r="D225" s="225" t="s">
        <v>643</v>
      </c>
    </row>
    <row r="226" spans="1:4" x14ac:dyDescent="0.25">
      <c r="A226" s="225" t="s">
        <v>649</v>
      </c>
      <c r="B226" s="225" t="s">
        <v>1044</v>
      </c>
      <c r="C226" t="str">
        <f t="shared" si="3"/>
        <v>TM-Turkménistan</v>
      </c>
      <c r="D226" s="225" t="s">
        <v>649</v>
      </c>
    </row>
    <row r="227" spans="1:4" x14ac:dyDescent="0.25">
      <c r="A227" s="225" t="s">
        <v>648</v>
      </c>
      <c r="B227" s="225" t="s">
        <v>1045</v>
      </c>
      <c r="C227" t="str">
        <f t="shared" si="3"/>
        <v>TN-Tunisie</v>
      </c>
      <c r="D227" s="225" t="s">
        <v>648</v>
      </c>
    </row>
    <row r="228" spans="1:4" x14ac:dyDescent="0.25">
      <c r="A228" s="225" t="s">
        <v>646</v>
      </c>
      <c r="B228" s="225" t="s">
        <v>1046</v>
      </c>
      <c r="C228" t="str">
        <f t="shared" si="3"/>
        <v>TO-Tonga</v>
      </c>
      <c r="D228" s="225" t="s">
        <v>646</v>
      </c>
    </row>
    <row r="229" spans="1:4" x14ac:dyDescent="0.25">
      <c r="A229" s="225" t="s">
        <v>651</v>
      </c>
      <c r="B229" s="225" t="s">
        <v>1047</v>
      </c>
      <c r="C229" t="str">
        <f t="shared" si="3"/>
        <v>TR-Turquie</v>
      </c>
      <c r="D229" s="225" t="s">
        <v>651</v>
      </c>
    </row>
    <row r="230" spans="1:4" x14ac:dyDescent="0.25">
      <c r="A230" s="225" t="s">
        <v>647</v>
      </c>
      <c r="B230" s="225" t="s">
        <v>1048</v>
      </c>
      <c r="C230" t="str">
        <f t="shared" si="3"/>
        <v>TT-Trinité-et-Tobago</v>
      </c>
      <c r="D230" s="225" t="s">
        <v>647</v>
      </c>
    </row>
    <row r="231" spans="1:4" x14ac:dyDescent="0.25">
      <c r="A231" s="225" t="s">
        <v>652</v>
      </c>
      <c r="B231" s="225" t="s">
        <v>1049</v>
      </c>
      <c r="C231" t="str">
        <f t="shared" si="3"/>
        <v>TV-Tuvalu</v>
      </c>
      <c r="D231" s="225" t="s">
        <v>652</v>
      </c>
    </row>
    <row r="232" spans="1:4" x14ac:dyDescent="0.25">
      <c r="A232" s="225" t="s">
        <v>637</v>
      </c>
      <c r="B232" s="225" t="s">
        <v>1050</v>
      </c>
      <c r="C232" t="str">
        <f t="shared" si="3"/>
        <v>TW-Taïwan / (République de Chine (Taïwan))</v>
      </c>
      <c r="D232" s="225" t="s">
        <v>637</v>
      </c>
    </row>
    <row r="233" spans="1:4" x14ac:dyDescent="0.25">
      <c r="A233" s="225" t="s">
        <v>638</v>
      </c>
      <c r="B233" s="225" t="s">
        <v>1051</v>
      </c>
      <c r="C233" t="str">
        <f t="shared" si="3"/>
        <v>TZ-Tanzanie</v>
      </c>
      <c r="D233" s="225" t="s">
        <v>638</v>
      </c>
    </row>
    <row r="234" spans="1:4" x14ac:dyDescent="0.25">
      <c r="A234" s="225" t="s">
        <v>653</v>
      </c>
      <c r="B234" s="225" t="s">
        <v>1052</v>
      </c>
      <c r="C234" t="str">
        <f t="shared" si="3"/>
        <v>UA-Ukraine</v>
      </c>
      <c r="D234" s="225" t="s">
        <v>653</v>
      </c>
    </row>
    <row r="235" spans="1:4" x14ac:dyDescent="0.25">
      <c r="A235" s="225" t="s">
        <v>584</v>
      </c>
      <c r="B235" s="225" t="s">
        <v>1053</v>
      </c>
      <c r="C235" t="str">
        <f t="shared" si="3"/>
        <v>UG-Ouganda</v>
      </c>
      <c r="D235" s="225" t="s">
        <v>584</v>
      </c>
    </row>
    <row r="236" spans="1:4" x14ac:dyDescent="0.25">
      <c r="A236" s="225" t="s">
        <v>1054</v>
      </c>
      <c r="B236" s="225" t="s">
        <v>1055</v>
      </c>
      <c r="C236" t="str">
        <f t="shared" si="3"/>
        <v>UM-Îles mineures éloignées des États-Unis</v>
      </c>
      <c r="D236" s="225" t="s">
        <v>1054</v>
      </c>
    </row>
    <row r="237" spans="1:4" x14ac:dyDescent="0.25">
      <c r="A237" s="225" t="s">
        <v>496</v>
      </c>
      <c r="B237" s="225" t="s">
        <v>1056</v>
      </c>
      <c r="C237" t="str">
        <f t="shared" si="3"/>
        <v>US-États-Unis</v>
      </c>
      <c r="D237" s="225" t="s">
        <v>496</v>
      </c>
    </row>
    <row r="238" spans="1:4" x14ac:dyDescent="0.25">
      <c r="A238" s="225" t="s">
        <v>654</v>
      </c>
      <c r="B238" s="225" t="s">
        <v>1057</v>
      </c>
      <c r="C238" t="str">
        <f t="shared" si="3"/>
        <v>UY-Uruguay</v>
      </c>
      <c r="D238" s="225" t="s">
        <v>654</v>
      </c>
    </row>
    <row r="239" spans="1:4" x14ac:dyDescent="0.25">
      <c r="A239" s="225" t="s">
        <v>585</v>
      </c>
      <c r="B239" s="225" t="s">
        <v>1058</v>
      </c>
      <c r="C239" t="str">
        <f t="shared" si="3"/>
        <v>UZ-Ouzbékistan</v>
      </c>
      <c r="D239" s="225" t="s">
        <v>585</v>
      </c>
    </row>
    <row r="240" spans="1:4" x14ac:dyDescent="0.25">
      <c r="A240" s="225" t="s">
        <v>656</v>
      </c>
      <c r="B240" s="225" t="s">
        <v>1059</v>
      </c>
      <c r="C240" t="str">
        <f t="shared" si="3"/>
        <v>VA-Saint-Siège (État de la Cité du Vatican)</v>
      </c>
      <c r="D240" s="225" t="s">
        <v>656</v>
      </c>
    </row>
    <row r="241" spans="1:4" x14ac:dyDescent="0.25">
      <c r="A241" s="225" t="s">
        <v>629</v>
      </c>
      <c r="B241" s="225" t="s">
        <v>1060</v>
      </c>
      <c r="C241" t="str">
        <f t="shared" si="3"/>
        <v>VC-Saint-Vincent-et-les Grenadines</v>
      </c>
      <c r="D241" s="225" t="s">
        <v>629</v>
      </c>
    </row>
    <row r="242" spans="1:4" x14ac:dyDescent="0.25">
      <c r="A242" s="225" t="s">
        <v>657</v>
      </c>
      <c r="B242" s="225" t="s">
        <v>1061</v>
      </c>
      <c r="C242" t="str">
        <f t="shared" si="3"/>
        <v>VE-Venezuela</v>
      </c>
      <c r="D242" s="225" t="s">
        <v>657</v>
      </c>
    </row>
    <row r="243" spans="1:4" x14ac:dyDescent="0.25">
      <c r="A243" s="225" t="s">
        <v>659</v>
      </c>
      <c r="B243" s="225" t="s">
        <v>1062</v>
      </c>
      <c r="C243" t="str">
        <f t="shared" si="3"/>
        <v>VG-Îles Vierges britanniques</v>
      </c>
      <c r="D243" s="225" t="s">
        <v>659</v>
      </c>
    </row>
    <row r="244" spans="1:4" x14ac:dyDescent="0.25">
      <c r="A244" s="225" t="s">
        <v>658</v>
      </c>
      <c r="B244" s="225" t="s">
        <v>1063</v>
      </c>
      <c r="C244" t="str">
        <f t="shared" si="3"/>
        <v>VI-Îles Vierges des États-Unis</v>
      </c>
      <c r="D244" s="225" t="s">
        <v>658</v>
      </c>
    </row>
    <row r="245" spans="1:4" x14ac:dyDescent="0.25">
      <c r="A245" s="225" t="s">
        <v>660</v>
      </c>
      <c r="B245" s="225" t="s">
        <v>1064</v>
      </c>
      <c r="C245" t="str">
        <f t="shared" si="3"/>
        <v>VN-Viêt Nam</v>
      </c>
      <c r="D245" s="225" t="s">
        <v>660</v>
      </c>
    </row>
    <row r="246" spans="1:4" x14ac:dyDescent="0.25">
      <c r="A246" s="225" t="s">
        <v>655</v>
      </c>
      <c r="B246" s="225" t="s">
        <v>1065</v>
      </c>
      <c r="C246" t="str">
        <f t="shared" si="3"/>
        <v>VU-Vanuatu</v>
      </c>
      <c r="D246" s="225" t="s">
        <v>655</v>
      </c>
    </row>
    <row r="247" spans="1:4" x14ac:dyDescent="0.25">
      <c r="A247" s="225" t="s">
        <v>661</v>
      </c>
      <c r="B247" s="225" t="s">
        <v>1066</v>
      </c>
      <c r="C247" t="str">
        <f t="shared" si="3"/>
        <v>WF-Wallis-et-Futuna</v>
      </c>
      <c r="D247" s="225" t="s">
        <v>661</v>
      </c>
    </row>
    <row r="248" spans="1:4" x14ac:dyDescent="0.25">
      <c r="A248" s="225" t="s">
        <v>615</v>
      </c>
      <c r="B248" s="225" t="s">
        <v>1067</v>
      </c>
      <c r="C248" t="str">
        <f t="shared" si="3"/>
        <v>WS-Samoa</v>
      </c>
      <c r="D248" s="225" t="s">
        <v>615</v>
      </c>
    </row>
    <row r="249" spans="1:4" x14ac:dyDescent="0.25">
      <c r="A249" s="225" t="s">
        <v>1068</v>
      </c>
      <c r="B249" s="225" t="s">
        <v>1069</v>
      </c>
      <c r="C249" t="str">
        <f t="shared" si="3"/>
        <v>XK-Kosovo</v>
      </c>
      <c r="D249" s="225" t="s">
        <v>1068</v>
      </c>
    </row>
    <row r="250" spans="1:4" x14ac:dyDescent="0.25">
      <c r="A250" s="225" t="s">
        <v>662</v>
      </c>
      <c r="B250" s="225" t="s">
        <v>1070</v>
      </c>
      <c r="C250" t="str">
        <f t="shared" si="3"/>
        <v>YE-Yémen</v>
      </c>
      <c r="D250" s="225" t="s">
        <v>662</v>
      </c>
    </row>
    <row r="251" spans="1:4" x14ac:dyDescent="0.25">
      <c r="A251" s="225" t="s">
        <v>562</v>
      </c>
      <c r="B251" s="225" t="s">
        <v>1071</v>
      </c>
      <c r="C251" t="str">
        <f t="shared" si="3"/>
        <v>YT-Mayotte</v>
      </c>
      <c r="D251" s="225" t="s">
        <v>562</v>
      </c>
    </row>
    <row r="252" spans="1:4" x14ac:dyDescent="0.25">
      <c r="A252" s="225" t="s">
        <v>432</v>
      </c>
      <c r="B252" s="225" t="s">
        <v>1072</v>
      </c>
      <c r="C252" t="str">
        <f t="shared" si="3"/>
        <v>ZA-Afrique du Sud</v>
      </c>
      <c r="D252" s="225" t="s">
        <v>432</v>
      </c>
    </row>
    <row r="253" spans="1:4" x14ac:dyDescent="0.25">
      <c r="A253" s="225" t="s">
        <v>663</v>
      </c>
      <c r="B253" s="225" t="s">
        <v>1073</v>
      </c>
      <c r="C253" t="str">
        <f t="shared" si="3"/>
        <v>ZM-Zambie</v>
      </c>
      <c r="D253" s="225" t="s">
        <v>663</v>
      </c>
    </row>
    <row r="254" spans="1:4" x14ac:dyDescent="0.25">
      <c r="A254" s="225" t="s">
        <v>664</v>
      </c>
      <c r="B254" s="225" t="s">
        <v>1074</v>
      </c>
      <c r="C254" t="str">
        <f t="shared" si="3"/>
        <v>ZW-Zimbabwe</v>
      </c>
      <c r="D254" s="225" t="s">
        <v>664</v>
      </c>
    </row>
  </sheetData>
  <sheetProtection algorithmName="SHA-512" hashValue="HSlp5hDF8h5X40ilkvl1bfelspqnZhjfKFMZeqiR4VBifSUEli3wFjP9FYuqLQhq3SF6P5b3SLS0EZdya3hn2w==" saltValue="N/J3f0H7uj40eQkWjtpekg==" spinCount="100000" sheet="1" objects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0"/>
  <sheetViews>
    <sheetView workbookViewId="0">
      <selection activeCell="I7" sqref="I7"/>
    </sheetView>
  </sheetViews>
  <sheetFormatPr baseColWidth="10" defaultColWidth="12.28515625" defaultRowHeight="15" x14ac:dyDescent="0.25"/>
  <cols>
    <col min="1" max="1" width="24.140625" customWidth="1"/>
    <col min="2" max="2" width="28.7109375" customWidth="1"/>
    <col min="3" max="3" width="12" style="135" bestFit="1" customWidth="1"/>
    <col min="4" max="7" width="11.7109375" bestFit="1" customWidth="1"/>
    <col min="8" max="8" width="12.140625" bestFit="1" customWidth="1"/>
    <col min="9" max="10" width="11.7109375" bestFit="1" customWidth="1"/>
    <col min="11" max="11" width="11.85546875" bestFit="1" customWidth="1"/>
    <col min="12" max="12" width="11.140625" style="1" bestFit="1" customWidth="1"/>
    <col min="13" max="13" width="10.5703125" bestFit="1" customWidth="1"/>
    <col min="14" max="14" width="10.85546875" bestFit="1" customWidth="1"/>
    <col min="15" max="15" width="10.7109375" bestFit="1" customWidth="1"/>
  </cols>
  <sheetData>
    <row r="1" spans="1:15" s="9" customFormat="1" ht="120" x14ac:dyDescent="0.25">
      <c r="A1" s="120"/>
      <c r="B1" s="121" t="s">
        <v>311</v>
      </c>
      <c r="C1" s="121" t="s">
        <v>312</v>
      </c>
      <c r="D1" s="230" t="s">
        <v>1075</v>
      </c>
      <c r="E1" s="230" t="s">
        <v>1076</v>
      </c>
      <c r="F1" s="230" t="s">
        <v>1077</v>
      </c>
      <c r="G1" s="230" t="s">
        <v>1078</v>
      </c>
      <c r="H1" s="230" t="s">
        <v>1079</v>
      </c>
      <c r="I1" s="121" t="s">
        <v>338</v>
      </c>
      <c r="J1" s="121" t="s">
        <v>339</v>
      </c>
      <c r="K1" s="121" t="s">
        <v>313</v>
      </c>
      <c r="L1" s="122" t="s">
        <v>314</v>
      </c>
      <c r="M1" s="123" t="s">
        <v>287</v>
      </c>
      <c r="N1" s="231" t="s">
        <v>1080</v>
      </c>
      <c r="O1" s="223" t="s">
        <v>426</v>
      </c>
    </row>
    <row r="2" spans="1:15" x14ac:dyDescent="0.25">
      <c r="A2" s="10" t="s">
        <v>72</v>
      </c>
      <c r="B2" s="1" t="s">
        <v>277</v>
      </c>
      <c r="C2" s="124" t="s">
        <v>316</v>
      </c>
      <c r="D2" s="11">
        <v>0</v>
      </c>
      <c r="E2" s="11">
        <v>0.25</v>
      </c>
      <c r="F2" s="11">
        <v>0.25</v>
      </c>
      <c r="G2" s="11">
        <v>0.3</v>
      </c>
      <c r="H2" s="11">
        <v>0.3</v>
      </c>
      <c r="I2" s="133">
        <v>45.6</v>
      </c>
      <c r="J2" s="12"/>
      <c r="K2" s="125">
        <v>118</v>
      </c>
      <c r="M2" s="13" t="s">
        <v>286</v>
      </c>
      <c r="N2">
        <v>4</v>
      </c>
      <c r="O2" t="s">
        <v>423</v>
      </c>
    </row>
    <row r="3" spans="1:15" x14ac:dyDescent="0.25">
      <c r="A3" s="10" t="s">
        <v>167</v>
      </c>
      <c r="B3" s="1" t="s">
        <v>326</v>
      </c>
      <c r="C3" s="124">
        <v>6482</v>
      </c>
      <c r="D3" s="11">
        <v>0.3</v>
      </c>
      <c r="E3" s="11">
        <v>0.3</v>
      </c>
      <c r="F3" s="11">
        <v>0.3</v>
      </c>
      <c r="G3" s="11">
        <v>0.35</v>
      </c>
      <c r="H3" s="11">
        <v>0</v>
      </c>
      <c r="I3" s="133">
        <v>45.6</v>
      </c>
      <c r="J3" s="12"/>
      <c r="K3" s="125">
        <v>140</v>
      </c>
      <c r="M3" s="13" t="s">
        <v>268</v>
      </c>
      <c r="N3">
        <v>8</v>
      </c>
      <c r="O3" t="s">
        <v>427</v>
      </c>
    </row>
    <row r="4" spans="1:15" x14ac:dyDescent="0.25">
      <c r="A4" s="10" t="s">
        <v>82</v>
      </c>
      <c r="B4" s="1" t="s">
        <v>326</v>
      </c>
      <c r="C4" s="124" t="s">
        <v>1081</v>
      </c>
      <c r="D4" s="11">
        <v>0.25</v>
      </c>
      <c r="E4" s="11">
        <v>0</v>
      </c>
      <c r="F4" s="11">
        <v>0</v>
      </c>
      <c r="G4" s="11">
        <v>0.25</v>
      </c>
      <c r="H4" s="11">
        <v>0.3</v>
      </c>
      <c r="I4" s="133">
        <v>45.6</v>
      </c>
      <c r="J4" s="12"/>
      <c r="K4" s="125">
        <v>143</v>
      </c>
      <c r="M4" s="13" t="s">
        <v>268</v>
      </c>
      <c r="N4">
        <v>6</v>
      </c>
      <c r="O4" t="s">
        <v>428</v>
      </c>
    </row>
    <row r="5" spans="1:15" x14ac:dyDescent="0.25">
      <c r="A5" s="10" t="s">
        <v>128</v>
      </c>
      <c r="B5" s="1" t="s">
        <v>326</v>
      </c>
      <c r="C5" s="124" t="s">
        <v>1082</v>
      </c>
      <c r="D5" s="11">
        <v>0.25</v>
      </c>
      <c r="E5" s="11">
        <v>0</v>
      </c>
      <c r="F5" s="11">
        <v>0</v>
      </c>
      <c r="G5" s="11">
        <v>0.25</v>
      </c>
      <c r="H5" s="11">
        <v>0.3</v>
      </c>
      <c r="I5" s="133">
        <v>45.6</v>
      </c>
      <c r="J5" s="12"/>
      <c r="K5" s="125">
        <v>143</v>
      </c>
      <c r="M5" s="13" t="s">
        <v>268</v>
      </c>
      <c r="N5">
        <v>5</v>
      </c>
      <c r="O5" t="s">
        <v>429</v>
      </c>
    </row>
    <row r="6" spans="1:15" x14ac:dyDescent="0.25">
      <c r="A6" s="10" t="s">
        <v>87</v>
      </c>
      <c r="B6" s="1" t="s">
        <v>326</v>
      </c>
      <c r="C6" s="124">
        <v>38418</v>
      </c>
      <c r="D6" s="11">
        <v>0.3</v>
      </c>
      <c r="E6" s="11">
        <v>0.25</v>
      </c>
      <c r="F6" s="11">
        <v>0.25</v>
      </c>
      <c r="G6" s="11">
        <v>0</v>
      </c>
      <c r="H6" s="11">
        <v>0.35</v>
      </c>
      <c r="I6" s="133">
        <v>45.6</v>
      </c>
      <c r="J6" s="12"/>
      <c r="K6" s="125">
        <v>150</v>
      </c>
      <c r="M6" s="13" t="s">
        <v>268</v>
      </c>
      <c r="N6">
        <v>7</v>
      </c>
      <c r="O6" t="s">
        <v>430</v>
      </c>
    </row>
    <row r="7" spans="1:15" x14ac:dyDescent="0.25">
      <c r="A7" s="10" t="s">
        <v>3</v>
      </c>
      <c r="B7" s="1"/>
      <c r="C7" s="124" t="s">
        <v>1083</v>
      </c>
      <c r="D7" s="11" t="s">
        <v>581</v>
      </c>
      <c r="E7" s="232" t="s">
        <v>581</v>
      </c>
      <c r="F7" s="232" t="s">
        <v>581</v>
      </c>
      <c r="G7" s="232" t="s">
        <v>581</v>
      </c>
      <c r="H7" s="232" t="s">
        <v>581</v>
      </c>
      <c r="I7" s="12"/>
      <c r="J7" s="12"/>
      <c r="K7" s="125">
        <v>0</v>
      </c>
      <c r="M7" s="13" t="s">
        <v>288</v>
      </c>
      <c r="O7" t="s">
        <v>431</v>
      </c>
    </row>
    <row r="8" spans="1:15" x14ac:dyDescent="0.25">
      <c r="A8" s="10" t="s">
        <v>4</v>
      </c>
      <c r="B8" s="1" t="s">
        <v>315</v>
      </c>
      <c r="C8" s="124" t="s">
        <v>72</v>
      </c>
      <c r="D8" s="232">
        <v>0.38</v>
      </c>
      <c r="E8" s="232" t="s">
        <v>581</v>
      </c>
      <c r="F8" s="232">
        <v>0.41</v>
      </c>
      <c r="G8" s="232" t="s">
        <v>581</v>
      </c>
      <c r="H8" s="232">
        <v>0.38</v>
      </c>
      <c r="I8" s="133">
        <v>31.67</v>
      </c>
      <c r="J8" s="12"/>
      <c r="K8" s="125">
        <v>64</v>
      </c>
      <c r="M8" s="13" t="s">
        <v>288</v>
      </c>
      <c r="O8" t="s">
        <v>432</v>
      </c>
    </row>
    <row r="9" spans="1:15" x14ac:dyDescent="0.25">
      <c r="A9" s="10" t="s">
        <v>5</v>
      </c>
      <c r="B9" s="1" t="s">
        <v>277</v>
      </c>
      <c r="C9" s="124" t="s">
        <v>1084</v>
      </c>
      <c r="D9" s="11">
        <v>0</v>
      </c>
      <c r="E9" s="232" t="s">
        <v>581</v>
      </c>
      <c r="F9" s="232" t="s">
        <v>581</v>
      </c>
      <c r="G9" s="232" t="s">
        <v>581</v>
      </c>
      <c r="H9" s="232" t="s">
        <v>581</v>
      </c>
      <c r="I9" s="12"/>
      <c r="J9" s="12"/>
      <c r="K9" s="125">
        <v>100</v>
      </c>
      <c r="M9" s="13" t="s">
        <v>288</v>
      </c>
      <c r="O9" t="s">
        <v>424</v>
      </c>
    </row>
    <row r="10" spans="1:15" x14ac:dyDescent="0.25">
      <c r="A10" s="10" t="s">
        <v>6</v>
      </c>
      <c r="B10" s="1" t="s">
        <v>317</v>
      </c>
      <c r="C10" s="124" t="s">
        <v>72</v>
      </c>
      <c r="D10" s="232">
        <v>0.41</v>
      </c>
      <c r="E10" s="232" t="s">
        <v>581</v>
      </c>
      <c r="F10" s="232" t="s">
        <v>581</v>
      </c>
      <c r="G10" s="232" t="s">
        <v>581</v>
      </c>
      <c r="H10" s="232" t="s">
        <v>581</v>
      </c>
      <c r="I10" s="12"/>
      <c r="J10" s="12"/>
      <c r="K10" s="125">
        <v>75</v>
      </c>
      <c r="M10" s="13" t="s">
        <v>288</v>
      </c>
      <c r="O10" t="s">
        <v>433</v>
      </c>
    </row>
    <row r="11" spans="1:15" x14ac:dyDescent="0.25">
      <c r="A11" s="10" t="s">
        <v>7</v>
      </c>
      <c r="B11" s="1" t="s">
        <v>277</v>
      </c>
      <c r="C11" s="124" t="s">
        <v>316</v>
      </c>
      <c r="D11" s="11">
        <v>0</v>
      </c>
      <c r="E11" s="232" t="s">
        <v>581</v>
      </c>
      <c r="F11" s="232" t="s">
        <v>581</v>
      </c>
      <c r="G11" s="232" t="s">
        <v>581</v>
      </c>
      <c r="H11" s="232" t="s">
        <v>581</v>
      </c>
      <c r="I11" s="12"/>
      <c r="J11" s="12"/>
      <c r="K11" s="125">
        <v>100</v>
      </c>
      <c r="M11" s="13" t="s">
        <v>288</v>
      </c>
      <c r="O11" t="s">
        <v>434</v>
      </c>
    </row>
    <row r="12" spans="1:15" x14ac:dyDescent="0.25">
      <c r="A12" s="10" t="s">
        <v>8</v>
      </c>
      <c r="B12" s="1" t="s">
        <v>277</v>
      </c>
      <c r="C12" s="124" t="s">
        <v>316</v>
      </c>
      <c r="D12" s="11">
        <v>0</v>
      </c>
      <c r="E12" s="232" t="s">
        <v>581</v>
      </c>
      <c r="F12" s="232" t="s">
        <v>581</v>
      </c>
      <c r="G12" s="232" t="s">
        <v>581</v>
      </c>
      <c r="H12" s="232" t="s">
        <v>581</v>
      </c>
      <c r="I12" s="12"/>
      <c r="J12" s="12"/>
      <c r="K12" s="125">
        <v>100</v>
      </c>
      <c r="M12" s="13" t="s">
        <v>288</v>
      </c>
      <c r="O12" t="s">
        <v>435</v>
      </c>
    </row>
    <row r="13" spans="1:15" x14ac:dyDescent="0.25">
      <c r="A13" s="10" t="s">
        <v>9</v>
      </c>
      <c r="B13" s="1" t="s">
        <v>315</v>
      </c>
      <c r="C13" s="124" t="s">
        <v>316</v>
      </c>
      <c r="D13" s="232">
        <v>0.59</v>
      </c>
      <c r="E13" s="232" t="s">
        <v>581</v>
      </c>
      <c r="F13" s="232" t="s">
        <v>581</v>
      </c>
      <c r="G13" s="232" t="s">
        <v>581</v>
      </c>
      <c r="H13" s="232" t="s">
        <v>581</v>
      </c>
      <c r="I13" s="12"/>
      <c r="J13" s="12"/>
      <c r="K13" s="125">
        <v>75</v>
      </c>
      <c r="M13" s="13" t="s">
        <v>288</v>
      </c>
      <c r="O13" t="s">
        <v>436</v>
      </c>
    </row>
    <row r="14" spans="1:15" x14ac:dyDescent="0.25">
      <c r="A14" s="10" t="s">
        <v>10</v>
      </c>
      <c r="B14" s="1"/>
      <c r="C14" s="124"/>
      <c r="D14" s="11" t="s">
        <v>581</v>
      </c>
      <c r="E14" s="232" t="s">
        <v>581</v>
      </c>
      <c r="F14" s="232" t="s">
        <v>581</v>
      </c>
      <c r="G14" s="232" t="s">
        <v>581</v>
      </c>
      <c r="H14" s="232" t="s">
        <v>581</v>
      </c>
      <c r="I14" s="12"/>
      <c r="J14" s="12"/>
      <c r="K14" s="125">
        <v>0</v>
      </c>
      <c r="M14" s="13" t="s">
        <v>288</v>
      </c>
      <c r="O14" t="s">
        <v>437</v>
      </c>
    </row>
    <row r="15" spans="1:15" x14ac:dyDescent="0.25">
      <c r="A15" s="10" t="s">
        <v>11</v>
      </c>
      <c r="B15" s="1"/>
      <c r="C15" s="124"/>
      <c r="D15" s="11" t="s">
        <v>581</v>
      </c>
      <c r="E15" s="232" t="s">
        <v>581</v>
      </c>
      <c r="F15" s="232" t="s">
        <v>581</v>
      </c>
      <c r="G15" s="232" t="s">
        <v>581</v>
      </c>
      <c r="H15" s="232" t="s">
        <v>581</v>
      </c>
      <c r="I15" s="12"/>
      <c r="J15" s="12"/>
      <c r="K15" s="125">
        <v>0</v>
      </c>
      <c r="M15" s="13" t="s">
        <v>288</v>
      </c>
      <c r="O15" t="s">
        <v>438</v>
      </c>
    </row>
    <row r="16" spans="1:15" x14ac:dyDescent="0.25">
      <c r="A16" s="10" t="s">
        <v>12</v>
      </c>
      <c r="B16" s="1" t="s">
        <v>318</v>
      </c>
      <c r="C16" s="124" t="s">
        <v>316</v>
      </c>
      <c r="D16" s="232">
        <v>0.3</v>
      </c>
      <c r="E16" s="232" t="s">
        <v>581</v>
      </c>
      <c r="F16" s="232" t="s">
        <v>581</v>
      </c>
      <c r="G16" s="232" t="s">
        <v>581</v>
      </c>
      <c r="H16" s="232" t="s">
        <v>581</v>
      </c>
      <c r="I16" s="12"/>
      <c r="J16" s="12"/>
      <c r="K16" s="125">
        <v>75</v>
      </c>
      <c r="M16" s="13" t="s">
        <v>288</v>
      </c>
      <c r="O16" t="s">
        <v>439</v>
      </c>
    </row>
    <row r="17" spans="1:15" x14ac:dyDescent="0.25">
      <c r="A17" s="10" t="s">
        <v>13</v>
      </c>
      <c r="B17" s="1" t="s">
        <v>318</v>
      </c>
      <c r="C17" s="124" t="s">
        <v>316</v>
      </c>
      <c r="D17" s="232">
        <v>0.25</v>
      </c>
      <c r="E17" s="232" t="s">
        <v>581</v>
      </c>
      <c r="F17" s="232" t="s">
        <v>581</v>
      </c>
      <c r="G17" s="232" t="s">
        <v>581</v>
      </c>
      <c r="H17" s="232" t="s">
        <v>581</v>
      </c>
      <c r="I17" s="12"/>
      <c r="J17" s="12"/>
      <c r="K17" s="125">
        <v>75</v>
      </c>
      <c r="M17" s="13" t="s">
        <v>288</v>
      </c>
      <c r="O17" t="s">
        <v>440</v>
      </c>
    </row>
    <row r="18" spans="1:15" x14ac:dyDescent="0.25">
      <c r="A18" s="10" t="s">
        <v>14</v>
      </c>
      <c r="B18" s="1" t="s">
        <v>317</v>
      </c>
      <c r="C18" s="124" t="s">
        <v>316</v>
      </c>
      <c r="D18" s="232">
        <v>0.38</v>
      </c>
      <c r="E18" s="232" t="s">
        <v>581</v>
      </c>
      <c r="F18" s="232" t="s">
        <v>581</v>
      </c>
      <c r="G18" s="232" t="s">
        <v>581</v>
      </c>
      <c r="H18" s="232" t="s">
        <v>581</v>
      </c>
      <c r="I18" s="133">
        <v>25.25</v>
      </c>
      <c r="J18" s="12"/>
      <c r="K18" s="125">
        <v>77</v>
      </c>
      <c r="M18" s="13" t="s">
        <v>288</v>
      </c>
      <c r="O18" t="s">
        <v>441</v>
      </c>
    </row>
    <row r="19" spans="1:15" x14ac:dyDescent="0.25">
      <c r="A19" s="10" t="s">
        <v>15</v>
      </c>
      <c r="B19" s="1" t="s">
        <v>319</v>
      </c>
      <c r="C19" s="124" t="s">
        <v>316</v>
      </c>
      <c r="D19" s="232">
        <v>0.33</v>
      </c>
      <c r="E19" s="232" t="s">
        <v>581</v>
      </c>
      <c r="F19" s="232" t="s">
        <v>581</v>
      </c>
      <c r="G19" s="232" t="s">
        <v>581</v>
      </c>
      <c r="H19" s="232" t="s">
        <v>581</v>
      </c>
      <c r="I19" s="12">
        <v>36.299999999999997</v>
      </c>
      <c r="J19" s="12"/>
      <c r="K19" s="125">
        <v>69</v>
      </c>
      <c r="M19" s="13" t="s">
        <v>288</v>
      </c>
      <c r="O19" t="s">
        <v>442</v>
      </c>
    </row>
    <row r="20" spans="1:15" x14ac:dyDescent="0.25">
      <c r="A20" s="10" t="s">
        <v>16</v>
      </c>
      <c r="B20" s="1" t="s">
        <v>276</v>
      </c>
      <c r="C20" s="124" t="s">
        <v>316</v>
      </c>
      <c r="D20" s="232">
        <v>0.33</v>
      </c>
      <c r="E20" s="232" t="s">
        <v>581</v>
      </c>
      <c r="F20" s="232" t="s">
        <v>581</v>
      </c>
      <c r="G20" s="232" t="s">
        <v>581</v>
      </c>
      <c r="H20" s="232" t="s">
        <v>581</v>
      </c>
      <c r="I20" s="12"/>
      <c r="J20" s="12"/>
      <c r="K20" s="125">
        <v>75</v>
      </c>
      <c r="M20" s="13" t="s">
        <v>288</v>
      </c>
      <c r="O20" t="s">
        <v>443</v>
      </c>
    </row>
    <row r="21" spans="1:15" x14ac:dyDescent="0.25">
      <c r="A21" s="10" t="s">
        <v>17</v>
      </c>
      <c r="B21" s="1"/>
      <c r="C21" s="124"/>
      <c r="D21" s="11" t="s">
        <v>581</v>
      </c>
      <c r="E21" s="232" t="s">
        <v>581</v>
      </c>
      <c r="F21" s="232" t="s">
        <v>581</v>
      </c>
      <c r="G21" s="232" t="s">
        <v>581</v>
      </c>
      <c r="H21" s="232" t="s">
        <v>581</v>
      </c>
      <c r="I21" s="12"/>
      <c r="J21" s="12"/>
      <c r="K21" s="125">
        <v>0</v>
      </c>
      <c r="M21" s="13" t="s">
        <v>288</v>
      </c>
      <c r="O21" t="s">
        <v>444</v>
      </c>
    </row>
    <row r="22" spans="1:15" x14ac:dyDescent="0.25">
      <c r="A22" s="10" t="s">
        <v>18</v>
      </c>
      <c r="B22" s="1" t="s">
        <v>320</v>
      </c>
      <c r="C22" s="124" t="s">
        <v>316</v>
      </c>
      <c r="D22" s="232">
        <v>0.08</v>
      </c>
      <c r="E22" s="232" t="s">
        <v>581</v>
      </c>
      <c r="F22" s="232" t="s">
        <v>581</v>
      </c>
      <c r="G22" s="232" t="s">
        <v>581</v>
      </c>
      <c r="H22" s="232" t="s">
        <v>581</v>
      </c>
      <c r="I22" s="133">
        <v>31.3</v>
      </c>
      <c r="J22" s="12"/>
      <c r="K22" s="125">
        <v>210</v>
      </c>
      <c r="M22" s="13" t="s">
        <v>288</v>
      </c>
      <c r="O22" t="s">
        <v>445</v>
      </c>
    </row>
    <row r="23" spans="1:15" x14ac:dyDescent="0.25">
      <c r="A23" s="10" t="s">
        <v>19</v>
      </c>
      <c r="B23" s="1" t="s">
        <v>277</v>
      </c>
      <c r="C23" s="124" t="s">
        <v>316</v>
      </c>
      <c r="D23" s="11">
        <v>0</v>
      </c>
      <c r="E23" s="232" t="s">
        <v>581</v>
      </c>
      <c r="F23" s="232" t="s">
        <v>581</v>
      </c>
      <c r="G23" s="232" t="s">
        <v>581</v>
      </c>
      <c r="H23" s="232" t="s">
        <v>581</v>
      </c>
      <c r="I23" s="12"/>
      <c r="J23" s="12"/>
      <c r="K23" s="125">
        <v>110</v>
      </c>
      <c r="M23" s="13" t="s">
        <v>288</v>
      </c>
      <c r="O23" t="s">
        <v>446</v>
      </c>
    </row>
    <row r="24" spans="1:15" x14ac:dyDescent="0.25">
      <c r="A24" s="10" t="s">
        <v>20</v>
      </c>
      <c r="B24" s="1" t="s">
        <v>277</v>
      </c>
      <c r="C24" s="124" t="s">
        <v>316</v>
      </c>
      <c r="D24" s="11">
        <v>0</v>
      </c>
      <c r="E24" s="232" t="s">
        <v>581</v>
      </c>
      <c r="F24" s="232" t="s">
        <v>581</v>
      </c>
      <c r="G24" s="232" t="s">
        <v>581</v>
      </c>
      <c r="H24" s="232" t="s">
        <v>581</v>
      </c>
      <c r="I24" s="12"/>
      <c r="J24" s="12"/>
      <c r="K24" s="125">
        <v>100</v>
      </c>
      <c r="M24" s="13" t="s">
        <v>288</v>
      </c>
      <c r="O24" t="s">
        <v>447</v>
      </c>
    </row>
    <row r="25" spans="1:15" x14ac:dyDescent="0.25">
      <c r="A25" s="10" t="s">
        <v>21</v>
      </c>
      <c r="B25" s="1" t="s">
        <v>318</v>
      </c>
      <c r="C25" s="124"/>
      <c r="D25" s="232">
        <v>0.32</v>
      </c>
      <c r="E25" s="232" t="s">
        <v>581</v>
      </c>
      <c r="F25" s="232" t="s">
        <v>581</v>
      </c>
      <c r="G25" s="232" t="s">
        <v>581</v>
      </c>
      <c r="H25" s="232" t="s">
        <v>581</v>
      </c>
      <c r="I25" s="12"/>
      <c r="J25" s="12"/>
      <c r="K25" s="125">
        <v>0</v>
      </c>
      <c r="M25" s="13" t="s">
        <v>288</v>
      </c>
      <c r="O25" t="s">
        <v>448</v>
      </c>
    </row>
    <row r="26" spans="1:15" x14ac:dyDescent="0.25">
      <c r="A26" s="10" t="s">
        <v>22</v>
      </c>
      <c r="B26" s="1" t="s">
        <v>317</v>
      </c>
      <c r="C26" s="124" t="s">
        <v>316</v>
      </c>
      <c r="D26" s="232">
        <v>0.33</v>
      </c>
      <c r="E26" s="232" t="s">
        <v>581</v>
      </c>
      <c r="F26" s="232" t="s">
        <v>581</v>
      </c>
      <c r="G26" s="232" t="s">
        <v>581</v>
      </c>
      <c r="H26" s="232" t="s">
        <v>581</v>
      </c>
      <c r="I26" s="12"/>
      <c r="J26" s="12"/>
      <c r="K26" s="125">
        <v>75</v>
      </c>
      <c r="M26" s="13" t="s">
        <v>288</v>
      </c>
      <c r="O26" t="s">
        <v>449</v>
      </c>
    </row>
    <row r="27" spans="1:15" x14ac:dyDescent="0.25">
      <c r="A27" s="10" t="s">
        <v>23</v>
      </c>
      <c r="B27" s="1" t="s">
        <v>276</v>
      </c>
      <c r="C27" s="124" t="s">
        <v>316</v>
      </c>
      <c r="D27" s="232">
        <v>0.59</v>
      </c>
      <c r="E27" s="232" t="s">
        <v>581</v>
      </c>
      <c r="F27" s="232" t="s">
        <v>581</v>
      </c>
      <c r="G27" s="232" t="s">
        <v>581</v>
      </c>
      <c r="H27" s="232" t="s">
        <v>581</v>
      </c>
      <c r="I27" s="12"/>
      <c r="J27" s="12"/>
      <c r="K27" s="125">
        <v>75</v>
      </c>
      <c r="M27" s="13" t="s">
        <v>288</v>
      </c>
      <c r="O27" t="s">
        <v>450</v>
      </c>
    </row>
    <row r="28" spans="1:15" x14ac:dyDescent="0.25">
      <c r="A28" s="10" t="s">
        <v>24</v>
      </c>
      <c r="B28" s="1" t="s">
        <v>318</v>
      </c>
      <c r="C28" s="124" t="s">
        <v>316</v>
      </c>
      <c r="D28" s="232">
        <v>0.27</v>
      </c>
      <c r="E28" s="232" t="s">
        <v>581</v>
      </c>
      <c r="F28" s="232" t="s">
        <v>581</v>
      </c>
      <c r="G28" s="232" t="s">
        <v>581</v>
      </c>
      <c r="H28" s="232" t="s">
        <v>581</v>
      </c>
      <c r="I28" s="12"/>
      <c r="J28" s="12"/>
      <c r="K28" s="125">
        <v>75</v>
      </c>
      <c r="M28" s="13" t="s">
        <v>288</v>
      </c>
      <c r="O28" t="s">
        <v>451</v>
      </c>
    </row>
    <row r="29" spans="1:15" x14ac:dyDescent="0.25">
      <c r="A29" s="10" t="s">
        <v>25</v>
      </c>
      <c r="B29" s="1" t="s">
        <v>277</v>
      </c>
      <c r="C29" s="124" t="s">
        <v>316</v>
      </c>
      <c r="D29" s="11">
        <v>0</v>
      </c>
      <c r="E29" s="232" t="s">
        <v>581</v>
      </c>
      <c r="F29" s="232" t="s">
        <v>581</v>
      </c>
      <c r="G29" s="232" t="s">
        <v>581</v>
      </c>
      <c r="H29" s="232" t="s">
        <v>581</v>
      </c>
      <c r="I29" s="12"/>
      <c r="J29" s="12"/>
      <c r="K29" s="125">
        <v>100</v>
      </c>
      <c r="M29" s="13" t="s">
        <v>288</v>
      </c>
      <c r="O29" t="s">
        <v>452</v>
      </c>
    </row>
    <row r="30" spans="1:15" x14ac:dyDescent="0.25">
      <c r="A30" s="10" t="s">
        <v>26</v>
      </c>
      <c r="B30" s="1" t="s">
        <v>277</v>
      </c>
      <c r="C30" s="124" t="s">
        <v>316</v>
      </c>
      <c r="D30" s="11">
        <v>0</v>
      </c>
      <c r="E30" s="232" t="s">
        <v>581</v>
      </c>
      <c r="F30" s="232" t="s">
        <v>581</v>
      </c>
      <c r="G30" s="232" t="s">
        <v>581</v>
      </c>
      <c r="H30" s="232">
        <v>0.11</v>
      </c>
      <c r="I30" s="133">
        <v>49.24</v>
      </c>
      <c r="J30" s="12"/>
      <c r="K30" s="125">
        <v>100</v>
      </c>
      <c r="M30" s="13" t="s">
        <v>288</v>
      </c>
      <c r="O30" t="s">
        <v>453</v>
      </c>
    </row>
    <row r="31" spans="1:15" x14ac:dyDescent="0.25">
      <c r="A31" s="10" t="s">
        <v>27</v>
      </c>
      <c r="B31" s="1" t="s">
        <v>318</v>
      </c>
      <c r="C31" s="124" t="s">
        <v>316</v>
      </c>
      <c r="D31" s="232">
        <v>0.44</v>
      </c>
      <c r="E31" s="232" t="s">
        <v>581</v>
      </c>
      <c r="F31" s="232" t="s">
        <v>581</v>
      </c>
      <c r="G31" s="232" t="s">
        <v>581</v>
      </c>
      <c r="H31" s="232" t="s">
        <v>581</v>
      </c>
      <c r="I31" s="12"/>
      <c r="J31" s="12"/>
      <c r="K31" s="125">
        <v>75</v>
      </c>
      <c r="M31" s="13" t="s">
        <v>288</v>
      </c>
      <c r="O31" t="s">
        <v>454</v>
      </c>
    </row>
    <row r="32" spans="1:15" x14ac:dyDescent="0.25">
      <c r="A32" s="10" t="s">
        <v>28</v>
      </c>
      <c r="B32" s="1" t="s">
        <v>321</v>
      </c>
      <c r="C32" s="124" t="s">
        <v>316</v>
      </c>
      <c r="D32" s="232">
        <v>0.47</v>
      </c>
      <c r="E32" s="232" t="s">
        <v>581</v>
      </c>
      <c r="F32" s="232">
        <v>0.49</v>
      </c>
      <c r="G32" s="232" t="s">
        <v>581</v>
      </c>
      <c r="H32" s="232" t="s">
        <v>581</v>
      </c>
      <c r="I32" s="133">
        <v>49.69</v>
      </c>
      <c r="J32" s="12"/>
      <c r="K32" s="125">
        <v>78</v>
      </c>
      <c r="M32" s="13" t="s">
        <v>288</v>
      </c>
      <c r="O32" t="s">
        <v>455</v>
      </c>
    </row>
    <row r="33" spans="1:15" x14ac:dyDescent="0.25">
      <c r="A33" s="10" t="s">
        <v>29</v>
      </c>
      <c r="B33" s="1"/>
      <c r="C33" s="124"/>
      <c r="D33" s="11" t="s">
        <v>581</v>
      </c>
      <c r="E33" s="232" t="s">
        <v>581</v>
      </c>
      <c r="F33" s="232" t="s">
        <v>581</v>
      </c>
      <c r="G33" s="232" t="s">
        <v>581</v>
      </c>
      <c r="H33" s="232" t="s">
        <v>581</v>
      </c>
      <c r="I33" s="12"/>
      <c r="J33" s="12"/>
      <c r="K33" s="125">
        <v>0</v>
      </c>
      <c r="M33" s="13" t="s">
        <v>288</v>
      </c>
      <c r="O33" t="s">
        <v>456</v>
      </c>
    </row>
    <row r="34" spans="1:15" x14ac:dyDescent="0.25">
      <c r="A34" s="10" t="s">
        <v>30</v>
      </c>
      <c r="B34" s="1" t="s">
        <v>276</v>
      </c>
      <c r="C34" s="124" t="s">
        <v>316</v>
      </c>
      <c r="D34" s="232">
        <v>0.46</v>
      </c>
      <c r="E34" s="232" t="s">
        <v>581</v>
      </c>
      <c r="F34" s="232" t="s">
        <v>581</v>
      </c>
      <c r="G34" s="232" t="s">
        <v>581</v>
      </c>
      <c r="H34" s="232" t="s">
        <v>581</v>
      </c>
      <c r="I34" s="12"/>
      <c r="J34" s="12"/>
      <c r="K34" s="125">
        <v>75</v>
      </c>
      <c r="M34" s="13" t="s">
        <v>288</v>
      </c>
      <c r="O34" t="s">
        <v>457</v>
      </c>
    </row>
    <row r="35" spans="1:15" x14ac:dyDescent="0.25">
      <c r="A35" s="10" t="s">
        <v>31</v>
      </c>
      <c r="B35" s="1" t="s">
        <v>319</v>
      </c>
      <c r="C35" s="124" t="s">
        <v>316</v>
      </c>
      <c r="D35" s="232">
        <v>0.43</v>
      </c>
      <c r="E35" s="232" t="s">
        <v>581</v>
      </c>
      <c r="F35" s="232" t="s">
        <v>581</v>
      </c>
      <c r="G35" s="232" t="s">
        <v>581</v>
      </c>
      <c r="H35" s="232" t="s">
        <v>581</v>
      </c>
      <c r="I35" s="12">
        <v>32.200000000000003</v>
      </c>
      <c r="J35" s="12"/>
      <c r="K35" s="125">
        <v>63</v>
      </c>
      <c r="M35" s="13" t="s">
        <v>288</v>
      </c>
      <c r="O35" t="s">
        <v>458</v>
      </c>
    </row>
    <row r="36" spans="1:15" x14ac:dyDescent="0.25">
      <c r="A36" s="10" t="s">
        <v>32</v>
      </c>
      <c r="B36" s="1" t="s">
        <v>277</v>
      </c>
      <c r="C36" s="124" t="s">
        <v>316</v>
      </c>
      <c r="D36" s="11">
        <v>0</v>
      </c>
      <c r="E36" s="232" t="s">
        <v>581</v>
      </c>
      <c r="F36" s="232" t="s">
        <v>581</v>
      </c>
      <c r="G36" s="232" t="s">
        <v>581</v>
      </c>
      <c r="H36" s="232" t="s">
        <v>581</v>
      </c>
      <c r="I36" s="12"/>
      <c r="J36" s="12"/>
      <c r="K36" s="125">
        <v>107</v>
      </c>
      <c r="M36" s="13" t="s">
        <v>288</v>
      </c>
      <c r="O36" t="s">
        <v>459</v>
      </c>
    </row>
    <row r="37" spans="1:15" x14ac:dyDescent="0.25">
      <c r="A37" s="10" t="s">
        <v>33</v>
      </c>
      <c r="B37" s="1" t="s">
        <v>315</v>
      </c>
      <c r="C37" s="124" t="s">
        <v>316</v>
      </c>
      <c r="D37" s="232">
        <v>0.36</v>
      </c>
      <c r="E37" s="232" t="s">
        <v>581</v>
      </c>
      <c r="F37" s="232" t="s">
        <v>581</v>
      </c>
      <c r="G37" s="232" t="s">
        <v>581</v>
      </c>
      <c r="H37" s="232" t="s">
        <v>581</v>
      </c>
      <c r="I37" s="133">
        <v>28.23</v>
      </c>
      <c r="J37" s="12"/>
      <c r="K37" s="125">
        <v>60</v>
      </c>
      <c r="M37" s="13" t="s">
        <v>288</v>
      </c>
      <c r="O37" t="s">
        <v>460</v>
      </c>
    </row>
    <row r="38" spans="1:15" x14ac:dyDescent="0.25">
      <c r="A38" s="10" t="s">
        <v>34</v>
      </c>
      <c r="B38" s="1"/>
      <c r="C38" s="124"/>
      <c r="D38" s="11" t="s">
        <v>581</v>
      </c>
      <c r="E38" s="232" t="s">
        <v>581</v>
      </c>
      <c r="F38" s="232" t="s">
        <v>581</v>
      </c>
      <c r="G38" s="232" t="s">
        <v>581</v>
      </c>
      <c r="H38" s="232" t="s">
        <v>581</v>
      </c>
      <c r="I38" s="12"/>
      <c r="J38" s="12"/>
      <c r="K38" s="125">
        <v>0</v>
      </c>
      <c r="M38" s="13" t="s">
        <v>288</v>
      </c>
      <c r="O38" t="s">
        <v>461</v>
      </c>
    </row>
    <row r="39" spans="1:15" x14ac:dyDescent="0.25">
      <c r="A39" s="10" t="s">
        <v>35</v>
      </c>
      <c r="B39" s="1" t="s">
        <v>319</v>
      </c>
      <c r="C39" s="124" t="s">
        <v>316</v>
      </c>
      <c r="D39" s="232">
        <v>0.38</v>
      </c>
      <c r="E39" s="232" t="s">
        <v>581</v>
      </c>
      <c r="F39" s="232">
        <v>0.35</v>
      </c>
      <c r="G39" s="232" t="s">
        <v>581</v>
      </c>
      <c r="H39" s="232" t="s">
        <v>581</v>
      </c>
      <c r="I39" s="133">
        <v>37.71</v>
      </c>
      <c r="J39" s="12"/>
      <c r="K39" s="125">
        <v>93</v>
      </c>
      <c r="M39" s="13" t="s">
        <v>288</v>
      </c>
      <c r="O39" t="s">
        <v>422</v>
      </c>
    </row>
    <row r="40" spans="1:15" x14ac:dyDescent="0.25">
      <c r="A40" s="10" t="s">
        <v>36</v>
      </c>
      <c r="B40" s="1" t="s">
        <v>276</v>
      </c>
      <c r="C40" s="124" t="s">
        <v>316</v>
      </c>
      <c r="D40" s="232">
        <v>0.35</v>
      </c>
      <c r="E40" s="232" t="s">
        <v>581</v>
      </c>
      <c r="F40" s="232" t="s">
        <v>581</v>
      </c>
      <c r="G40" s="232" t="s">
        <v>581</v>
      </c>
      <c r="H40" s="232" t="s">
        <v>581</v>
      </c>
      <c r="I40" s="12"/>
      <c r="J40" s="12"/>
      <c r="K40" s="125">
        <v>75</v>
      </c>
      <c r="M40" s="13" t="s">
        <v>288</v>
      </c>
      <c r="O40" t="s">
        <v>462</v>
      </c>
    </row>
    <row r="41" spans="1:15" x14ac:dyDescent="0.25">
      <c r="A41" s="10" t="s">
        <v>37</v>
      </c>
      <c r="B41" s="1" t="s">
        <v>277</v>
      </c>
      <c r="C41" s="124" t="s">
        <v>316</v>
      </c>
      <c r="D41" s="11">
        <v>0</v>
      </c>
      <c r="E41" s="232" t="s">
        <v>581</v>
      </c>
      <c r="F41" s="232" t="s">
        <v>581</v>
      </c>
      <c r="G41" s="232" t="s">
        <v>581</v>
      </c>
      <c r="H41" s="232" t="s">
        <v>581</v>
      </c>
      <c r="I41" s="12"/>
      <c r="J41" s="12"/>
      <c r="K41" s="125">
        <v>100</v>
      </c>
      <c r="M41" s="13" t="s">
        <v>288</v>
      </c>
      <c r="O41" t="s">
        <v>463</v>
      </c>
    </row>
    <row r="42" spans="1:15" x14ac:dyDescent="0.25">
      <c r="A42" s="10" t="s">
        <v>38</v>
      </c>
      <c r="B42" s="1" t="s">
        <v>321</v>
      </c>
      <c r="C42" s="124" t="s">
        <v>316</v>
      </c>
      <c r="D42" s="232">
        <v>0.51</v>
      </c>
      <c r="E42" s="232" t="s">
        <v>581</v>
      </c>
      <c r="F42" s="232" t="s">
        <v>581</v>
      </c>
      <c r="G42" s="232" t="s">
        <v>581</v>
      </c>
      <c r="H42" s="232" t="s">
        <v>581</v>
      </c>
      <c r="I42" s="133">
        <v>41.24</v>
      </c>
      <c r="J42" s="12"/>
      <c r="K42" s="125">
        <v>70</v>
      </c>
      <c r="M42" s="13" t="s">
        <v>288</v>
      </c>
      <c r="O42" t="s">
        <v>464</v>
      </c>
    </row>
    <row r="43" spans="1:15" x14ac:dyDescent="0.25">
      <c r="A43" s="10" t="s">
        <v>39</v>
      </c>
      <c r="B43" s="1" t="s">
        <v>321</v>
      </c>
      <c r="C43" s="124" t="s">
        <v>316</v>
      </c>
      <c r="D43" s="232">
        <v>0.62</v>
      </c>
      <c r="E43" s="232" t="s">
        <v>581</v>
      </c>
      <c r="F43" s="232" t="s">
        <v>581</v>
      </c>
      <c r="G43" s="232" t="s">
        <v>581</v>
      </c>
      <c r="H43" s="232" t="s">
        <v>581</v>
      </c>
      <c r="I43" s="12"/>
      <c r="J43" s="12"/>
      <c r="K43" s="125">
        <v>75</v>
      </c>
      <c r="M43" s="13" t="s">
        <v>288</v>
      </c>
      <c r="O43" t="s">
        <v>465</v>
      </c>
    </row>
    <row r="44" spans="1:15" x14ac:dyDescent="0.25">
      <c r="A44" s="10" t="s">
        <v>40</v>
      </c>
      <c r="B44" s="1"/>
      <c r="C44" s="124"/>
      <c r="D44" s="11" t="s">
        <v>581</v>
      </c>
      <c r="E44" s="232" t="s">
        <v>581</v>
      </c>
      <c r="F44" s="232" t="s">
        <v>581</v>
      </c>
      <c r="G44" s="232" t="s">
        <v>581</v>
      </c>
      <c r="H44" s="232" t="s">
        <v>581</v>
      </c>
      <c r="I44" s="12"/>
      <c r="J44" s="12"/>
      <c r="K44" s="125">
        <v>0</v>
      </c>
      <c r="M44" s="13" t="s">
        <v>288</v>
      </c>
      <c r="O44" t="s">
        <v>466</v>
      </c>
    </row>
    <row r="45" spans="1:15" x14ac:dyDescent="0.25">
      <c r="A45" s="10" t="s">
        <v>41</v>
      </c>
      <c r="B45" s="1" t="s">
        <v>276</v>
      </c>
      <c r="C45" s="124" t="s">
        <v>316</v>
      </c>
      <c r="D45" s="232">
        <v>0.51</v>
      </c>
      <c r="E45" s="232" t="s">
        <v>581</v>
      </c>
      <c r="F45" s="232" t="s">
        <v>581</v>
      </c>
      <c r="G45" s="232" t="s">
        <v>581</v>
      </c>
      <c r="H45" s="232" t="s">
        <v>581</v>
      </c>
      <c r="I45" s="133">
        <v>45.75</v>
      </c>
      <c r="J45" s="12"/>
      <c r="K45" s="125">
        <v>75</v>
      </c>
      <c r="M45" s="13" t="s">
        <v>288</v>
      </c>
      <c r="O45" t="s">
        <v>467</v>
      </c>
    </row>
    <row r="46" spans="1:15" x14ac:dyDescent="0.25">
      <c r="A46" s="10" t="s">
        <v>42</v>
      </c>
      <c r="B46" s="1" t="s">
        <v>321</v>
      </c>
      <c r="C46" s="124" t="s">
        <v>316</v>
      </c>
      <c r="D46" s="232">
        <v>0.54</v>
      </c>
      <c r="E46" s="232" t="s">
        <v>581</v>
      </c>
      <c r="F46" s="232" t="s">
        <v>581</v>
      </c>
      <c r="G46" s="232" t="s">
        <v>581</v>
      </c>
      <c r="H46" s="232" t="s">
        <v>581</v>
      </c>
      <c r="I46" s="133">
        <v>63.18</v>
      </c>
      <c r="J46" s="12"/>
      <c r="K46" s="125">
        <v>79</v>
      </c>
      <c r="M46" s="13" t="s">
        <v>288</v>
      </c>
      <c r="O46" t="s">
        <v>468</v>
      </c>
    </row>
    <row r="47" spans="1:15" x14ac:dyDescent="0.25">
      <c r="A47" s="10" t="s">
        <v>43</v>
      </c>
      <c r="B47" s="1" t="s">
        <v>322</v>
      </c>
      <c r="C47" s="124" t="s">
        <v>316</v>
      </c>
      <c r="D47" s="232">
        <v>0.11</v>
      </c>
      <c r="E47" s="232" t="s">
        <v>581</v>
      </c>
      <c r="F47" s="232" t="s">
        <v>581</v>
      </c>
      <c r="G47" s="232" t="s">
        <v>581</v>
      </c>
      <c r="H47" s="232" t="s">
        <v>581</v>
      </c>
      <c r="I47" s="134">
        <v>30.28</v>
      </c>
      <c r="J47" s="12"/>
      <c r="K47" s="125">
        <v>81</v>
      </c>
      <c r="M47" s="13" t="s">
        <v>288</v>
      </c>
      <c r="O47" t="s">
        <v>469</v>
      </c>
    </row>
    <row r="48" spans="1:15" x14ac:dyDescent="0.25">
      <c r="A48" s="10" t="s">
        <v>323</v>
      </c>
      <c r="B48" s="1" t="s">
        <v>317</v>
      </c>
      <c r="C48" s="124" t="s">
        <v>316</v>
      </c>
      <c r="D48" s="232">
        <v>0.12</v>
      </c>
      <c r="E48" s="232" t="s">
        <v>581</v>
      </c>
      <c r="F48" s="232" t="s">
        <v>581</v>
      </c>
      <c r="G48" s="232" t="s">
        <v>581</v>
      </c>
      <c r="H48" s="232" t="s">
        <v>581</v>
      </c>
      <c r="I48" s="14"/>
      <c r="J48" s="12"/>
      <c r="K48" s="125">
        <v>75</v>
      </c>
      <c r="M48" s="13" t="s">
        <v>288</v>
      </c>
      <c r="O48" t="s">
        <v>470</v>
      </c>
    </row>
    <row r="49" spans="1:15" x14ac:dyDescent="0.25">
      <c r="A49" s="10" t="s">
        <v>44</v>
      </c>
      <c r="B49" s="1" t="s">
        <v>315</v>
      </c>
      <c r="C49" s="124" t="s">
        <v>316</v>
      </c>
      <c r="D49" s="232">
        <v>0.41</v>
      </c>
      <c r="E49" s="232" t="s">
        <v>581</v>
      </c>
      <c r="F49" s="232" t="s">
        <v>581</v>
      </c>
      <c r="G49" s="232" t="s">
        <v>581</v>
      </c>
      <c r="H49" s="232" t="s">
        <v>581</v>
      </c>
      <c r="I49" s="12"/>
      <c r="J49" s="12"/>
      <c r="K49" s="125">
        <v>75</v>
      </c>
      <c r="M49" s="13" t="s">
        <v>288</v>
      </c>
      <c r="O49" t="s">
        <v>471</v>
      </c>
    </row>
    <row r="50" spans="1:15" x14ac:dyDescent="0.25">
      <c r="A50" s="10" t="s">
        <v>45</v>
      </c>
      <c r="B50" s="1" t="s">
        <v>319</v>
      </c>
      <c r="C50" s="124" t="s">
        <v>316</v>
      </c>
      <c r="D50" s="232">
        <v>0.32</v>
      </c>
      <c r="E50" s="232" t="s">
        <v>581</v>
      </c>
      <c r="F50" s="232" t="s">
        <v>581</v>
      </c>
      <c r="G50" s="232" t="s">
        <v>581</v>
      </c>
      <c r="H50" s="232" t="s">
        <v>581</v>
      </c>
      <c r="I50" s="134">
        <v>35.19</v>
      </c>
      <c r="J50" s="12"/>
      <c r="K50" s="125">
        <v>74</v>
      </c>
      <c r="M50" s="13" t="s">
        <v>288</v>
      </c>
      <c r="O50" t="s">
        <v>472</v>
      </c>
    </row>
    <row r="51" spans="1:15" x14ac:dyDescent="0.25">
      <c r="A51" s="10" t="s">
        <v>46</v>
      </c>
      <c r="B51" s="1" t="s">
        <v>276</v>
      </c>
      <c r="C51" s="124" t="s">
        <v>316</v>
      </c>
      <c r="D51" s="232">
        <v>0.44</v>
      </c>
      <c r="E51" s="232" t="s">
        <v>581</v>
      </c>
      <c r="F51" s="232" t="s">
        <v>581</v>
      </c>
      <c r="G51" s="232" t="s">
        <v>581</v>
      </c>
      <c r="H51" s="232" t="s">
        <v>581</v>
      </c>
      <c r="I51" s="12"/>
      <c r="J51" s="12"/>
      <c r="K51" s="125">
        <v>99</v>
      </c>
      <c r="M51" s="13" t="s">
        <v>288</v>
      </c>
      <c r="O51" t="s">
        <v>473</v>
      </c>
    </row>
    <row r="52" spans="1:15" x14ac:dyDescent="0.25">
      <c r="A52" s="10" t="s">
        <v>47</v>
      </c>
      <c r="B52" s="1"/>
      <c r="C52" s="124"/>
      <c r="D52" s="11" t="s">
        <v>581</v>
      </c>
      <c r="E52" s="232" t="s">
        <v>581</v>
      </c>
      <c r="F52" s="232" t="s">
        <v>581</v>
      </c>
      <c r="G52" s="232" t="s">
        <v>581</v>
      </c>
      <c r="H52" s="232" t="s">
        <v>581</v>
      </c>
      <c r="I52" s="12"/>
      <c r="J52" s="12"/>
      <c r="K52" s="125">
        <v>0</v>
      </c>
      <c r="M52" s="13" t="s">
        <v>288</v>
      </c>
      <c r="O52" t="s">
        <v>474</v>
      </c>
    </row>
    <row r="53" spans="1:15" x14ac:dyDescent="0.25">
      <c r="A53" s="10" t="s">
        <v>48</v>
      </c>
      <c r="B53" s="1" t="s">
        <v>277</v>
      </c>
      <c r="C53" s="124" t="s">
        <v>316</v>
      </c>
      <c r="D53" s="11">
        <v>0</v>
      </c>
      <c r="E53" s="232" t="s">
        <v>581</v>
      </c>
      <c r="F53" s="232" t="s">
        <v>581</v>
      </c>
      <c r="G53" s="232" t="s">
        <v>581</v>
      </c>
      <c r="H53" s="232" t="s">
        <v>581</v>
      </c>
      <c r="I53" s="12"/>
      <c r="J53" s="12"/>
      <c r="K53" s="125">
        <v>100</v>
      </c>
      <c r="M53" s="13" t="s">
        <v>288</v>
      </c>
      <c r="O53" t="s">
        <v>475</v>
      </c>
    </row>
    <row r="54" spans="1:15" x14ac:dyDescent="0.25">
      <c r="A54" s="10" t="s">
        <v>49</v>
      </c>
      <c r="B54" s="1"/>
      <c r="C54" s="124"/>
      <c r="D54" s="11" t="s">
        <v>581</v>
      </c>
      <c r="E54" s="232" t="s">
        <v>581</v>
      </c>
      <c r="F54" s="232" t="s">
        <v>581</v>
      </c>
      <c r="G54" s="232" t="s">
        <v>581</v>
      </c>
      <c r="H54" s="232" t="s">
        <v>581</v>
      </c>
      <c r="I54" s="12"/>
      <c r="J54" s="12"/>
      <c r="K54" s="125">
        <v>0</v>
      </c>
      <c r="M54" s="13" t="s">
        <v>288</v>
      </c>
      <c r="O54" t="s">
        <v>476</v>
      </c>
    </row>
    <row r="55" spans="1:15" x14ac:dyDescent="0.25">
      <c r="A55" s="10" t="s">
        <v>50</v>
      </c>
      <c r="B55" s="1" t="s">
        <v>319</v>
      </c>
      <c r="C55" s="124" t="s">
        <v>316</v>
      </c>
      <c r="D55" s="232">
        <v>0.47</v>
      </c>
      <c r="E55" s="232" t="s">
        <v>581</v>
      </c>
      <c r="F55" s="232" t="s">
        <v>581</v>
      </c>
      <c r="G55" s="232" t="s">
        <v>581</v>
      </c>
      <c r="H55" s="232" t="s">
        <v>581</v>
      </c>
      <c r="I55" s="133">
        <v>39.82</v>
      </c>
      <c r="J55" s="12"/>
      <c r="K55" s="125">
        <v>79</v>
      </c>
      <c r="M55" s="13" t="s">
        <v>288</v>
      </c>
      <c r="O55" t="s">
        <v>477</v>
      </c>
    </row>
    <row r="56" spans="1:15" x14ac:dyDescent="0.25">
      <c r="A56" s="10" t="s">
        <v>51</v>
      </c>
      <c r="B56" s="1" t="s">
        <v>324</v>
      </c>
      <c r="C56" s="124" t="s">
        <v>316</v>
      </c>
      <c r="D56" s="232">
        <v>0.49</v>
      </c>
      <c r="E56" s="232" t="s">
        <v>581</v>
      </c>
      <c r="F56" s="232" t="s">
        <v>581</v>
      </c>
      <c r="G56" s="232" t="s">
        <v>581</v>
      </c>
      <c r="H56" s="232">
        <v>0.46</v>
      </c>
      <c r="I56" s="12"/>
      <c r="J56" s="12"/>
      <c r="K56" s="125">
        <v>75</v>
      </c>
      <c r="M56" s="13" t="s">
        <v>288</v>
      </c>
      <c r="O56" t="s">
        <v>478</v>
      </c>
    </row>
    <row r="57" spans="1:15" x14ac:dyDescent="0.25">
      <c r="A57" s="10" t="s">
        <v>340</v>
      </c>
      <c r="B57" s="1" t="s">
        <v>321</v>
      </c>
      <c r="C57" s="124" t="s">
        <v>316</v>
      </c>
      <c r="D57" s="232">
        <v>0.54</v>
      </c>
      <c r="E57" s="232" t="s">
        <v>581</v>
      </c>
      <c r="F57" s="232" t="s">
        <v>581</v>
      </c>
      <c r="G57" s="232" t="s">
        <v>581</v>
      </c>
      <c r="H57" s="232" t="s">
        <v>581</v>
      </c>
      <c r="I57" s="133">
        <v>68.150000000000006</v>
      </c>
      <c r="J57" s="12"/>
      <c r="K57" s="125">
        <v>165</v>
      </c>
      <c r="M57" s="13" t="s">
        <v>288</v>
      </c>
      <c r="O57" t="s">
        <v>479</v>
      </c>
    </row>
    <row r="58" spans="1:15" x14ac:dyDescent="0.25">
      <c r="A58" s="10" t="s">
        <v>52</v>
      </c>
      <c r="B58" s="1" t="s">
        <v>320</v>
      </c>
      <c r="C58" s="124" t="s">
        <v>316</v>
      </c>
      <c r="D58" s="232">
        <v>0.3</v>
      </c>
      <c r="E58" s="232" t="s">
        <v>581</v>
      </c>
      <c r="F58" s="232" t="s">
        <v>581</v>
      </c>
      <c r="G58" s="232" t="s">
        <v>581</v>
      </c>
      <c r="H58" s="232" t="s">
        <v>581</v>
      </c>
      <c r="I58" s="12"/>
      <c r="J58" s="12"/>
      <c r="K58" s="125">
        <v>75</v>
      </c>
      <c r="M58" s="13" t="s">
        <v>288</v>
      </c>
      <c r="O58" t="s">
        <v>480</v>
      </c>
    </row>
    <row r="59" spans="1:15" x14ac:dyDescent="0.25">
      <c r="A59" s="10" t="s">
        <v>325</v>
      </c>
      <c r="B59" s="1" t="s">
        <v>276</v>
      </c>
      <c r="C59" s="124" t="s">
        <v>316</v>
      </c>
      <c r="D59" s="232">
        <v>0.25</v>
      </c>
      <c r="E59" s="232" t="s">
        <v>581</v>
      </c>
      <c r="F59" s="232" t="s">
        <v>581</v>
      </c>
      <c r="G59" s="232" t="s">
        <v>581</v>
      </c>
      <c r="H59" s="232" t="s">
        <v>581</v>
      </c>
      <c r="I59" s="133">
        <v>38.979999999999997</v>
      </c>
      <c r="J59" s="12"/>
      <c r="K59" s="125">
        <v>81</v>
      </c>
      <c r="M59" s="13" t="s">
        <v>288</v>
      </c>
      <c r="O59" t="s">
        <v>481</v>
      </c>
    </row>
    <row r="60" spans="1:15" x14ac:dyDescent="0.25">
      <c r="A60" s="10" t="s">
        <v>226</v>
      </c>
      <c r="B60" s="1"/>
      <c r="C60" s="124"/>
      <c r="D60" s="11" t="s">
        <v>581</v>
      </c>
      <c r="E60" s="232" t="s">
        <v>581</v>
      </c>
      <c r="F60" s="232" t="s">
        <v>581</v>
      </c>
      <c r="G60" s="232" t="s">
        <v>581</v>
      </c>
      <c r="H60" s="232" t="s">
        <v>581</v>
      </c>
      <c r="I60" s="12"/>
      <c r="J60" s="12"/>
      <c r="K60" s="125">
        <v>0</v>
      </c>
      <c r="M60" s="13" t="s">
        <v>288</v>
      </c>
      <c r="O60" t="s">
        <v>482</v>
      </c>
    </row>
    <row r="61" spans="1:15" x14ac:dyDescent="0.25">
      <c r="A61" s="10" t="s">
        <v>53</v>
      </c>
      <c r="B61" s="1" t="s">
        <v>318</v>
      </c>
      <c r="C61" s="124" t="s">
        <v>316</v>
      </c>
      <c r="D61" s="232">
        <v>0.36</v>
      </c>
      <c r="E61" s="232" t="s">
        <v>581</v>
      </c>
      <c r="F61" s="232" t="s">
        <v>581</v>
      </c>
      <c r="G61" s="232" t="s">
        <v>581</v>
      </c>
      <c r="H61" s="232" t="s">
        <v>581</v>
      </c>
      <c r="I61" s="133">
        <v>41.64</v>
      </c>
      <c r="J61" s="12"/>
      <c r="K61" s="125">
        <v>91</v>
      </c>
      <c r="M61" s="13" t="s">
        <v>288</v>
      </c>
      <c r="O61" t="s">
        <v>483</v>
      </c>
    </row>
    <row r="62" spans="1:15" x14ac:dyDescent="0.25">
      <c r="A62" s="10" t="s">
        <v>54</v>
      </c>
      <c r="B62" s="1" t="s">
        <v>321</v>
      </c>
      <c r="C62" s="124" t="s">
        <v>316</v>
      </c>
      <c r="D62" s="232">
        <v>0.54</v>
      </c>
      <c r="E62" s="232" t="s">
        <v>581</v>
      </c>
      <c r="F62" s="232">
        <v>0.55000000000000004</v>
      </c>
      <c r="G62" s="232" t="s">
        <v>581</v>
      </c>
      <c r="H62" s="232" t="s">
        <v>581</v>
      </c>
      <c r="I62" s="134">
        <v>56.27</v>
      </c>
      <c r="J62" s="12"/>
      <c r="K62" s="125">
        <v>87</v>
      </c>
      <c r="M62" s="13" t="s">
        <v>288</v>
      </c>
      <c r="O62" t="s">
        <v>484</v>
      </c>
    </row>
    <row r="63" spans="1:15" x14ac:dyDescent="0.25">
      <c r="A63" s="10" t="s">
        <v>55</v>
      </c>
      <c r="B63" s="1" t="s">
        <v>277</v>
      </c>
      <c r="C63" s="124" t="s">
        <v>316</v>
      </c>
      <c r="D63" s="11">
        <v>0</v>
      </c>
      <c r="E63" s="232" t="s">
        <v>581</v>
      </c>
      <c r="F63" s="232" t="s">
        <v>581</v>
      </c>
      <c r="G63" s="232" t="s">
        <v>581</v>
      </c>
      <c r="H63" s="232" t="s">
        <v>581</v>
      </c>
      <c r="I63" s="12"/>
      <c r="J63" s="12"/>
      <c r="K63" s="125">
        <v>100</v>
      </c>
      <c r="M63" s="13" t="s">
        <v>288</v>
      </c>
      <c r="O63" t="s">
        <v>485</v>
      </c>
    </row>
    <row r="64" spans="1:15" x14ac:dyDescent="0.25">
      <c r="A64" s="10" t="s">
        <v>56</v>
      </c>
      <c r="B64" s="1" t="s">
        <v>318</v>
      </c>
      <c r="C64" s="124" t="s">
        <v>316</v>
      </c>
      <c r="D64" s="232">
        <v>0.33</v>
      </c>
      <c r="E64" s="232">
        <v>0.32</v>
      </c>
      <c r="F64" s="232">
        <v>0.32</v>
      </c>
      <c r="G64" s="232" t="s">
        <v>581</v>
      </c>
      <c r="H64" s="232" t="s">
        <v>581</v>
      </c>
      <c r="I64" s="12"/>
      <c r="J64" s="12"/>
      <c r="K64" s="125">
        <v>63</v>
      </c>
      <c r="M64" s="13" t="s">
        <v>288</v>
      </c>
      <c r="O64" t="s">
        <v>486</v>
      </c>
    </row>
    <row r="65" spans="1:15" x14ac:dyDescent="0.25">
      <c r="A65" s="10" t="s">
        <v>57</v>
      </c>
      <c r="B65" s="1" t="s">
        <v>277</v>
      </c>
      <c r="C65" s="124" t="s">
        <v>316</v>
      </c>
      <c r="D65" s="11">
        <v>0</v>
      </c>
      <c r="E65" s="232">
        <v>0.09</v>
      </c>
      <c r="F65" s="232" t="s">
        <v>581</v>
      </c>
      <c r="G65" s="232" t="s">
        <v>581</v>
      </c>
      <c r="H65" s="232">
        <v>0.09</v>
      </c>
      <c r="I65" s="12"/>
      <c r="J65" s="12"/>
      <c r="K65" s="125">
        <v>105</v>
      </c>
      <c r="M65" s="13" t="s">
        <v>288</v>
      </c>
      <c r="O65" t="s">
        <v>487</v>
      </c>
    </row>
    <row r="66" spans="1:15" x14ac:dyDescent="0.25">
      <c r="A66" s="10" t="s">
        <v>58</v>
      </c>
      <c r="B66" s="1" t="s">
        <v>321</v>
      </c>
      <c r="C66" s="124" t="s">
        <v>316</v>
      </c>
      <c r="D66" s="232">
        <v>0.47</v>
      </c>
      <c r="E66" s="232" t="s">
        <v>581</v>
      </c>
      <c r="F66" s="232" t="s">
        <v>581</v>
      </c>
      <c r="G66" s="232" t="s">
        <v>581</v>
      </c>
      <c r="H66" s="232" t="s">
        <v>581</v>
      </c>
      <c r="I66" s="12"/>
      <c r="J66" s="12"/>
      <c r="K66" s="125">
        <v>75</v>
      </c>
      <c r="M66" s="13" t="s">
        <v>288</v>
      </c>
      <c r="O66" t="s">
        <v>488</v>
      </c>
    </row>
    <row r="67" spans="1:15" x14ac:dyDescent="0.25">
      <c r="A67" s="10" t="s">
        <v>59</v>
      </c>
      <c r="B67" s="1" t="s">
        <v>318</v>
      </c>
      <c r="C67" s="124" t="s">
        <v>316</v>
      </c>
      <c r="D67" s="232">
        <v>0.41</v>
      </c>
      <c r="E67" s="232" t="s">
        <v>581</v>
      </c>
      <c r="F67" s="232">
        <v>0.4</v>
      </c>
      <c r="G67" s="232" t="s">
        <v>581</v>
      </c>
      <c r="H67" s="232" t="s">
        <v>581</v>
      </c>
      <c r="I67" s="133">
        <v>38.799999999999997</v>
      </c>
      <c r="J67" s="12"/>
      <c r="K67" s="125">
        <v>67</v>
      </c>
      <c r="M67" s="13" t="s">
        <v>288</v>
      </c>
      <c r="O67" t="s">
        <v>489</v>
      </c>
    </row>
    <row r="68" spans="1:15" x14ac:dyDescent="0.25">
      <c r="A68" s="10" t="s">
        <v>60</v>
      </c>
      <c r="B68" s="1" t="s">
        <v>318</v>
      </c>
      <c r="C68" s="124" t="s">
        <v>316</v>
      </c>
      <c r="D68" s="232">
        <v>0.38</v>
      </c>
      <c r="E68" s="232" t="s">
        <v>581</v>
      </c>
      <c r="F68" s="232">
        <v>0.33</v>
      </c>
      <c r="G68" s="232" t="s">
        <v>581</v>
      </c>
      <c r="H68" s="232" t="s">
        <v>581</v>
      </c>
      <c r="I68" s="12"/>
      <c r="J68" s="12"/>
      <c r="K68" s="125">
        <v>75</v>
      </c>
      <c r="M68" s="13" t="s">
        <v>288</v>
      </c>
      <c r="O68" t="s">
        <v>490</v>
      </c>
    </row>
    <row r="69" spans="1:15" x14ac:dyDescent="0.25">
      <c r="A69" s="10" t="s">
        <v>61</v>
      </c>
      <c r="B69" s="1" t="s">
        <v>317</v>
      </c>
      <c r="C69" s="124" t="s">
        <v>316</v>
      </c>
      <c r="D69" s="232">
        <v>0.49</v>
      </c>
      <c r="E69" s="232" t="s">
        <v>581</v>
      </c>
      <c r="F69" s="232" t="s">
        <v>581</v>
      </c>
      <c r="G69" s="232" t="s">
        <v>581</v>
      </c>
      <c r="H69" s="232" t="s">
        <v>581</v>
      </c>
      <c r="I69" s="133">
        <v>23.93</v>
      </c>
      <c r="J69" s="12"/>
      <c r="K69" s="125">
        <v>73</v>
      </c>
      <c r="M69" s="13" t="s">
        <v>288</v>
      </c>
      <c r="O69" t="s">
        <v>491</v>
      </c>
    </row>
    <row r="70" spans="1:15" x14ac:dyDescent="0.25">
      <c r="A70" s="10" t="s">
        <v>62</v>
      </c>
      <c r="B70" s="1" t="s">
        <v>317</v>
      </c>
      <c r="C70" s="124" t="s">
        <v>316</v>
      </c>
      <c r="D70" s="232">
        <v>0.28000000000000003</v>
      </c>
      <c r="E70" s="232" t="s">
        <v>581</v>
      </c>
      <c r="F70" s="232" t="s">
        <v>581</v>
      </c>
      <c r="G70" s="232" t="s">
        <v>581</v>
      </c>
      <c r="H70" s="232" t="s">
        <v>581</v>
      </c>
      <c r="I70" s="12"/>
      <c r="J70" s="12"/>
      <c r="K70" s="125">
        <v>75</v>
      </c>
      <c r="M70" s="13" t="s">
        <v>288</v>
      </c>
      <c r="O70" t="s">
        <v>492</v>
      </c>
    </row>
    <row r="71" spans="1:15" x14ac:dyDescent="0.25">
      <c r="A71" s="10" t="s">
        <v>63</v>
      </c>
      <c r="B71" s="1" t="s">
        <v>319</v>
      </c>
      <c r="C71" s="124" t="s">
        <v>316</v>
      </c>
      <c r="D71" s="232">
        <v>0.4</v>
      </c>
      <c r="E71" s="232" t="s">
        <v>581</v>
      </c>
      <c r="F71" s="232" t="s">
        <v>581</v>
      </c>
      <c r="G71" s="232" t="s">
        <v>581</v>
      </c>
      <c r="H71" s="232" t="s">
        <v>581</v>
      </c>
      <c r="I71" s="133">
        <v>44.67</v>
      </c>
      <c r="J71" s="12"/>
      <c r="K71" s="125">
        <v>69</v>
      </c>
      <c r="M71" s="13" t="s">
        <v>288</v>
      </c>
      <c r="O71" t="s">
        <v>493</v>
      </c>
    </row>
    <row r="72" spans="1:15" x14ac:dyDescent="0.25">
      <c r="A72" s="10" t="s">
        <v>64</v>
      </c>
      <c r="B72" s="1" t="s">
        <v>315</v>
      </c>
      <c r="C72" s="124" t="s">
        <v>316</v>
      </c>
      <c r="D72" s="232">
        <v>0.51</v>
      </c>
      <c r="E72" s="232" t="s">
        <v>581</v>
      </c>
      <c r="F72" s="232" t="s">
        <v>581</v>
      </c>
      <c r="G72" s="232" t="s">
        <v>581</v>
      </c>
      <c r="H72" s="232" t="s">
        <v>581</v>
      </c>
      <c r="I72" s="12"/>
      <c r="J72" s="12"/>
      <c r="K72" s="125">
        <v>75</v>
      </c>
      <c r="M72" s="13" t="s">
        <v>288</v>
      </c>
      <c r="O72" t="s">
        <v>494</v>
      </c>
    </row>
    <row r="73" spans="1:15" x14ac:dyDescent="0.25">
      <c r="A73" s="10" t="s">
        <v>65</v>
      </c>
      <c r="B73" s="1" t="s">
        <v>277</v>
      </c>
      <c r="C73" s="124" t="s">
        <v>316</v>
      </c>
      <c r="D73" s="11">
        <v>0</v>
      </c>
      <c r="E73" s="232" t="s">
        <v>581</v>
      </c>
      <c r="F73" s="232">
        <v>0.12</v>
      </c>
      <c r="G73" s="232" t="s">
        <v>581</v>
      </c>
      <c r="H73" s="232" t="s">
        <v>581</v>
      </c>
      <c r="I73" s="133">
        <v>42.7</v>
      </c>
      <c r="J73" s="12"/>
      <c r="K73" s="125">
        <v>90</v>
      </c>
      <c r="M73" s="13" t="s">
        <v>288</v>
      </c>
      <c r="O73" t="s">
        <v>470</v>
      </c>
    </row>
    <row r="74" spans="1:15" x14ac:dyDescent="0.25">
      <c r="A74" s="10" t="s">
        <v>66</v>
      </c>
      <c r="B74" s="1" t="s">
        <v>277</v>
      </c>
      <c r="C74" s="124" t="s">
        <v>316</v>
      </c>
      <c r="D74" s="11">
        <v>0</v>
      </c>
      <c r="E74" s="232" t="s">
        <v>581</v>
      </c>
      <c r="F74" s="232" t="s">
        <v>581</v>
      </c>
      <c r="G74" s="232" t="s">
        <v>581</v>
      </c>
      <c r="H74" s="232" t="s">
        <v>581</v>
      </c>
      <c r="I74" s="12"/>
      <c r="J74" s="12"/>
      <c r="K74" s="125">
        <v>100</v>
      </c>
      <c r="M74" s="13" t="s">
        <v>288</v>
      </c>
      <c r="O74" t="s">
        <v>495</v>
      </c>
    </row>
    <row r="75" spans="1:15" x14ac:dyDescent="0.25">
      <c r="A75" s="10" t="s">
        <v>1085</v>
      </c>
      <c r="B75" s="1" t="s">
        <v>322</v>
      </c>
      <c r="C75" s="124" t="s">
        <v>316</v>
      </c>
      <c r="D75" s="232">
        <v>0.19</v>
      </c>
      <c r="E75" s="232">
        <v>0.19</v>
      </c>
      <c r="F75" s="232" t="s">
        <v>581</v>
      </c>
      <c r="G75" s="232" t="s">
        <v>581</v>
      </c>
      <c r="H75" s="232" t="s">
        <v>581</v>
      </c>
      <c r="I75" s="133">
        <v>32.83</v>
      </c>
      <c r="J75" s="12"/>
      <c r="K75" s="125">
        <v>60</v>
      </c>
      <c r="M75" s="13" t="s">
        <v>288</v>
      </c>
      <c r="O75" t="s">
        <v>496</v>
      </c>
    </row>
    <row r="76" spans="1:15" x14ac:dyDescent="0.25">
      <c r="A76" s="10" t="s">
        <v>1086</v>
      </c>
      <c r="B76" s="1" t="s">
        <v>322</v>
      </c>
      <c r="C76" s="124" t="s">
        <v>316</v>
      </c>
      <c r="D76" s="232">
        <v>0.22</v>
      </c>
      <c r="E76" s="232">
        <v>0.19</v>
      </c>
      <c r="F76" s="232" t="s">
        <v>581</v>
      </c>
      <c r="G76" s="232" t="s">
        <v>581</v>
      </c>
      <c r="H76" s="232" t="s">
        <v>581</v>
      </c>
      <c r="I76" s="133">
        <v>32.83</v>
      </c>
      <c r="J76" s="12"/>
      <c r="K76" s="125">
        <v>60</v>
      </c>
      <c r="M76" s="13" t="s">
        <v>288</v>
      </c>
      <c r="O76" t="s">
        <v>496</v>
      </c>
    </row>
    <row r="77" spans="1:15" x14ac:dyDescent="0.25">
      <c r="A77" s="10" t="s">
        <v>67</v>
      </c>
      <c r="B77" s="1" t="s">
        <v>315</v>
      </c>
      <c r="C77" s="124" t="s">
        <v>316</v>
      </c>
      <c r="D77" s="232">
        <v>0.59</v>
      </c>
      <c r="E77" s="232" t="s">
        <v>581</v>
      </c>
      <c r="F77" s="232" t="s">
        <v>581</v>
      </c>
      <c r="G77" s="232" t="s">
        <v>581</v>
      </c>
      <c r="H77" s="232" t="s">
        <v>581</v>
      </c>
      <c r="I77" s="134">
        <v>56.18</v>
      </c>
      <c r="J77" s="12"/>
      <c r="K77" s="125">
        <v>72</v>
      </c>
      <c r="M77" s="13" t="s">
        <v>288</v>
      </c>
      <c r="O77" t="s">
        <v>497</v>
      </c>
    </row>
    <row r="78" spans="1:15" x14ac:dyDescent="0.25">
      <c r="A78" s="10" t="s">
        <v>68</v>
      </c>
      <c r="B78" s="1"/>
      <c r="C78" s="124"/>
      <c r="D78" s="11" t="s">
        <v>581</v>
      </c>
      <c r="E78" s="232" t="s">
        <v>581</v>
      </c>
      <c r="F78" s="232" t="s">
        <v>581</v>
      </c>
      <c r="G78" s="232" t="s">
        <v>581</v>
      </c>
      <c r="H78" s="232" t="s">
        <v>581</v>
      </c>
      <c r="I78" s="12"/>
      <c r="J78" s="12"/>
      <c r="K78" s="125">
        <v>0</v>
      </c>
      <c r="M78" s="13" t="s">
        <v>288</v>
      </c>
      <c r="O78" t="s">
        <v>498</v>
      </c>
    </row>
    <row r="79" spans="1:15" x14ac:dyDescent="0.25">
      <c r="A79" s="10" t="s">
        <v>69</v>
      </c>
      <c r="B79" s="1"/>
      <c r="C79" s="124"/>
      <c r="D79" s="11" t="s">
        <v>581</v>
      </c>
      <c r="E79" s="232" t="s">
        <v>581</v>
      </c>
      <c r="F79" s="232" t="s">
        <v>581</v>
      </c>
      <c r="G79" s="232" t="s">
        <v>581</v>
      </c>
      <c r="H79" s="232" t="s">
        <v>581</v>
      </c>
      <c r="I79" s="12"/>
      <c r="J79" s="12"/>
      <c r="K79" s="125">
        <v>0</v>
      </c>
      <c r="M79" s="13" t="s">
        <v>288</v>
      </c>
      <c r="O79" t="s">
        <v>499</v>
      </c>
    </row>
    <row r="80" spans="1:15" x14ac:dyDescent="0.25">
      <c r="A80" s="10" t="s">
        <v>70</v>
      </c>
      <c r="B80" s="1" t="s">
        <v>320</v>
      </c>
      <c r="C80" s="124" t="s">
        <v>316</v>
      </c>
      <c r="D80" s="232">
        <v>0.32</v>
      </c>
      <c r="E80" s="232" t="s">
        <v>581</v>
      </c>
      <c r="F80" s="232" t="s">
        <v>581</v>
      </c>
      <c r="G80" s="232" t="s">
        <v>581</v>
      </c>
      <c r="H80" s="232" t="s">
        <v>581</v>
      </c>
      <c r="I80" s="12"/>
      <c r="J80" s="12"/>
      <c r="K80" s="125">
        <v>75</v>
      </c>
      <c r="M80" s="13" t="s">
        <v>288</v>
      </c>
      <c r="O80" t="s">
        <v>500</v>
      </c>
    </row>
    <row r="81" spans="1:15" x14ac:dyDescent="0.25">
      <c r="A81" s="10" t="s">
        <v>71</v>
      </c>
      <c r="B81" s="1" t="s">
        <v>277</v>
      </c>
      <c r="C81" s="124" t="s">
        <v>316</v>
      </c>
      <c r="D81" s="11">
        <v>0</v>
      </c>
      <c r="E81" s="232" t="s">
        <v>581</v>
      </c>
      <c r="F81" s="232" t="s">
        <v>581</v>
      </c>
      <c r="G81" s="232" t="s">
        <v>581</v>
      </c>
      <c r="H81" s="232" t="s">
        <v>581</v>
      </c>
      <c r="I81" s="12"/>
      <c r="J81" s="12"/>
      <c r="K81" s="125">
        <v>100</v>
      </c>
      <c r="M81" s="13" t="s">
        <v>288</v>
      </c>
      <c r="O81" t="s">
        <v>501</v>
      </c>
    </row>
    <row r="82" spans="1:15" x14ac:dyDescent="0.25">
      <c r="A82" s="10" t="s">
        <v>73</v>
      </c>
      <c r="B82" s="1" t="s">
        <v>321</v>
      </c>
      <c r="C82" s="124" t="s">
        <v>316</v>
      </c>
      <c r="D82" s="232">
        <v>0.47</v>
      </c>
      <c r="E82" s="232" t="s">
        <v>581</v>
      </c>
      <c r="F82" s="232" t="s">
        <v>581</v>
      </c>
      <c r="G82" s="232" t="s">
        <v>581</v>
      </c>
      <c r="H82" s="232" t="s">
        <v>581</v>
      </c>
      <c r="I82" s="133">
        <v>59.51</v>
      </c>
      <c r="J82" s="12"/>
      <c r="K82" s="125">
        <v>146</v>
      </c>
      <c r="M82" s="13" t="s">
        <v>288</v>
      </c>
      <c r="O82" t="s">
        <v>502</v>
      </c>
    </row>
    <row r="83" spans="1:15" x14ac:dyDescent="0.25">
      <c r="A83" s="10" t="s">
        <v>74</v>
      </c>
      <c r="B83" s="1" t="s">
        <v>315</v>
      </c>
      <c r="C83" s="124" t="s">
        <v>316</v>
      </c>
      <c r="D83" s="232">
        <v>0.49</v>
      </c>
      <c r="E83" s="232" t="s">
        <v>581</v>
      </c>
      <c r="F83" s="232" t="s">
        <v>581</v>
      </c>
      <c r="G83" s="232" t="s">
        <v>581</v>
      </c>
      <c r="H83" s="232" t="s">
        <v>581</v>
      </c>
      <c r="I83" s="12"/>
      <c r="J83" s="12"/>
      <c r="K83" s="125">
        <v>69</v>
      </c>
      <c r="M83" s="13" t="s">
        <v>288</v>
      </c>
      <c r="O83" t="s">
        <v>503</v>
      </c>
    </row>
    <row r="84" spans="1:15" x14ac:dyDescent="0.25">
      <c r="A84" s="10" t="s">
        <v>75</v>
      </c>
      <c r="B84" s="1" t="s">
        <v>276</v>
      </c>
      <c r="C84" s="124" t="s">
        <v>316</v>
      </c>
      <c r="D84" s="232">
        <v>0.36</v>
      </c>
      <c r="E84" s="232" t="s">
        <v>581</v>
      </c>
      <c r="F84" s="232" t="s">
        <v>581</v>
      </c>
      <c r="G84" s="232" t="s">
        <v>581</v>
      </c>
      <c r="H84" s="232" t="s">
        <v>581</v>
      </c>
      <c r="I84" s="12"/>
      <c r="J84" s="12"/>
      <c r="K84" s="125">
        <v>75</v>
      </c>
      <c r="M84" s="13" t="s">
        <v>288</v>
      </c>
      <c r="O84" t="s">
        <v>504</v>
      </c>
    </row>
    <row r="85" spans="1:15" x14ac:dyDescent="0.25">
      <c r="A85" s="10" t="s">
        <v>76</v>
      </c>
      <c r="B85" s="1"/>
      <c r="C85" s="124"/>
      <c r="D85" s="11" t="s">
        <v>581</v>
      </c>
      <c r="E85" s="232" t="s">
        <v>581</v>
      </c>
      <c r="F85" s="232" t="s">
        <v>581</v>
      </c>
      <c r="G85" s="232" t="s">
        <v>581</v>
      </c>
      <c r="H85" s="232" t="s">
        <v>581</v>
      </c>
      <c r="I85" s="12"/>
      <c r="J85" s="12"/>
      <c r="K85" s="125">
        <v>0</v>
      </c>
      <c r="M85" s="13" t="s">
        <v>288</v>
      </c>
      <c r="O85" t="s">
        <v>505</v>
      </c>
    </row>
    <row r="86" spans="1:15" x14ac:dyDescent="0.25">
      <c r="A86" s="10" t="s">
        <v>77</v>
      </c>
      <c r="B86" s="1" t="s">
        <v>315</v>
      </c>
      <c r="C86" s="124" t="s">
        <v>316</v>
      </c>
      <c r="D86" s="232">
        <v>0.4</v>
      </c>
      <c r="E86" s="232" t="s">
        <v>581</v>
      </c>
      <c r="F86" s="232" t="s">
        <v>581</v>
      </c>
      <c r="G86" s="232" t="s">
        <v>581</v>
      </c>
      <c r="H86" s="232">
        <v>0.4</v>
      </c>
      <c r="I86" s="133">
        <v>32.54</v>
      </c>
      <c r="J86" s="12"/>
      <c r="K86" s="125">
        <v>62</v>
      </c>
      <c r="M86" s="13" t="s">
        <v>288</v>
      </c>
      <c r="O86" t="s">
        <v>506</v>
      </c>
    </row>
    <row r="87" spans="1:15" x14ac:dyDescent="0.25">
      <c r="A87" s="10" t="s">
        <v>78</v>
      </c>
      <c r="B87" s="1"/>
      <c r="C87" s="124"/>
      <c r="D87" s="11" t="s">
        <v>581</v>
      </c>
      <c r="E87" s="232" t="s">
        <v>581</v>
      </c>
      <c r="F87" s="232" t="s">
        <v>581</v>
      </c>
      <c r="G87" s="232" t="s">
        <v>581</v>
      </c>
      <c r="H87" s="232" t="s">
        <v>581</v>
      </c>
      <c r="I87" s="12"/>
      <c r="J87" s="12"/>
      <c r="K87" s="125">
        <v>0</v>
      </c>
      <c r="M87" s="13" t="s">
        <v>288</v>
      </c>
      <c r="O87" t="s">
        <v>507</v>
      </c>
    </row>
    <row r="88" spans="1:15" x14ac:dyDescent="0.25">
      <c r="A88" s="10" t="s">
        <v>79</v>
      </c>
      <c r="B88" s="1" t="s">
        <v>277</v>
      </c>
      <c r="C88" s="124" t="s">
        <v>316</v>
      </c>
      <c r="D88" s="11">
        <v>0</v>
      </c>
      <c r="E88" s="232" t="s">
        <v>581</v>
      </c>
      <c r="F88" s="232" t="s">
        <v>581</v>
      </c>
      <c r="G88" s="232" t="s">
        <v>581</v>
      </c>
      <c r="H88" s="232" t="s">
        <v>581</v>
      </c>
      <c r="I88" s="12"/>
      <c r="J88" s="12"/>
      <c r="K88" s="125">
        <v>100</v>
      </c>
      <c r="M88" s="13" t="s">
        <v>288</v>
      </c>
      <c r="O88" t="s">
        <v>508</v>
      </c>
    </row>
    <row r="89" spans="1:15" x14ac:dyDescent="0.25">
      <c r="A89" s="10" t="s">
        <v>80</v>
      </c>
      <c r="B89" s="1" t="s">
        <v>318</v>
      </c>
      <c r="C89" s="124" t="s">
        <v>316</v>
      </c>
      <c r="D89" s="232">
        <v>0.32</v>
      </c>
      <c r="E89" s="232" t="s">
        <v>581</v>
      </c>
      <c r="F89" s="232" t="s">
        <v>581</v>
      </c>
      <c r="G89" s="232" t="s">
        <v>581</v>
      </c>
      <c r="H89" s="232" t="s">
        <v>581</v>
      </c>
      <c r="I89" s="12"/>
      <c r="J89" s="12"/>
      <c r="K89" s="125">
        <v>75</v>
      </c>
      <c r="M89" s="13" t="s">
        <v>288</v>
      </c>
      <c r="O89" t="s">
        <v>509</v>
      </c>
    </row>
    <row r="90" spans="1:15" x14ac:dyDescent="0.25">
      <c r="A90" s="10" t="s">
        <v>81</v>
      </c>
      <c r="B90" s="1"/>
      <c r="C90" s="124"/>
      <c r="D90" s="11" t="s">
        <v>581</v>
      </c>
      <c r="E90" s="232" t="s">
        <v>581</v>
      </c>
      <c r="F90" s="232" t="s">
        <v>581</v>
      </c>
      <c r="G90" s="232" t="s">
        <v>581</v>
      </c>
      <c r="H90" s="232" t="s">
        <v>581</v>
      </c>
      <c r="I90" s="12"/>
      <c r="J90" s="12"/>
      <c r="K90" s="125">
        <v>0</v>
      </c>
      <c r="M90" s="13" t="s">
        <v>288</v>
      </c>
      <c r="O90" t="s">
        <v>510</v>
      </c>
    </row>
    <row r="91" spans="1:15" x14ac:dyDescent="0.25">
      <c r="A91" s="10" t="s">
        <v>83</v>
      </c>
      <c r="B91" s="1"/>
      <c r="C91" s="124"/>
      <c r="D91" s="11" t="s">
        <v>581</v>
      </c>
      <c r="E91" s="232" t="s">
        <v>581</v>
      </c>
      <c r="F91" s="232" t="s">
        <v>581</v>
      </c>
      <c r="G91" s="232" t="s">
        <v>581</v>
      </c>
      <c r="H91" s="232" t="s">
        <v>581</v>
      </c>
      <c r="I91" s="12"/>
      <c r="J91" s="12"/>
      <c r="K91" s="125">
        <v>0</v>
      </c>
      <c r="M91" s="13" t="s">
        <v>288</v>
      </c>
      <c r="O91" t="s">
        <v>511</v>
      </c>
    </row>
    <row r="92" spans="1:15" x14ac:dyDescent="0.25">
      <c r="A92" s="10" t="s">
        <v>84</v>
      </c>
      <c r="B92" s="1" t="s">
        <v>318</v>
      </c>
      <c r="C92" s="124" t="s">
        <v>316</v>
      </c>
      <c r="D92" s="232">
        <v>0.49</v>
      </c>
      <c r="E92" s="232" t="s">
        <v>581</v>
      </c>
      <c r="F92" s="232" t="s">
        <v>581</v>
      </c>
      <c r="G92" s="232" t="s">
        <v>581</v>
      </c>
      <c r="H92" s="232" t="s">
        <v>581</v>
      </c>
      <c r="I92" s="12"/>
      <c r="J92" s="12"/>
      <c r="K92" s="125">
        <v>87</v>
      </c>
      <c r="M92" s="13" t="s">
        <v>288</v>
      </c>
      <c r="O92" t="s">
        <v>512</v>
      </c>
    </row>
    <row r="93" spans="1:15" x14ac:dyDescent="0.25">
      <c r="A93" s="10" t="s">
        <v>327</v>
      </c>
      <c r="B93" s="1" t="s">
        <v>321</v>
      </c>
      <c r="C93" s="124" t="s">
        <v>316</v>
      </c>
      <c r="D93" s="232">
        <v>0.56999999999999995</v>
      </c>
      <c r="E93" s="232" t="s">
        <v>581</v>
      </c>
      <c r="F93" s="232" t="s">
        <v>581</v>
      </c>
      <c r="G93" s="232" t="s">
        <v>581</v>
      </c>
      <c r="H93" s="232" t="s">
        <v>581</v>
      </c>
      <c r="I93" s="133">
        <v>42.9</v>
      </c>
      <c r="J93" s="12">
        <v>60.4</v>
      </c>
      <c r="K93" s="125">
        <v>75</v>
      </c>
      <c r="M93" s="13" t="s">
        <v>288</v>
      </c>
      <c r="O93" t="s">
        <v>513</v>
      </c>
    </row>
    <row r="94" spans="1:15" x14ac:dyDescent="0.25">
      <c r="A94" s="10" t="s">
        <v>278</v>
      </c>
      <c r="B94" s="1" t="s">
        <v>315</v>
      </c>
      <c r="C94" s="124" t="s">
        <v>316</v>
      </c>
      <c r="D94" s="232">
        <v>0.47</v>
      </c>
      <c r="E94" s="232" t="s">
        <v>581</v>
      </c>
      <c r="F94" s="232" t="s">
        <v>581</v>
      </c>
      <c r="G94" s="232" t="s">
        <v>581</v>
      </c>
      <c r="H94" s="232" t="s">
        <v>581</v>
      </c>
      <c r="I94" s="12"/>
      <c r="J94" s="12"/>
      <c r="K94" s="125">
        <v>71</v>
      </c>
      <c r="M94" s="13" t="s">
        <v>288</v>
      </c>
      <c r="O94" t="s">
        <v>514</v>
      </c>
    </row>
    <row r="95" spans="1:15" x14ac:dyDescent="0.25">
      <c r="A95" s="10" t="s">
        <v>85</v>
      </c>
      <c r="B95" s="1" t="s">
        <v>315</v>
      </c>
      <c r="C95" s="124" t="s">
        <v>316</v>
      </c>
      <c r="D95" s="232">
        <v>0.54</v>
      </c>
      <c r="E95" s="232" t="s">
        <v>581</v>
      </c>
      <c r="F95" s="232" t="s">
        <v>581</v>
      </c>
      <c r="G95" s="232" t="s">
        <v>581</v>
      </c>
      <c r="H95" s="232" t="s">
        <v>581</v>
      </c>
      <c r="I95" s="12"/>
      <c r="J95" s="12"/>
      <c r="K95" s="125">
        <v>75</v>
      </c>
      <c r="M95" s="13" t="s">
        <v>288</v>
      </c>
      <c r="O95" t="s">
        <v>515</v>
      </c>
    </row>
    <row r="96" spans="1:15" x14ac:dyDescent="0.25">
      <c r="A96" s="10" t="s">
        <v>86</v>
      </c>
      <c r="B96" s="1" t="s">
        <v>319</v>
      </c>
      <c r="C96" s="124" t="s">
        <v>316</v>
      </c>
      <c r="D96" s="232">
        <v>0.47</v>
      </c>
      <c r="E96" s="232" t="s">
        <v>581</v>
      </c>
      <c r="F96" s="232" t="s">
        <v>581</v>
      </c>
      <c r="G96" s="232" t="s">
        <v>581</v>
      </c>
      <c r="H96" s="232" t="s">
        <v>581</v>
      </c>
      <c r="I96" s="12"/>
      <c r="J96" s="12"/>
      <c r="K96" s="125">
        <v>75</v>
      </c>
      <c r="M96" s="13" t="s">
        <v>288</v>
      </c>
      <c r="O96" t="s">
        <v>516</v>
      </c>
    </row>
    <row r="97" spans="1:15" x14ac:dyDescent="0.25">
      <c r="A97" s="10" t="s">
        <v>88</v>
      </c>
      <c r="B97" s="1" t="s">
        <v>318</v>
      </c>
      <c r="C97" s="124" t="s">
        <v>316</v>
      </c>
      <c r="D97" s="232">
        <v>0.62</v>
      </c>
      <c r="E97" s="232">
        <v>0.56999999999999995</v>
      </c>
      <c r="F97" s="232">
        <v>0.56999999999999995</v>
      </c>
      <c r="G97" s="232" t="s">
        <v>581</v>
      </c>
      <c r="H97" s="232" t="s">
        <v>581</v>
      </c>
      <c r="I97" s="134">
        <v>36.33</v>
      </c>
      <c r="J97" s="12"/>
      <c r="K97" s="125">
        <v>75</v>
      </c>
      <c r="M97" s="13" t="s">
        <v>288</v>
      </c>
      <c r="O97" t="s">
        <v>517</v>
      </c>
    </row>
    <row r="98" spans="1:15" x14ac:dyDescent="0.25">
      <c r="A98" s="10" t="s">
        <v>328</v>
      </c>
      <c r="B98" s="1" t="s">
        <v>320</v>
      </c>
      <c r="C98" s="124" t="s">
        <v>316</v>
      </c>
      <c r="D98" s="232">
        <v>0.16</v>
      </c>
      <c r="E98" s="232" t="s">
        <v>581</v>
      </c>
      <c r="F98" s="232" t="s">
        <v>581</v>
      </c>
      <c r="G98" s="232" t="s">
        <v>581</v>
      </c>
      <c r="H98" s="232" t="s">
        <v>581</v>
      </c>
      <c r="I98" s="14"/>
      <c r="J98" s="12"/>
      <c r="K98" s="125">
        <v>75</v>
      </c>
      <c r="M98" s="13" t="s">
        <v>288</v>
      </c>
      <c r="O98" t="s">
        <v>496</v>
      </c>
    </row>
    <row r="99" spans="1:15" x14ac:dyDescent="0.25">
      <c r="A99" s="10" t="s">
        <v>89</v>
      </c>
      <c r="B99" s="1"/>
      <c r="C99" s="124"/>
      <c r="D99" s="11" t="s">
        <v>581</v>
      </c>
      <c r="E99" s="232" t="s">
        <v>581</v>
      </c>
      <c r="F99" s="232" t="s">
        <v>581</v>
      </c>
      <c r="G99" s="232" t="s">
        <v>581</v>
      </c>
      <c r="H99" s="232" t="s">
        <v>581</v>
      </c>
      <c r="I99" s="12"/>
      <c r="J99" s="12"/>
      <c r="K99" s="125">
        <v>0</v>
      </c>
      <c r="M99" s="13" t="s">
        <v>288</v>
      </c>
      <c r="O99" t="s">
        <v>518</v>
      </c>
    </row>
    <row r="100" spans="1:15" x14ac:dyDescent="0.25">
      <c r="A100" s="10" t="s">
        <v>90</v>
      </c>
      <c r="B100" s="1" t="s">
        <v>318</v>
      </c>
      <c r="C100" s="124" t="s">
        <v>316</v>
      </c>
      <c r="D100" s="232">
        <v>0.49</v>
      </c>
      <c r="E100" s="232" t="s">
        <v>581</v>
      </c>
      <c r="F100" s="232" t="s">
        <v>581</v>
      </c>
      <c r="G100" s="232" t="s">
        <v>581</v>
      </c>
      <c r="H100" s="232" t="s">
        <v>581</v>
      </c>
      <c r="I100" s="12"/>
      <c r="J100" s="12"/>
      <c r="K100" s="125">
        <v>70</v>
      </c>
      <c r="M100" s="13" t="s">
        <v>288</v>
      </c>
      <c r="O100" t="s">
        <v>519</v>
      </c>
    </row>
    <row r="101" spans="1:15" x14ac:dyDescent="0.25">
      <c r="A101" s="10" t="s">
        <v>91</v>
      </c>
      <c r="B101" s="1"/>
      <c r="C101" s="124"/>
      <c r="D101" s="11">
        <v>0.25</v>
      </c>
      <c r="E101" s="232" t="s">
        <v>581</v>
      </c>
      <c r="F101" s="232" t="s">
        <v>581</v>
      </c>
      <c r="G101" s="232" t="s">
        <v>581</v>
      </c>
      <c r="H101" s="232" t="s">
        <v>581</v>
      </c>
      <c r="I101" s="12"/>
      <c r="J101" s="12"/>
      <c r="K101" s="125">
        <v>0</v>
      </c>
      <c r="M101" s="13" t="s">
        <v>288</v>
      </c>
      <c r="O101" t="s">
        <v>520</v>
      </c>
    </row>
    <row r="102" spans="1:15" x14ac:dyDescent="0.25">
      <c r="A102" s="10" t="s">
        <v>92</v>
      </c>
      <c r="B102" s="1" t="s">
        <v>277</v>
      </c>
      <c r="C102" s="124" t="s">
        <v>316</v>
      </c>
      <c r="D102" s="11">
        <v>0</v>
      </c>
      <c r="E102" s="232" t="s">
        <v>581</v>
      </c>
      <c r="F102" s="232" t="s">
        <v>581</v>
      </c>
      <c r="G102" s="232" t="s">
        <v>581</v>
      </c>
      <c r="H102" s="232" t="s">
        <v>581</v>
      </c>
      <c r="I102" s="12"/>
      <c r="J102" s="12"/>
      <c r="K102" s="125">
        <v>100</v>
      </c>
      <c r="M102" s="13" t="s">
        <v>288</v>
      </c>
      <c r="O102" t="s">
        <v>521</v>
      </c>
    </row>
    <row r="103" spans="1:15" x14ac:dyDescent="0.25">
      <c r="A103" s="10" t="s">
        <v>279</v>
      </c>
      <c r="B103" s="1"/>
      <c r="C103" s="124"/>
      <c r="D103" s="11" t="s">
        <v>581</v>
      </c>
      <c r="E103" s="232" t="s">
        <v>581</v>
      </c>
      <c r="F103" s="232" t="s">
        <v>581</v>
      </c>
      <c r="G103" s="232" t="s">
        <v>581</v>
      </c>
      <c r="H103" s="232" t="s">
        <v>581</v>
      </c>
      <c r="I103" s="12"/>
      <c r="J103" s="12"/>
      <c r="K103" s="125">
        <v>0</v>
      </c>
      <c r="M103" s="13" t="s">
        <v>288</v>
      </c>
      <c r="O103" t="s">
        <v>522</v>
      </c>
    </row>
    <row r="104" spans="1:15" x14ac:dyDescent="0.25">
      <c r="A104" s="10" t="s">
        <v>93</v>
      </c>
      <c r="B104" s="1" t="s">
        <v>276</v>
      </c>
      <c r="C104" s="124" t="s">
        <v>316</v>
      </c>
      <c r="D104" s="232">
        <v>0.52</v>
      </c>
      <c r="E104" s="232" t="s">
        <v>581</v>
      </c>
      <c r="F104" s="232" t="s">
        <v>581</v>
      </c>
      <c r="G104" s="232" t="s">
        <v>581</v>
      </c>
      <c r="H104" s="232">
        <v>0.51</v>
      </c>
      <c r="I104" s="12"/>
      <c r="J104" s="12"/>
      <c r="K104" s="125">
        <v>69</v>
      </c>
      <c r="M104" s="13" t="s">
        <v>288</v>
      </c>
      <c r="O104" t="s">
        <v>523</v>
      </c>
    </row>
    <row r="105" spans="1:15" x14ac:dyDescent="0.25">
      <c r="A105" s="10" t="s">
        <v>94</v>
      </c>
      <c r="B105" s="1" t="s">
        <v>276</v>
      </c>
      <c r="C105" s="124" t="s">
        <v>316</v>
      </c>
      <c r="D105" s="232">
        <v>0.49</v>
      </c>
      <c r="E105" s="232" t="s">
        <v>581</v>
      </c>
      <c r="F105" s="232" t="s">
        <v>581</v>
      </c>
      <c r="G105" s="232" t="s">
        <v>581</v>
      </c>
      <c r="H105" s="232" t="s">
        <v>581</v>
      </c>
      <c r="I105" s="133">
        <v>34.82</v>
      </c>
      <c r="J105" s="12"/>
      <c r="K105" s="125">
        <v>85</v>
      </c>
      <c r="M105" s="13" t="s">
        <v>288</v>
      </c>
      <c r="O105" t="s">
        <v>524</v>
      </c>
    </row>
    <row r="106" spans="1:15" x14ac:dyDescent="0.25">
      <c r="A106" s="10" t="s">
        <v>227</v>
      </c>
      <c r="B106" s="1" t="s">
        <v>317</v>
      </c>
      <c r="C106" s="124" t="s">
        <v>316</v>
      </c>
      <c r="D106" s="232">
        <v>0.63</v>
      </c>
      <c r="E106" s="232" t="s">
        <v>581</v>
      </c>
      <c r="F106" s="232" t="s">
        <v>581</v>
      </c>
      <c r="G106" s="232" t="s">
        <v>581</v>
      </c>
      <c r="H106" s="232" t="s">
        <v>581</v>
      </c>
      <c r="I106" s="12"/>
      <c r="J106" s="12"/>
      <c r="K106" s="125">
        <v>75</v>
      </c>
      <c r="M106" s="13" t="s">
        <v>288</v>
      </c>
      <c r="O106" t="s">
        <v>525</v>
      </c>
    </row>
    <row r="107" spans="1:15" x14ac:dyDescent="0.25">
      <c r="A107" s="10" t="s">
        <v>95</v>
      </c>
      <c r="B107" s="1" t="s">
        <v>317</v>
      </c>
      <c r="C107" s="124" t="s">
        <v>316</v>
      </c>
      <c r="D107" s="232">
        <v>0.44</v>
      </c>
      <c r="E107" s="232" t="s">
        <v>581</v>
      </c>
      <c r="F107" s="232" t="s">
        <v>581</v>
      </c>
      <c r="G107" s="232" t="s">
        <v>581</v>
      </c>
      <c r="H107" s="232" t="s">
        <v>581</v>
      </c>
      <c r="I107" s="12"/>
      <c r="J107" s="12"/>
      <c r="K107" s="125">
        <v>75</v>
      </c>
      <c r="M107" s="13" t="s">
        <v>288</v>
      </c>
      <c r="O107" t="s">
        <v>526</v>
      </c>
    </row>
    <row r="108" spans="1:15" x14ac:dyDescent="0.25">
      <c r="A108" s="10" t="s">
        <v>96</v>
      </c>
      <c r="B108" s="1" t="s">
        <v>277</v>
      </c>
      <c r="C108" s="124" t="s">
        <v>316</v>
      </c>
      <c r="D108" s="11">
        <v>0</v>
      </c>
      <c r="E108" s="232" t="s">
        <v>581</v>
      </c>
      <c r="F108" s="232" t="s">
        <v>581</v>
      </c>
      <c r="G108" s="232" t="s">
        <v>581</v>
      </c>
      <c r="H108" s="232" t="s">
        <v>581</v>
      </c>
      <c r="I108" s="12"/>
      <c r="J108" s="12"/>
      <c r="K108" s="125">
        <v>100</v>
      </c>
      <c r="M108" s="13" t="s">
        <v>288</v>
      </c>
      <c r="O108" t="s">
        <v>527</v>
      </c>
    </row>
    <row r="109" spans="1:15" x14ac:dyDescent="0.25">
      <c r="A109" s="10" t="s">
        <v>97</v>
      </c>
      <c r="B109" s="1" t="s">
        <v>277</v>
      </c>
      <c r="C109" s="124" t="s">
        <v>316</v>
      </c>
      <c r="D109" s="11">
        <v>0</v>
      </c>
      <c r="E109" s="232" t="s">
        <v>581</v>
      </c>
      <c r="F109" s="232" t="s">
        <v>581</v>
      </c>
      <c r="G109" s="232" t="s">
        <v>581</v>
      </c>
      <c r="H109" s="232" t="s">
        <v>581</v>
      </c>
      <c r="I109" s="12"/>
      <c r="J109" s="12"/>
      <c r="K109" s="125">
        <v>100</v>
      </c>
      <c r="M109" s="13" t="s">
        <v>288</v>
      </c>
      <c r="O109" t="s">
        <v>528</v>
      </c>
    </row>
    <row r="110" spans="1:15" x14ac:dyDescent="0.25">
      <c r="A110" s="10" t="s">
        <v>98</v>
      </c>
      <c r="B110" s="1" t="s">
        <v>317</v>
      </c>
      <c r="C110" s="124" t="s">
        <v>316</v>
      </c>
      <c r="D110" s="232">
        <v>0.27</v>
      </c>
      <c r="E110" s="232" t="s">
        <v>581</v>
      </c>
      <c r="F110" s="232" t="s">
        <v>581</v>
      </c>
      <c r="G110" s="232" t="s">
        <v>581</v>
      </c>
      <c r="H110" s="232" t="s">
        <v>581</v>
      </c>
      <c r="I110" s="12"/>
      <c r="J110" s="12"/>
      <c r="K110" s="125">
        <v>120</v>
      </c>
      <c r="M110" s="13" t="s">
        <v>288</v>
      </c>
      <c r="O110" t="s">
        <v>529</v>
      </c>
    </row>
    <row r="111" spans="1:15" x14ac:dyDescent="0.25">
      <c r="A111" s="10" t="s">
        <v>99</v>
      </c>
      <c r="B111" s="1" t="s">
        <v>277</v>
      </c>
      <c r="C111" s="124" t="s">
        <v>316</v>
      </c>
      <c r="D111" s="11">
        <v>0</v>
      </c>
      <c r="E111" s="232" t="s">
        <v>581</v>
      </c>
      <c r="F111" s="232" t="s">
        <v>581</v>
      </c>
      <c r="G111" s="232" t="s">
        <v>581</v>
      </c>
      <c r="H111" s="232" t="s">
        <v>581</v>
      </c>
      <c r="I111" s="133">
        <v>53.42</v>
      </c>
      <c r="J111" s="12"/>
      <c r="K111" s="125">
        <v>110</v>
      </c>
      <c r="M111" s="13" t="s">
        <v>288</v>
      </c>
      <c r="O111" t="s">
        <v>530</v>
      </c>
    </row>
    <row r="112" spans="1:15" x14ac:dyDescent="0.25">
      <c r="A112" s="10" t="s">
        <v>329</v>
      </c>
      <c r="B112" s="1" t="s">
        <v>317</v>
      </c>
      <c r="C112" s="124" t="s">
        <v>316</v>
      </c>
      <c r="D112" s="232">
        <v>0.49</v>
      </c>
      <c r="E112" s="232" t="s">
        <v>581</v>
      </c>
      <c r="F112" s="232" t="s">
        <v>581</v>
      </c>
      <c r="G112" s="232" t="s">
        <v>581</v>
      </c>
      <c r="H112" s="232" t="s">
        <v>581</v>
      </c>
      <c r="I112" s="12"/>
      <c r="J112" s="12"/>
      <c r="K112" s="125">
        <v>75</v>
      </c>
      <c r="M112" s="13" t="s">
        <v>288</v>
      </c>
      <c r="O112" t="s">
        <v>531</v>
      </c>
    </row>
    <row r="113" spans="1:15" x14ac:dyDescent="0.25">
      <c r="A113" s="10" t="s">
        <v>100</v>
      </c>
      <c r="B113" s="1" t="s">
        <v>318</v>
      </c>
      <c r="C113" s="124" t="s">
        <v>316</v>
      </c>
      <c r="D113" s="232">
        <v>0.43</v>
      </c>
      <c r="E113" s="232" t="s">
        <v>581</v>
      </c>
      <c r="F113" s="232" t="s">
        <v>581</v>
      </c>
      <c r="G113" s="232" t="s">
        <v>581</v>
      </c>
      <c r="H113" s="232" t="s">
        <v>581</v>
      </c>
      <c r="I113" s="12"/>
      <c r="J113" s="12"/>
      <c r="K113" s="125">
        <v>75</v>
      </c>
      <c r="M113" s="13" t="s">
        <v>288</v>
      </c>
      <c r="O113" t="s">
        <v>532</v>
      </c>
    </row>
    <row r="114" spans="1:15" x14ac:dyDescent="0.25">
      <c r="A114" s="10" t="s">
        <v>101</v>
      </c>
      <c r="B114" s="1" t="s">
        <v>276</v>
      </c>
      <c r="C114" s="124" t="s">
        <v>316</v>
      </c>
      <c r="D114" s="232">
        <v>0.19</v>
      </c>
      <c r="E114" s="232" t="s">
        <v>581</v>
      </c>
      <c r="F114" s="232" t="s">
        <v>581</v>
      </c>
      <c r="G114" s="232" t="s">
        <v>581</v>
      </c>
      <c r="H114" s="232" t="s">
        <v>581</v>
      </c>
      <c r="I114" s="133">
        <v>40.6</v>
      </c>
      <c r="J114" s="12"/>
      <c r="K114" s="125">
        <v>132</v>
      </c>
      <c r="M114" s="13" t="s">
        <v>288</v>
      </c>
      <c r="O114" t="s">
        <v>533</v>
      </c>
    </row>
    <row r="115" spans="1:15" x14ac:dyDescent="0.25">
      <c r="A115" s="10" t="s">
        <v>102</v>
      </c>
      <c r="B115" s="1" t="s">
        <v>317</v>
      </c>
      <c r="C115" s="124" t="s">
        <v>316</v>
      </c>
      <c r="D115" s="232">
        <v>0.35</v>
      </c>
      <c r="E115" s="232" t="s">
        <v>581</v>
      </c>
      <c r="F115" s="232" t="s">
        <v>581</v>
      </c>
      <c r="G115" s="232" t="s">
        <v>581</v>
      </c>
      <c r="H115" s="232" t="s">
        <v>581</v>
      </c>
      <c r="I115" s="12"/>
      <c r="J115" s="12"/>
      <c r="K115" s="125">
        <v>75</v>
      </c>
      <c r="M115" s="13" t="s">
        <v>288</v>
      </c>
      <c r="O115" t="s">
        <v>534</v>
      </c>
    </row>
    <row r="116" spans="1:15" x14ac:dyDescent="0.25">
      <c r="A116" s="10" t="s">
        <v>103</v>
      </c>
      <c r="B116" s="1" t="s">
        <v>276</v>
      </c>
      <c r="C116" s="124" t="s">
        <v>316</v>
      </c>
      <c r="D116" s="232">
        <v>0.43</v>
      </c>
      <c r="E116" s="232" t="s">
        <v>581</v>
      </c>
      <c r="F116" s="232" t="s">
        <v>581</v>
      </c>
      <c r="G116" s="232" t="s">
        <v>581</v>
      </c>
      <c r="H116" s="232" t="s">
        <v>581</v>
      </c>
      <c r="I116" s="12"/>
      <c r="J116" s="12"/>
      <c r="K116" s="125">
        <v>75</v>
      </c>
      <c r="M116" s="13" t="s">
        <v>288</v>
      </c>
      <c r="O116" t="s">
        <v>535</v>
      </c>
    </row>
    <row r="117" spans="1:15" x14ac:dyDescent="0.25">
      <c r="A117" s="10" t="s">
        <v>104</v>
      </c>
      <c r="B117" s="1" t="s">
        <v>315</v>
      </c>
      <c r="C117" s="124" t="s">
        <v>316</v>
      </c>
      <c r="D117" s="232">
        <v>0.49</v>
      </c>
      <c r="E117" s="232" t="s">
        <v>581</v>
      </c>
      <c r="F117" s="232" t="s">
        <v>581</v>
      </c>
      <c r="G117" s="232" t="s">
        <v>581</v>
      </c>
      <c r="H117" s="232" t="s">
        <v>581</v>
      </c>
      <c r="I117" s="133">
        <v>51.82</v>
      </c>
      <c r="J117" s="12"/>
      <c r="K117" s="125">
        <v>74</v>
      </c>
      <c r="M117" s="13" t="s">
        <v>288</v>
      </c>
      <c r="O117" t="s">
        <v>536</v>
      </c>
    </row>
    <row r="118" spans="1:15" x14ac:dyDescent="0.25">
      <c r="A118" s="10" t="s">
        <v>105</v>
      </c>
      <c r="B118" s="1" t="s">
        <v>276</v>
      </c>
      <c r="C118" s="124" t="s">
        <v>316</v>
      </c>
      <c r="D118" s="232">
        <v>0.47</v>
      </c>
      <c r="E118" s="232" t="s">
        <v>581</v>
      </c>
      <c r="F118" s="232" t="s">
        <v>581</v>
      </c>
      <c r="G118" s="232" t="s">
        <v>581</v>
      </c>
      <c r="H118" s="232" t="s">
        <v>581</v>
      </c>
      <c r="I118" s="12"/>
      <c r="J118" s="12"/>
      <c r="K118" s="125">
        <v>75</v>
      </c>
      <c r="M118" s="13" t="s">
        <v>288</v>
      </c>
      <c r="O118" t="s">
        <v>537</v>
      </c>
    </row>
    <row r="119" spans="1:15" x14ac:dyDescent="0.25">
      <c r="A119" s="10" t="s">
        <v>106</v>
      </c>
      <c r="B119" s="1"/>
      <c r="C119" s="124" t="s">
        <v>316</v>
      </c>
      <c r="D119" s="11">
        <v>0.4</v>
      </c>
      <c r="E119" s="232" t="s">
        <v>581</v>
      </c>
      <c r="F119" s="232" t="s">
        <v>581</v>
      </c>
      <c r="G119" s="232" t="s">
        <v>581</v>
      </c>
      <c r="H119" s="232" t="s">
        <v>581</v>
      </c>
      <c r="I119" s="12"/>
      <c r="J119" s="12"/>
      <c r="K119" s="125">
        <v>0</v>
      </c>
      <c r="M119" s="13" t="s">
        <v>288</v>
      </c>
      <c r="O119" t="s">
        <v>538</v>
      </c>
    </row>
    <row r="120" spans="1:15" x14ac:dyDescent="0.25">
      <c r="A120" s="10" t="s">
        <v>107</v>
      </c>
      <c r="B120" s="1" t="s">
        <v>317</v>
      </c>
      <c r="C120" s="124" t="s">
        <v>316</v>
      </c>
      <c r="D120" s="232">
        <v>0.33</v>
      </c>
      <c r="E120" s="232" t="s">
        <v>581</v>
      </c>
      <c r="F120" s="232" t="s">
        <v>581</v>
      </c>
      <c r="G120" s="232" t="s">
        <v>581</v>
      </c>
      <c r="H120" s="232" t="s">
        <v>581</v>
      </c>
      <c r="I120" s="12"/>
      <c r="J120" s="12"/>
      <c r="K120" s="125">
        <v>75</v>
      </c>
      <c r="M120" s="13" t="s">
        <v>288</v>
      </c>
      <c r="O120" t="s">
        <v>539</v>
      </c>
    </row>
    <row r="121" spans="1:15" x14ac:dyDescent="0.25">
      <c r="A121" s="10" t="s">
        <v>108</v>
      </c>
      <c r="B121" s="1" t="s">
        <v>276</v>
      </c>
      <c r="C121" s="124" t="s">
        <v>316</v>
      </c>
      <c r="D121" s="232">
        <v>0.52</v>
      </c>
      <c r="E121" s="232" t="s">
        <v>581</v>
      </c>
      <c r="F121" s="232" t="s">
        <v>581</v>
      </c>
      <c r="G121" s="232" t="s">
        <v>581</v>
      </c>
      <c r="H121" s="232" t="s">
        <v>581</v>
      </c>
      <c r="I121" s="12">
        <v>42.01</v>
      </c>
      <c r="J121" s="12"/>
      <c r="K121" s="125">
        <v>75</v>
      </c>
      <c r="M121" s="13" t="s">
        <v>288</v>
      </c>
      <c r="O121" t="s">
        <v>540</v>
      </c>
    </row>
    <row r="122" spans="1:15" x14ac:dyDescent="0.25">
      <c r="A122" s="10" t="s">
        <v>109</v>
      </c>
      <c r="B122" s="1"/>
      <c r="C122" s="124"/>
      <c r="D122" s="11" t="s">
        <v>581</v>
      </c>
      <c r="E122" s="232" t="s">
        <v>581</v>
      </c>
      <c r="F122" s="232" t="s">
        <v>581</v>
      </c>
      <c r="G122" s="232" t="s">
        <v>581</v>
      </c>
      <c r="H122" s="232" t="s">
        <v>581</v>
      </c>
      <c r="I122" s="12"/>
      <c r="J122" s="12"/>
      <c r="K122" s="125">
        <v>0</v>
      </c>
      <c r="M122" s="13" t="s">
        <v>288</v>
      </c>
      <c r="O122" t="s">
        <v>541</v>
      </c>
    </row>
    <row r="123" spans="1:15" x14ac:dyDescent="0.25">
      <c r="A123" s="10" t="s">
        <v>110</v>
      </c>
      <c r="B123" s="1" t="s">
        <v>277</v>
      </c>
      <c r="C123" s="124" t="s">
        <v>316</v>
      </c>
      <c r="D123" s="11">
        <v>0</v>
      </c>
      <c r="E123" s="232" t="s">
        <v>581</v>
      </c>
      <c r="F123" s="232" t="s">
        <v>581</v>
      </c>
      <c r="G123" s="232" t="s">
        <v>581</v>
      </c>
      <c r="H123" s="232" t="s">
        <v>581</v>
      </c>
      <c r="I123" s="12"/>
      <c r="J123" s="12"/>
      <c r="K123" s="125">
        <v>100</v>
      </c>
      <c r="M123" s="13" t="s">
        <v>288</v>
      </c>
      <c r="O123" t="s">
        <v>542</v>
      </c>
    </row>
    <row r="124" spans="1:15" x14ac:dyDescent="0.25">
      <c r="A124" s="10" t="s">
        <v>111</v>
      </c>
      <c r="B124" s="1" t="s">
        <v>317</v>
      </c>
      <c r="C124" s="124" t="s">
        <v>316</v>
      </c>
      <c r="D124" s="232">
        <v>0.4</v>
      </c>
      <c r="E124" s="232" t="s">
        <v>581</v>
      </c>
      <c r="F124" s="232" t="s">
        <v>581</v>
      </c>
      <c r="G124" s="232" t="s">
        <v>581</v>
      </c>
      <c r="H124" s="232" t="s">
        <v>581</v>
      </c>
      <c r="I124" s="12"/>
      <c r="J124" s="12"/>
      <c r="K124" s="125">
        <v>75</v>
      </c>
      <c r="M124" s="13" t="s">
        <v>288</v>
      </c>
      <c r="O124" t="s">
        <v>543</v>
      </c>
    </row>
    <row r="125" spans="1:15" x14ac:dyDescent="0.25">
      <c r="A125" s="10" t="s">
        <v>112</v>
      </c>
      <c r="B125" s="1" t="s">
        <v>315</v>
      </c>
      <c r="C125" s="124" t="s">
        <v>316</v>
      </c>
      <c r="D125" s="232">
        <v>0.51</v>
      </c>
      <c r="E125" s="232" t="s">
        <v>581</v>
      </c>
      <c r="F125" s="232" t="s">
        <v>581</v>
      </c>
      <c r="G125" s="232" t="s">
        <v>581</v>
      </c>
      <c r="H125" s="232" t="s">
        <v>581</v>
      </c>
      <c r="I125" s="12"/>
      <c r="J125" s="12"/>
      <c r="K125" s="125">
        <v>75</v>
      </c>
      <c r="M125" s="13" t="s">
        <v>288</v>
      </c>
      <c r="O125" t="s">
        <v>544</v>
      </c>
    </row>
    <row r="126" spans="1:15" x14ac:dyDescent="0.25">
      <c r="A126" s="10" t="s">
        <v>113</v>
      </c>
      <c r="B126" s="1"/>
      <c r="C126" s="124"/>
      <c r="D126" s="11">
        <v>0</v>
      </c>
      <c r="E126" s="232" t="s">
        <v>581</v>
      </c>
      <c r="F126" s="232" t="s">
        <v>581</v>
      </c>
      <c r="G126" s="232" t="s">
        <v>581</v>
      </c>
      <c r="H126" s="232" t="s">
        <v>581</v>
      </c>
      <c r="I126" s="12"/>
      <c r="J126" s="12"/>
      <c r="K126" s="125">
        <v>0</v>
      </c>
      <c r="M126" s="13" t="s">
        <v>288</v>
      </c>
      <c r="O126" t="s">
        <v>545</v>
      </c>
    </row>
    <row r="127" spans="1:15" x14ac:dyDescent="0.25">
      <c r="A127" s="10" t="s">
        <v>114</v>
      </c>
      <c r="B127" s="1" t="s">
        <v>277</v>
      </c>
      <c r="C127" s="124" t="s">
        <v>316</v>
      </c>
      <c r="D127" s="11">
        <v>0</v>
      </c>
      <c r="E127" s="232" t="s">
        <v>581</v>
      </c>
      <c r="F127" s="232" t="s">
        <v>581</v>
      </c>
      <c r="G127" s="232" t="s">
        <v>581</v>
      </c>
      <c r="H127" s="232" t="s">
        <v>581</v>
      </c>
      <c r="I127" s="12"/>
      <c r="J127" s="12"/>
      <c r="K127" s="125">
        <v>100</v>
      </c>
      <c r="M127" s="13" t="s">
        <v>288</v>
      </c>
      <c r="O127" t="s">
        <v>546</v>
      </c>
    </row>
    <row r="128" spans="1:15" x14ac:dyDescent="0.25">
      <c r="A128" s="10" t="s">
        <v>115</v>
      </c>
      <c r="B128" s="1" t="s">
        <v>277</v>
      </c>
      <c r="C128" s="124" t="s">
        <v>316</v>
      </c>
      <c r="D128" s="11">
        <v>0</v>
      </c>
      <c r="E128" s="232" t="s">
        <v>581</v>
      </c>
      <c r="F128" s="232" t="s">
        <v>581</v>
      </c>
      <c r="G128" s="232" t="s">
        <v>581</v>
      </c>
      <c r="H128" s="232" t="s">
        <v>581</v>
      </c>
      <c r="I128" s="12"/>
      <c r="J128" s="12"/>
      <c r="K128" s="125">
        <v>100</v>
      </c>
      <c r="M128" s="13" t="s">
        <v>288</v>
      </c>
      <c r="O128" t="s">
        <v>547</v>
      </c>
    </row>
    <row r="129" spans="1:15" x14ac:dyDescent="0.25">
      <c r="A129" s="10" t="s">
        <v>116</v>
      </c>
      <c r="B129" s="1" t="s">
        <v>276</v>
      </c>
      <c r="C129" s="124" t="s">
        <v>316</v>
      </c>
      <c r="D129" s="232">
        <v>0.38</v>
      </c>
      <c r="E129" s="232" t="s">
        <v>581</v>
      </c>
      <c r="F129" s="232" t="s">
        <v>581</v>
      </c>
      <c r="G129" s="232" t="s">
        <v>581</v>
      </c>
      <c r="H129" s="232" t="s">
        <v>581</v>
      </c>
      <c r="I129" s="12"/>
      <c r="J129" s="12"/>
      <c r="K129" s="125">
        <v>75</v>
      </c>
      <c r="M129" s="13" t="s">
        <v>288</v>
      </c>
      <c r="O129" t="s">
        <v>548</v>
      </c>
    </row>
    <row r="130" spans="1:15" x14ac:dyDescent="0.25">
      <c r="A130" s="10" t="s">
        <v>117</v>
      </c>
      <c r="B130" s="1"/>
      <c r="C130" s="124"/>
      <c r="D130" s="11" t="s">
        <v>581</v>
      </c>
      <c r="E130" s="232" t="s">
        <v>581</v>
      </c>
      <c r="F130" s="232" t="s">
        <v>581</v>
      </c>
      <c r="G130" s="232" t="s">
        <v>581</v>
      </c>
      <c r="H130" s="232" t="s">
        <v>581</v>
      </c>
      <c r="I130" s="12"/>
      <c r="J130" s="12"/>
      <c r="K130" s="125">
        <v>0</v>
      </c>
      <c r="M130" s="13" t="s">
        <v>288</v>
      </c>
      <c r="O130" t="s">
        <v>549</v>
      </c>
    </row>
    <row r="131" spans="1:15" x14ac:dyDescent="0.25">
      <c r="A131" s="10" t="s">
        <v>118</v>
      </c>
      <c r="B131" s="1" t="s">
        <v>324</v>
      </c>
      <c r="C131" s="124" t="s">
        <v>316</v>
      </c>
      <c r="D131" s="232">
        <v>0.54</v>
      </c>
      <c r="E131" s="232" t="s">
        <v>581</v>
      </c>
      <c r="F131" s="232" t="s">
        <v>581</v>
      </c>
      <c r="G131" s="232" t="s">
        <v>581</v>
      </c>
      <c r="H131" s="232">
        <v>0.51</v>
      </c>
      <c r="I131" s="133">
        <v>44.55</v>
      </c>
      <c r="J131" s="12"/>
      <c r="K131" s="125">
        <v>64</v>
      </c>
      <c r="M131" s="13" t="s">
        <v>288</v>
      </c>
      <c r="O131" t="s">
        <v>550</v>
      </c>
    </row>
    <row r="132" spans="1:15" x14ac:dyDescent="0.25">
      <c r="A132" s="10" t="s">
        <v>119</v>
      </c>
      <c r="B132" s="1" t="s">
        <v>317</v>
      </c>
      <c r="C132" s="124" t="s">
        <v>316</v>
      </c>
      <c r="D132" s="232">
        <v>0.14000000000000001</v>
      </c>
      <c r="E132" s="232" t="s">
        <v>581</v>
      </c>
      <c r="F132" s="232" t="s">
        <v>581</v>
      </c>
      <c r="G132" s="232" t="s">
        <v>581</v>
      </c>
      <c r="H132" s="232" t="s">
        <v>581</v>
      </c>
      <c r="I132" s="12"/>
      <c r="J132" s="12"/>
      <c r="K132" s="125">
        <v>68</v>
      </c>
      <c r="M132" s="13" t="s">
        <v>288</v>
      </c>
      <c r="O132" t="s">
        <v>551</v>
      </c>
    </row>
    <row r="133" spans="1:15" x14ac:dyDescent="0.25">
      <c r="A133" s="10" t="s">
        <v>120</v>
      </c>
      <c r="B133" s="1" t="s">
        <v>276</v>
      </c>
      <c r="C133" s="124" t="s">
        <v>316</v>
      </c>
      <c r="D133" s="232">
        <v>0.35</v>
      </c>
      <c r="E133" s="232" t="s">
        <v>581</v>
      </c>
      <c r="F133" s="232" t="s">
        <v>581</v>
      </c>
      <c r="G133" s="232" t="s">
        <v>581</v>
      </c>
      <c r="H133" s="232" t="s">
        <v>581</v>
      </c>
      <c r="I133" s="133">
        <v>32.83</v>
      </c>
      <c r="J133" s="12"/>
      <c r="K133" s="125">
        <v>79</v>
      </c>
      <c r="M133" s="13" t="s">
        <v>288</v>
      </c>
      <c r="O133" t="s">
        <v>552</v>
      </c>
    </row>
    <row r="134" spans="1:15" x14ac:dyDescent="0.25">
      <c r="A134" s="10" t="s">
        <v>121</v>
      </c>
      <c r="B134" s="1" t="s">
        <v>315</v>
      </c>
      <c r="C134" s="124" t="s">
        <v>316</v>
      </c>
      <c r="D134" s="232">
        <v>0.44</v>
      </c>
      <c r="E134" s="232" t="s">
        <v>581</v>
      </c>
      <c r="F134" s="232" t="s">
        <v>581</v>
      </c>
      <c r="G134" s="232" t="s">
        <v>581</v>
      </c>
      <c r="H134" s="232" t="s">
        <v>581</v>
      </c>
      <c r="I134" s="12"/>
      <c r="J134" s="12"/>
      <c r="K134" s="125">
        <v>75</v>
      </c>
      <c r="M134" s="13" t="s">
        <v>288</v>
      </c>
      <c r="O134" t="s">
        <v>553</v>
      </c>
    </row>
    <row r="135" spans="1:15" x14ac:dyDescent="0.25">
      <c r="A135" s="10" t="s">
        <v>122</v>
      </c>
      <c r="B135" s="1"/>
      <c r="C135" s="124"/>
      <c r="D135" s="11" t="s">
        <v>581</v>
      </c>
      <c r="E135" s="232" t="s">
        <v>581</v>
      </c>
      <c r="F135" s="232" t="s">
        <v>581</v>
      </c>
      <c r="G135" s="232" t="s">
        <v>581</v>
      </c>
      <c r="H135" s="232" t="s">
        <v>581</v>
      </c>
      <c r="I135" s="12"/>
      <c r="J135" s="12"/>
      <c r="K135" s="125">
        <v>0</v>
      </c>
      <c r="M135" s="13" t="s">
        <v>288</v>
      </c>
      <c r="O135" t="s">
        <v>554</v>
      </c>
    </row>
    <row r="136" spans="1:15" x14ac:dyDescent="0.25">
      <c r="A136" s="10" t="s">
        <v>123</v>
      </c>
      <c r="B136" s="1" t="s">
        <v>321</v>
      </c>
      <c r="C136" s="124" t="s">
        <v>316</v>
      </c>
      <c r="D136" s="232">
        <v>0.59</v>
      </c>
      <c r="E136" s="232" t="s">
        <v>581</v>
      </c>
      <c r="F136" s="232" t="s">
        <v>581</v>
      </c>
      <c r="G136" s="232" t="s">
        <v>581</v>
      </c>
      <c r="H136" s="232" t="s">
        <v>581</v>
      </c>
      <c r="I136" s="133">
        <v>48.81</v>
      </c>
      <c r="J136" s="12"/>
      <c r="K136" s="125">
        <v>77</v>
      </c>
      <c r="M136" s="13" t="s">
        <v>288</v>
      </c>
      <c r="O136" t="s">
        <v>555</v>
      </c>
    </row>
    <row r="137" spans="1:15" x14ac:dyDescent="0.25">
      <c r="A137" s="10" t="s">
        <v>124</v>
      </c>
      <c r="B137" s="1" t="s">
        <v>277</v>
      </c>
      <c r="C137" s="124" t="s">
        <v>316</v>
      </c>
      <c r="D137" s="11">
        <v>0</v>
      </c>
      <c r="E137" s="232" t="s">
        <v>581</v>
      </c>
      <c r="F137" s="232" t="s">
        <v>581</v>
      </c>
      <c r="G137" s="232" t="s">
        <v>581</v>
      </c>
      <c r="H137" s="232" t="s">
        <v>581</v>
      </c>
      <c r="I137" s="12"/>
      <c r="J137" s="12"/>
      <c r="K137" s="125">
        <v>100</v>
      </c>
      <c r="M137" s="13" t="s">
        <v>288</v>
      </c>
      <c r="O137" t="s">
        <v>556</v>
      </c>
    </row>
    <row r="138" spans="1:15" x14ac:dyDescent="0.25">
      <c r="A138" s="10" t="s">
        <v>125</v>
      </c>
      <c r="B138" s="1"/>
      <c r="C138" s="124"/>
      <c r="D138" s="11" t="s">
        <v>581</v>
      </c>
      <c r="E138" s="232" t="s">
        <v>581</v>
      </c>
      <c r="F138" s="232" t="s">
        <v>581</v>
      </c>
      <c r="G138" s="232" t="s">
        <v>581</v>
      </c>
      <c r="H138" s="232" t="s">
        <v>581</v>
      </c>
      <c r="I138" s="12"/>
      <c r="J138" s="12"/>
      <c r="K138" s="125">
        <v>0</v>
      </c>
      <c r="M138" s="13" t="s">
        <v>288</v>
      </c>
      <c r="O138" t="s">
        <v>557</v>
      </c>
    </row>
    <row r="139" spans="1:15" x14ac:dyDescent="0.25">
      <c r="A139" s="10" t="s">
        <v>126</v>
      </c>
      <c r="B139" s="1" t="s">
        <v>317</v>
      </c>
      <c r="C139" s="124" t="s">
        <v>316</v>
      </c>
      <c r="D139" s="232">
        <v>0.32</v>
      </c>
      <c r="E139" s="232" t="s">
        <v>581</v>
      </c>
      <c r="F139" s="232">
        <v>0.35</v>
      </c>
      <c r="G139" s="232" t="s">
        <v>581</v>
      </c>
      <c r="H139" s="232" t="s">
        <v>581</v>
      </c>
      <c r="I139" s="133">
        <v>36.96</v>
      </c>
      <c r="J139" s="12"/>
      <c r="K139" s="125">
        <v>69</v>
      </c>
      <c r="M139" s="13" t="s">
        <v>288</v>
      </c>
      <c r="O139" t="s">
        <v>558</v>
      </c>
    </row>
    <row r="140" spans="1:15" x14ac:dyDescent="0.25">
      <c r="A140" s="126" t="s">
        <v>127</v>
      </c>
      <c r="B140" s="1"/>
      <c r="C140" s="124"/>
      <c r="D140" s="11" t="s">
        <v>581</v>
      </c>
      <c r="E140" s="232" t="s">
        <v>581</v>
      </c>
      <c r="F140" s="232" t="s">
        <v>581</v>
      </c>
      <c r="G140" s="232" t="s">
        <v>581</v>
      </c>
      <c r="H140" s="232" t="s">
        <v>581</v>
      </c>
      <c r="I140" s="12"/>
      <c r="J140" s="12"/>
      <c r="K140" s="125">
        <v>0</v>
      </c>
      <c r="M140" s="13" t="s">
        <v>288</v>
      </c>
      <c r="O140" t="s">
        <v>559</v>
      </c>
    </row>
    <row r="141" spans="1:15" x14ac:dyDescent="0.25">
      <c r="A141" s="126" t="s">
        <v>330</v>
      </c>
      <c r="B141" s="1" t="s">
        <v>324</v>
      </c>
      <c r="C141" s="124" t="s">
        <v>316</v>
      </c>
      <c r="D141" s="232">
        <v>0.25</v>
      </c>
      <c r="E141" s="232" t="s">
        <v>581</v>
      </c>
      <c r="F141" s="232" t="s">
        <v>581</v>
      </c>
      <c r="G141" s="232" t="s">
        <v>581</v>
      </c>
      <c r="H141" s="232">
        <v>0.22</v>
      </c>
      <c r="I141" s="12"/>
      <c r="J141" s="12"/>
      <c r="K141" s="125">
        <v>75</v>
      </c>
      <c r="M141" s="13" t="s">
        <v>288</v>
      </c>
      <c r="O141" t="s">
        <v>560</v>
      </c>
    </row>
    <row r="142" spans="1:15" x14ac:dyDescent="0.25">
      <c r="A142" s="10" t="s">
        <v>331</v>
      </c>
      <c r="B142" s="1" t="s">
        <v>324</v>
      </c>
      <c r="C142" s="124" t="s">
        <v>316</v>
      </c>
      <c r="D142" s="232">
        <v>0.27</v>
      </c>
      <c r="E142" s="232" t="s">
        <v>581</v>
      </c>
      <c r="F142" s="232" t="s">
        <v>581</v>
      </c>
      <c r="G142" s="232" t="s">
        <v>581</v>
      </c>
      <c r="H142" s="232">
        <v>0.24</v>
      </c>
      <c r="I142" s="12"/>
      <c r="J142" s="12"/>
      <c r="K142" s="125">
        <v>75</v>
      </c>
      <c r="M142" s="13" t="s">
        <v>288</v>
      </c>
      <c r="O142" t="s">
        <v>560</v>
      </c>
    </row>
    <row r="143" spans="1:15" x14ac:dyDescent="0.25">
      <c r="A143" s="10" t="s">
        <v>129</v>
      </c>
      <c r="B143" s="1" t="s">
        <v>321</v>
      </c>
      <c r="C143" s="124" t="s">
        <v>316</v>
      </c>
      <c r="D143" s="232">
        <v>0.52</v>
      </c>
      <c r="E143" s="232" t="s">
        <v>581</v>
      </c>
      <c r="F143" s="232" t="s">
        <v>581</v>
      </c>
      <c r="G143" s="232" t="s">
        <v>581</v>
      </c>
      <c r="H143" s="232" t="s">
        <v>581</v>
      </c>
      <c r="I143" s="12"/>
      <c r="J143" s="12"/>
      <c r="K143" s="125">
        <v>75</v>
      </c>
      <c r="M143" s="13" t="s">
        <v>288</v>
      </c>
      <c r="O143" t="s">
        <v>561</v>
      </c>
    </row>
    <row r="144" spans="1:15" x14ac:dyDescent="0.25">
      <c r="A144" s="10" t="s">
        <v>130</v>
      </c>
      <c r="B144" s="1" t="s">
        <v>332</v>
      </c>
      <c r="C144" s="124" t="s">
        <v>316</v>
      </c>
      <c r="D144" s="232">
        <v>0.28000000000000003</v>
      </c>
      <c r="E144" s="232" t="s">
        <v>581</v>
      </c>
      <c r="F144" s="232" t="s">
        <v>581</v>
      </c>
      <c r="G144" s="232" t="s">
        <v>581</v>
      </c>
      <c r="H144" s="232">
        <v>0.25</v>
      </c>
      <c r="I144" s="12">
        <v>48.36</v>
      </c>
      <c r="J144" s="12"/>
      <c r="K144" s="125">
        <v>161</v>
      </c>
      <c r="M144" s="13" t="s">
        <v>288</v>
      </c>
      <c r="O144" t="s">
        <v>562</v>
      </c>
    </row>
    <row r="145" spans="1:15" x14ac:dyDescent="0.25">
      <c r="A145" s="10" t="s">
        <v>131</v>
      </c>
      <c r="B145" s="1" t="s">
        <v>318</v>
      </c>
      <c r="C145" s="124" t="s">
        <v>316</v>
      </c>
      <c r="D145" s="232">
        <v>0.44</v>
      </c>
      <c r="E145" s="232" t="s">
        <v>581</v>
      </c>
      <c r="F145" s="232" t="s">
        <v>581</v>
      </c>
      <c r="G145" s="232" t="s">
        <v>581</v>
      </c>
      <c r="H145" s="232" t="s">
        <v>581</v>
      </c>
      <c r="I145" s="133">
        <v>27.46</v>
      </c>
      <c r="J145" s="12"/>
      <c r="K145" s="125">
        <v>60</v>
      </c>
      <c r="M145" s="13" t="s">
        <v>288</v>
      </c>
      <c r="O145" t="s">
        <v>563</v>
      </c>
    </row>
    <row r="146" spans="1:15" x14ac:dyDescent="0.25">
      <c r="A146" s="10" t="s">
        <v>132</v>
      </c>
      <c r="B146" s="1"/>
      <c r="C146" s="124"/>
      <c r="D146" s="11">
        <v>0.38</v>
      </c>
      <c r="E146" s="232" t="s">
        <v>581</v>
      </c>
      <c r="F146" s="232" t="s">
        <v>581</v>
      </c>
      <c r="G146" s="232" t="s">
        <v>581</v>
      </c>
      <c r="H146" s="232" t="s">
        <v>581</v>
      </c>
      <c r="I146" s="12"/>
      <c r="J146" s="12"/>
      <c r="K146" s="125">
        <v>0</v>
      </c>
      <c r="M146" s="13" t="s">
        <v>288</v>
      </c>
      <c r="O146" t="s">
        <v>564</v>
      </c>
    </row>
    <row r="147" spans="1:15" x14ac:dyDescent="0.25">
      <c r="A147" s="10" t="s">
        <v>133</v>
      </c>
      <c r="B147" s="1" t="s">
        <v>277</v>
      </c>
      <c r="C147" s="124" t="s">
        <v>316</v>
      </c>
      <c r="D147" s="11">
        <v>0</v>
      </c>
      <c r="E147" s="232" t="s">
        <v>581</v>
      </c>
      <c r="F147" s="232" t="s">
        <v>581</v>
      </c>
      <c r="G147" s="232" t="s">
        <v>581</v>
      </c>
      <c r="H147" s="232" t="s">
        <v>581</v>
      </c>
      <c r="I147" s="12"/>
      <c r="J147" s="12"/>
      <c r="K147" s="125">
        <v>100</v>
      </c>
      <c r="M147" s="13" t="s">
        <v>288</v>
      </c>
      <c r="O147" t="s">
        <v>565</v>
      </c>
    </row>
    <row r="148" spans="1:15" x14ac:dyDescent="0.25">
      <c r="A148" s="10" t="s">
        <v>134</v>
      </c>
      <c r="B148" s="1"/>
      <c r="C148" s="124"/>
      <c r="D148" s="232" t="s">
        <v>581</v>
      </c>
      <c r="E148" s="232" t="s">
        <v>581</v>
      </c>
      <c r="F148" s="232" t="s">
        <v>581</v>
      </c>
      <c r="G148" s="232" t="s">
        <v>581</v>
      </c>
      <c r="H148" s="232" t="s">
        <v>581</v>
      </c>
      <c r="I148" s="12"/>
      <c r="J148" s="12"/>
      <c r="K148" s="125">
        <v>0</v>
      </c>
      <c r="M148" s="13" t="s">
        <v>288</v>
      </c>
      <c r="O148" t="s">
        <v>566</v>
      </c>
    </row>
    <row r="149" spans="1:15" x14ac:dyDescent="0.25">
      <c r="A149" s="10" t="s">
        <v>135</v>
      </c>
      <c r="B149" s="1" t="s">
        <v>276</v>
      </c>
      <c r="C149" s="124" t="s">
        <v>316</v>
      </c>
      <c r="D149" s="232">
        <v>0.46</v>
      </c>
      <c r="E149" s="232" t="s">
        <v>581</v>
      </c>
      <c r="F149" s="232" t="s">
        <v>581</v>
      </c>
      <c r="G149" s="232" t="s">
        <v>581</v>
      </c>
      <c r="H149" s="232" t="s">
        <v>581</v>
      </c>
      <c r="I149" s="12"/>
      <c r="J149" s="12"/>
      <c r="K149" s="125">
        <v>75</v>
      </c>
      <c r="M149" s="13" t="s">
        <v>288</v>
      </c>
      <c r="O149" t="s">
        <v>567</v>
      </c>
    </row>
    <row r="150" spans="1:15" x14ac:dyDescent="0.25">
      <c r="A150" s="10" t="s">
        <v>228</v>
      </c>
      <c r="B150" s="1"/>
      <c r="C150" s="124"/>
      <c r="D150" s="232" t="s">
        <v>581</v>
      </c>
      <c r="E150" s="232" t="s">
        <v>581</v>
      </c>
      <c r="F150" s="232" t="s">
        <v>581</v>
      </c>
      <c r="G150" s="232" t="s">
        <v>581</v>
      </c>
      <c r="H150" s="232" t="s">
        <v>581</v>
      </c>
      <c r="I150" s="12"/>
      <c r="J150" s="12"/>
      <c r="K150" s="125">
        <v>0</v>
      </c>
      <c r="M150" s="13" t="s">
        <v>288</v>
      </c>
      <c r="O150" t="s">
        <v>568</v>
      </c>
    </row>
    <row r="151" spans="1:15" x14ac:dyDescent="0.25">
      <c r="A151" s="10" t="s">
        <v>136</v>
      </c>
      <c r="B151" s="1"/>
      <c r="C151" s="124"/>
      <c r="D151" s="232" t="s">
        <v>581</v>
      </c>
      <c r="E151" s="232" t="s">
        <v>581</v>
      </c>
      <c r="F151" s="232" t="s">
        <v>581</v>
      </c>
      <c r="G151" s="232" t="s">
        <v>581</v>
      </c>
      <c r="H151" s="232" t="s">
        <v>581</v>
      </c>
      <c r="I151" s="12"/>
      <c r="J151" s="12"/>
      <c r="K151" s="125">
        <v>0</v>
      </c>
      <c r="M151" s="13" t="s">
        <v>288</v>
      </c>
      <c r="O151" t="s">
        <v>569</v>
      </c>
    </row>
    <row r="152" spans="1:15" x14ac:dyDescent="0.25">
      <c r="A152" s="10" t="s">
        <v>137</v>
      </c>
      <c r="B152" s="1" t="s">
        <v>315</v>
      </c>
      <c r="C152" s="124" t="s">
        <v>316</v>
      </c>
      <c r="D152" s="232">
        <v>0.55000000000000004</v>
      </c>
      <c r="E152" s="232" t="s">
        <v>581</v>
      </c>
      <c r="F152" s="232" t="s">
        <v>581</v>
      </c>
      <c r="G152" s="232" t="s">
        <v>581</v>
      </c>
      <c r="H152" s="232" t="s">
        <v>581</v>
      </c>
      <c r="I152" s="133">
        <v>53.48</v>
      </c>
      <c r="J152" s="12"/>
      <c r="K152" s="125">
        <v>90</v>
      </c>
      <c r="M152" s="13" t="s">
        <v>288</v>
      </c>
      <c r="O152" t="s">
        <v>570</v>
      </c>
    </row>
    <row r="153" spans="1:15" x14ac:dyDescent="0.25">
      <c r="A153" s="10" t="s">
        <v>138</v>
      </c>
      <c r="B153" s="1" t="s">
        <v>276</v>
      </c>
      <c r="C153" s="124" t="s">
        <v>316</v>
      </c>
      <c r="D153" s="232">
        <v>0.56999999999999995</v>
      </c>
      <c r="E153" s="232" t="s">
        <v>581</v>
      </c>
      <c r="F153" s="232" t="s">
        <v>581</v>
      </c>
      <c r="G153" s="232" t="s">
        <v>581</v>
      </c>
      <c r="H153" s="232" t="s">
        <v>581</v>
      </c>
      <c r="I153" s="12"/>
      <c r="J153" s="12"/>
      <c r="K153" s="125">
        <v>75</v>
      </c>
      <c r="M153" s="13" t="s">
        <v>288</v>
      </c>
      <c r="O153" t="s">
        <v>571</v>
      </c>
    </row>
    <row r="154" spans="1:15" x14ac:dyDescent="0.25">
      <c r="A154" s="10" t="s">
        <v>139</v>
      </c>
      <c r="B154" s="1" t="s">
        <v>315</v>
      </c>
      <c r="C154" s="124" t="s">
        <v>316</v>
      </c>
      <c r="D154" s="232">
        <v>0.36</v>
      </c>
      <c r="E154" s="232" t="s">
        <v>581</v>
      </c>
      <c r="F154" s="232" t="s">
        <v>581</v>
      </c>
      <c r="G154" s="232" t="s">
        <v>581</v>
      </c>
      <c r="H154" s="232" t="s">
        <v>581</v>
      </c>
      <c r="I154" s="12"/>
      <c r="J154" s="12"/>
      <c r="K154" s="125">
        <v>75</v>
      </c>
      <c r="M154" s="13" t="s">
        <v>288</v>
      </c>
      <c r="O154" t="s">
        <v>572</v>
      </c>
    </row>
    <row r="155" spans="1:15" x14ac:dyDescent="0.25">
      <c r="A155" s="10" t="s">
        <v>140</v>
      </c>
      <c r="B155" s="1" t="s">
        <v>320</v>
      </c>
      <c r="C155" s="124" t="s">
        <v>316</v>
      </c>
      <c r="D155" s="232">
        <v>0.33</v>
      </c>
      <c r="E155" s="232" t="s">
        <v>581</v>
      </c>
      <c r="F155" s="232" t="s">
        <v>581</v>
      </c>
      <c r="G155" s="232" t="s">
        <v>581</v>
      </c>
      <c r="H155" s="232" t="s">
        <v>581</v>
      </c>
      <c r="I155" s="12"/>
      <c r="J155" s="12"/>
      <c r="K155" s="125">
        <v>75</v>
      </c>
      <c r="M155" s="13" t="s">
        <v>288</v>
      </c>
      <c r="O155" t="s">
        <v>573</v>
      </c>
    </row>
    <row r="156" spans="1:15" x14ac:dyDescent="0.25">
      <c r="A156" s="10" t="s">
        <v>141</v>
      </c>
      <c r="B156" s="1" t="s">
        <v>276</v>
      </c>
      <c r="C156" s="124" t="s">
        <v>316</v>
      </c>
      <c r="D156" s="232">
        <v>0.54</v>
      </c>
      <c r="E156" s="232" t="s">
        <v>581</v>
      </c>
      <c r="F156" s="232" t="s">
        <v>581</v>
      </c>
      <c r="G156" s="232" t="s">
        <v>581</v>
      </c>
      <c r="H156" s="232" t="s">
        <v>581</v>
      </c>
      <c r="I156" s="12"/>
      <c r="J156" s="12"/>
      <c r="K156" s="125">
        <v>75</v>
      </c>
      <c r="M156" s="13" t="s">
        <v>288</v>
      </c>
      <c r="O156" t="s">
        <v>574</v>
      </c>
    </row>
    <row r="157" spans="1:15" x14ac:dyDescent="0.25">
      <c r="A157" s="10" t="s">
        <v>142</v>
      </c>
      <c r="B157" s="1" t="s">
        <v>318</v>
      </c>
      <c r="C157" s="124" t="s">
        <v>316</v>
      </c>
      <c r="D157" s="232">
        <v>0.47</v>
      </c>
      <c r="E157" s="232" t="s">
        <v>581</v>
      </c>
      <c r="F157" s="232" t="s">
        <v>581</v>
      </c>
      <c r="G157" s="232" t="s">
        <v>581</v>
      </c>
      <c r="H157" s="232" t="s">
        <v>581</v>
      </c>
      <c r="I157" s="133">
        <v>30.62</v>
      </c>
      <c r="J157" s="12"/>
      <c r="K157" s="125">
        <v>70</v>
      </c>
      <c r="M157" s="13" t="s">
        <v>288</v>
      </c>
      <c r="O157" t="s">
        <v>575</v>
      </c>
    </row>
    <row r="158" spans="1:15" x14ac:dyDescent="0.25">
      <c r="A158" s="10" t="s">
        <v>143</v>
      </c>
      <c r="B158" s="1" t="s">
        <v>321</v>
      </c>
      <c r="C158" s="124" t="s">
        <v>316</v>
      </c>
      <c r="D158" s="232">
        <v>0.55000000000000004</v>
      </c>
      <c r="E158" s="232" t="s">
        <v>581</v>
      </c>
      <c r="F158" s="232" t="s">
        <v>581</v>
      </c>
      <c r="G158" s="232" t="s">
        <v>581</v>
      </c>
      <c r="H158" s="232" t="s">
        <v>581</v>
      </c>
      <c r="I158" s="133">
        <v>52.36</v>
      </c>
      <c r="J158" s="12"/>
      <c r="K158" s="125">
        <v>72</v>
      </c>
      <c r="M158" s="13" t="s">
        <v>288</v>
      </c>
      <c r="O158" t="s">
        <v>576</v>
      </c>
    </row>
    <row r="159" spans="1:15" x14ac:dyDescent="0.25">
      <c r="A159" s="10" t="s">
        <v>144</v>
      </c>
      <c r="B159" s="1" t="s">
        <v>315</v>
      </c>
      <c r="C159" s="124" t="s">
        <v>316</v>
      </c>
      <c r="D159" s="232">
        <v>0.6</v>
      </c>
      <c r="E159" s="232" t="s">
        <v>581</v>
      </c>
      <c r="F159" s="232">
        <v>0.62</v>
      </c>
      <c r="G159" s="232" t="s">
        <v>581</v>
      </c>
      <c r="H159" s="232" t="s">
        <v>581</v>
      </c>
      <c r="I159" s="12"/>
      <c r="J159" s="12"/>
      <c r="K159" s="125">
        <v>87</v>
      </c>
      <c r="M159" s="13" t="s">
        <v>288</v>
      </c>
      <c r="O159" t="s">
        <v>577</v>
      </c>
    </row>
    <row r="160" spans="1:15" x14ac:dyDescent="0.25">
      <c r="A160" s="10" t="s">
        <v>145</v>
      </c>
      <c r="B160" s="1"/>
      <c r="C160" s="124"/>
      <c r="D160" s="232" t="s">
        <v>581</v>
      </c>
      <c r="E160" s="232" t="s">
        <v>581</v>
      </c>
      <c r="F160" s="232" t="s">
        <v>581</v>
      </c>
      <c r="G160" s="232" t="s">
        <v>581</v>
      </c>
      <c r="H160" s="232" t="s">
        <v>581</v>
      </c>
      <c r="I160" s="12"/>
      <c r="J160" s="12"/>
      <c r="K160" s="125">
        <v>0</v>
      </c>
      <c r="M160" s="13" t="s">
        <v>288</v>
      </c>
      <c r="O160" t="s">
        <v>578</v>
      </c>
    </row>
    <row r="161" spans="1:15" x14ac:dyDescent="0.25">
      <c r="A161" s="10" t="s">
        <v>146</v>
      </c>
      <c r="B161" s="1"/>
      <c r="C161" s="124"/>
      <c r="D161" s="232" t="s">
        <v>581</v>
      </c>
      <c r="E161" s="232" t="s">
        <v>581</v>
      </c>
      <c r="F161" s="232" t="s">
        <v>581</v>
      </c>
      <c r="G161" s="232" t="s">
        <v>581</v>
      </c>
      <c r="H161" s="232" t="s">
        <v>581</v>
      </c>
      <c r="I161" s="12"/>
      <c r="J161" s="12"/>
      <c r="K161" s="125">
        <v>0</v>
      </c>
      <c r="M161" s="13" t="s">
        <v>288</v>
      </c>
      <c r="O161" t="s">
        <v>579</v>
      </c>
    </row>
    <row r="162" spans="1:15" x14ac:dyDescent="0.25">
      <c r="A162" s="10" t="s">
        <v>147</v>
      </c>
      <c r="B162" s="1" t="s">
        <v>277</v>
      </c>
      <c r="C162" s="124" t="s">
        <v>316</v>
      </c>
      <c r="D162" s="11">
        <v>0</v>
      </c>
      <c r="E162" s="232" t="s">
        <v>581</v>
      </c>
      <c r="F162" s="232" t="s">
        <v>581</v>
      </c>
      <c r="G162" s="232" t="s">
        <v>581</v>
      </c>
      <c r="H162" s="232" t="s">
        <v>581</v>
      </c>
      <c r="I162" s="12"/>
      <c r="J162" s="12"/>
      <c r="K162" s="125">
        <v>100</v>
      </c>
      <c r="M162" s="13" t="s">
        <v>288</v>
      </c>
      <c r="O162" t="s">
        <v>580</v>
      </c>
    </row>
    <row r="163" spans="1:15" x14ac:dyDescent="0.25">
      <c r="A163" s="10" t="s">
        <v>148</v>
      </c>
      <c r="B163" s="1" t="s">
        <v>332</v>
      </c>
      <c r="C163" s="124" t="s">
        <v>316</v>
      </c>
      <c r="D163" s="232">
        <v>0.25</v>
      </c>
      <c r="E163" s="232" t="s">
        <v>581</v>
      </c>
      <c r="F163" s="232" t="s">
        <v>581</v>
      </c>
      <c r="G163" s="232" t="s">
        <v>581</v>
      </c>
      <c r="H163" s="232" t="s">
        <v>581</v>
      </c>
      <c r="I163" s="133">
        <v>47.92</v>
      </c>
      <c r="J163" s="12"/>
      <c r="K163" s="125">
        <v>94</v>
      </c>
      <c r="M163" s="13" t="s">
        <v>288</v>
      </c>
      <c r="O163" t="s">
        <v>581</v>
      </c>
    </row>
    <row r="164" spans="1:15" x14ac:dyDescent="0.25">
      <c r="A164" s="10" t="s">
        <v>149</v>
      </c>
      <c r="B164" s="1" t="s">
        <v>320</v>
      </c>
      <c r="C164" s="124" t="s">
        <v>316</v>
      </c>
      <c r="D164" s="232">
        <v>0.08</v>
      </c>
      <c r="E164" s="232" t="s">
        <v>581</v>
      </c>
      <c r="F164" s="232" t="s">
        <v>581</v>
      </c>
      <c r="G164" s="232" t="s">
        <v>581</v>
      </c>
      <c r="H164" s="232" t="s">
        <v>581</v>
      </c>
      <c r="I164" s="12"/>
      <c r="J164" s="12"/>
      <c r="K164" s="125">
        <v>75</v>
      </c>
      <c r="M164" s="13" t="s">
        <v>288</v>
      </c>
      <c r="O164" t="s">
        <v>582</v>
      </c>
    </row>
    <row r="165" spans="1:15" x14ac:dyDescent="0.25">
      <c r="A165" s="10" t="s">
        <v>150</v>
      </c>
      <c r="B165" s="1" t="s">
        <v>317</v>
      </c>
      <c r="C165" s="124" t="s">
        <v>316</v>
      </c>
      <c r="D165" s="232">
        <v>0.32</v>
      </c>
      <c r="E165" s="232" t="s">
        <v>581</v>
      </c>
      <c r="F165" s="232" t="s">
        <v>581</v>
      </c>
      <c r="G165" s="232" t="s">
        <v>581</v>
      </c>
      <c r="H165" s="232" t="s">
        <v>581</v>
      </c>
      <c r="I165" s="12"/>
      <c r="J165" s="12"/>
      <c r="K165" s="125">
        <v>75</v>
      </c>
      <c r="M165" s="13" t="s">
        <v>288</v>
      </c>
      <c r="O165" t="s">
        <v>583</v>
      </c>
    </row>
    <row r="166" spans="1:15" x14ac:dyDescent="0.25">
      <c r="A166" s="10" t="s">
        <v>151</v>
      </c>
      <c r="B166" s="1" t="s">
        <v>315</v>
      </c>
      <c r="C166" s="124" t="s">
        <v>316</v>
      </c>
      <c r="D166" s="232">
        <v>0.55000000000000004</v>
      </c>
      <c r="E166" s="232" t="s">
        <v>581</v>
      </c>
      <c r="F166" s="232" t="s">
        <v>581</v>
      </c>
      <c r="G166" s="232" t="s">
        <v>581</v>
      </c>
      <c r="H166" s="232" t="s">
        <v>581</v>
      </c>
      <c r="I166" s="133">
        <v>50.12</v>
      </c>
      <c r="J166" s="12"/>
      <c r="K166" s="125">
        <v>79</v>
      </c>
      <c r="M166" s="13" t="s">
        <v>288</v>
      </c>
      <c r="O166" t="s">
        <v>584</v>
      </c>
    </row>
    <row r="167" spans="1:15" x14ac:dyDescent="0.25">
      <c r="A167" s="10" t="s">
        <v>152</v>
      </c>
      <c r="B167" s="1" t="s">
        <v>276</v>
      </c>
      <c r="C167" s="124" t="s">
        <v>316</v>
      </c>
      <c r="D167" s="232">
        <v>0.46</v>
      </c>
      <c r="E167" s="232" t="s">
        <v>581</v>
      </c>
      <c r="F167" s="232" t="s">
        <v>581</v>
      </c>
      <c r="G167" s="232" t="s">
        <v>581</v>
      </c>
      <c r="H167" s="232" t="s">
        <v>581</v>
      </c>
      <c r="I167" s="12"/>
      <c r="J167" s="12"/>
      <c r="K167" s="125">
        <v>75</v>
      </c>
      <c r="M167" s="13" t="s">
        <v>288</v>
      </c>
      <c r="O167" t="s">
        <v>585</v>
      </c>
    </row>
    <row r="168" spans="1:15" x14ac:dyDescent="0.25">
      <c r="A168" s="10" t="s">
        <v>153</v>
      </c>
      <c r="B168" s="1" t="s">
        <v>276</v>
      </c>
      <c r="C168" s="124" t="s">
        <v>316</v>
      </c>
      <c r="D168" s="232">
        <v>0.56999999999999995</v>
      </c>
      <c r="E168" s="232" t="s">
        <v>581</v>
      </c>
      <c r="F168" s="232" t="s">
        <v>581</v>
      </c>
      <c r="G168" s="232" t="s">
        <v>581</v>
      </c>
      <c r="H168" s="232" t="s">
        <v>581</v>
      </c>
      <c r="I168" s="12"/>
      <c r="J168" s="12"/>
      <c r="K168" s="125">
        <v>75</v>
      </c>
      <c r="M168" s="13" t="s">
        <v>288</v>
      </c>
      <c r="O168" t="s">
        <v>586</v>
      </c>
    </row>
    <row r="169" spans="1:15" x14ac:dyDescent="0.25">
      <c r="A169" s="10" t="s">
        <v>1087</v>
      </c>
      <c r="B169" s="1" t="s">
        <v>317</v>
      </c>
      <c r="C169" s="124" t="s">
        <v>316</v>
      </c>
      <c r="D169" s="232">
        <v>0.27</v>
      </c>
      <c r="E169" s="232" t="s">
        <v>581</v>
      </c>
      <c r="F169" s="232" t="s">
        <v>581</v>
      </c>
      <c r="G169" s="232" t="s">
        <v>581</v>
      </c>
      <c r="H169" s="232" t="s">
        <v>581</v>
      </c>
      <c r="I169" s="12"/>
      <c r="J169" s="12"/>
      <c r="K169" s="125">
        <v>0</v>
      </c>
      <c r="M169" s="13" t="s">
        <v>288</v>
      </c>
      <c r="O169" t="s">
        <v>587</v>
      </c>
    </row>
    <row r="170" spans="1:15" x14ac:dyDescent="0.25">
      <c r="A170" s="10" t="s">
        <v>154</v>
      </c>
      <c r="B170" s="1" t="s">
        <v>318</v>
      </c>
      <c r="C170" s="124" t="s">
        <v>316</v>
      </c>
      <c r="D170" s="232">
        <v>0.35</v>
      </c>
      <c r="E170" s="232" t="s">
        <v>581</v>
      </c>
      <c r="F170" s="232" t="s">
        <v>581</v>
      </c>
      <c r="G170" s="232" t="s">
        <v>581</v>
      </c>
      <c r="H170" s="232" t="s">
        <v>581</v>
      </c>
      <c r="I170" s="12"/>
      <c r="J170" s="12"/>
      <c r="K170" s="125">
        <v>106</v>
      </c>
      <c r="M170" s="13" t="s">
        <v>288</v>
      </c>
      <c r="O170" t="s">
        <v>588</v>
      </c>
    </row>
    <row r="171" spans="1:15" x14ac:dyDescent="0.25">
      <c r="A171" s="10" t="s">
        <v>155</v>
      </c>
      <c r="B171" s="1" t="s">
        <v>320</v>
      </c>
      <c r="C171" s="124" t="s">
        <v>316</v>
      </c>
      <c r="D171" s="232">
        <v>0.49</v>
      </c>
      <c r="E171" s="232" t="s">
        <v>581</v>
      </c>
      <c r="F171" s="232" t="s">
        <v>581</v>
      </c>
      <c r="G171" s="232" t="s">
        <v>581</v>
      </c>
      <c r="H171" s="232" t="s">
        <v>581</v>
      </c>
      <c r="I171" s="12"/>
      <c r="J171" s="12"/>
      <c r="K171" s="125">
        <v>96</v>
      </c>
      <c r="M171" s="13" t="s">
        <v>288</v>
      </c>
      <c r="O171" t="s">
        <v>589</v>
      </c>
    </row>
    <row r="172" spans="1:15" x14ac:dyDescent="0.25">
      <c r="A172" s="10" t="s">
        <v>156</v>
      </c>
      <c r="B172" s="1" t="s">
        <v>319</v>
      </c>
      <c r="C172" s="124" t="s">
        <v>316</v>
      </c>
      <c r="D172" s="232">
        <v>0.4</v>
      </c>
      <c r="E172" s="232" t="s">
        <v>581</v>
      </c>
      <c r="F172" s="232" t="s">
        <v>581</v>
      </c>
      <c r="G172" s="232" t="s">
        <v>581</v>
      </c>
      <c r="H172" s="232" t="s">
        <v>581</v>
      </c>
      <c r="I172" s="133">
        <v>34.46</v>
      </c>
      <c r="J172" s="12"/>
      <c r="K172" s="125">
        <v>62</v>
      </c>
      <c r="M172" s="13" t="s">
        <v>288</v>
      </c>
      <c r="O172" t="s">
        <v>590</v>
      </c>
    </row>
    <row r="173" spans="1:15" x14ac:dyDescent="0.25">
      <c r="A173" s="10" t="s">
        <v>157</v>
      </c>
      <c r="B173" s="1" t="s">
        <v>277</v>
      </c>
      <c r="C173" s="124" t="s">
        <v>316</v>
      </c>
      <c r="D173" s="11">
        <v>0</v>
      </c>
      <c r="E173" s="232" t="s">
        <v>581</v>
      </c>
      <c r="F173" s="232" t="s">
        <v>581</v>
      </c>
      <c r="G173" s="232" t="s">
        <v>581</v>
      </c>
      <c r="H173" s="232" t="s">
        <v>581</v>
      </c>
      <c r="I173" s="12"/>
      <c r="J173" s="12"/>
      <c r="K173" s="125">
        <v>90</v>
      </c>
      <c r="M173" s="13" t="s">
        <v>288</v>
      </c>
      <c r="O173" t="s">
        <v>591</v>
      </c>
    </row>
    <row r="174" spans="1:15" x14ac:dyDescent="0.25">
      <c r="A174" s="10" t="s">
        <v>158</v>
      </c>
      <c r="B174" s="1" t="s">
        <v>319</v>
      </c>
      <c r="C174" s="124" t="s">
        <v>316</v>
      </c>
      <c r="D174" s="232">
        <v>0.43</v>
      </c>
      <c r="E174" s="232" t="s">
        <v>581</v>
      </c>
      <c r="F174" s="232" t="s">
        <v>581</v>
      </c>
      <c r="G174" s="232">
        <v>0.4</v>
      </c>
      <c r="H174" s="232" t="s">
        <v>581</v>
      </c>
      <c r="I174" s="133">
        <v>36.51</v>
      </c>
      <c r="J174" s="12"/>
      <c r="K174" s="125">
        <v>81</v>
      </c>
      <c r="M174" s="13" t="s">
        <v>288</v>
      </c>
      <c r="O174" t="s">
        <v>592</v>
      </c>
    </row>
    <row r="175" spans="1:15" x14ac:dyDescent="0.25">
      <c r="A175" s="10" t="s">
        <v>159</v>
      </c>
      <c r="B175" s="1" t="s">
        <v>276</v>
      </c>
      <c r="C175" s="124" t="s">
        <v>316</v>
      </c>
      <c r="D175" s="232">
        <v>0.52</v>
      </c>
      <c r="E175" s="232" t="s">
        <v>581</v>
      </c>
      <c r="F175" s="232" t="s">
        <v>581</v>
      </c>
      <c r="G175" s="232" t="s">
        <v>581</v>
      </c>
      <c r="H175" s="232" t="s">
        <v>581</v>
      </c>
      <c r="I175" s="133">
        <v>32.450000000000003</v>
      </c>
      <c r="J175" s="12"/>
      <c r="K175" s="125">
        <v>72</v>
      </c>
      <c r="M175" s="13" t="s">
        <v>288</v>
      </c>
      <c r="O175" t="s">
        <v>593</v>
      </c>
    </row>
    <row r="176" spans="1:15" x14ac:dyDescent="0.25">
      <c r="A176" s="10" t="s">
        <v>160</v>
      </c>
      <c r="B176" s="1"/>
      <c r="C176" s="124"/>
      <c r="D176" s="232" t="s">
        <v>581</v>
      </c>
      <c r="E176" s="232" t="s">
        <v>581</v>
      </c>
      <c r="F176" s="232" t="s">
        <v>581</v>
      </c>
      <c r="G176" s="232" t="s">
        <v>581</v>
      </c>
      <c r="H176" s="232" t="s">
        <v>581</v>
      </c>
      <c r="I176" s="12"/>
      <c r="J176" s="12"/>
      <c r="K176" s="125">
        <v>0</v>
      </c>
      <c r="M176" s="13" t="s">
        <v>288</v>
      </c>
      <c r="O176" t="s">
        <v>594</v>
      </c>
    </row>
    <row r="177" spans="1:15" x14ac:dyDescent="0.25">
      <c r="A177" s="10" t="s">
        <v>161</v>
      </c>
      <c r="B177" s="1" t="s">
        <v>277</v>
      </c>
      <c r="C177" s="124" t="s">
        <v>316</v>
      </c>
      <c r="D177" s="11">
        <v>0</v>
      </c>
      <c r="E177" s="232" t="s">
        <v>581</v>
      </c>
      <c r="F177" s="232" t="s">
        <v>581</v>
      </c>
      <c r="G177" s="232" t="s">
        <v>581</v>
      </c>
      <c r="H177" s="232" t="s">
        <v>581</v>
      </c>
      <c r="I177" s="12"/>
      <c r="J177" s="12"/>
      <c r="K177" s="125">
        <v>100</v>
      </c>
      <c r="M177" s="13" t="s">
        <v>288</v>
      </c>
      <c r="O177" t="s">
        <v>595</v>
      </c>
    </row>
    <row r="178" spans="1:15" x14ac:dyDescent="0.25">
      <c r="A178" s="10" t="s">
        <v>162</v>
      </c>
      <c r="B178" s="1" t="s">
        <v>332</v>
      </c>
      <c r="C178" s="124" t="s">
        <v>316</v>
      </c>
      <c r="D178" s="232">
        <v>0.19</v>
      </c>
      <c r="E178" s="232" t="s">
        <v>581</v>
      </c>
      <c r="F178" s="232" t="s">
        <v>581</v>
      </c>
      <c r="G178" s="232" t="s">
        <v>581</v>
      </c>
      <c r="H178" s="232" t="s">
        <v>581</v>
      </c>
      <c r="I178" s="133">
        <v>53.43</v>
      </c>
      <c r="J178" s="12"/>
      <c r="K178" s="125">
        <v>75</v>
      </c>
      <c r="M178" s="13" t="s">
        <v>288</v>
      </c>
      <c r="O178" t="s">
        <v>596</v>
      </c>
    </row>
    <row r="179" spans="1:15" x14ac:dyDescent="0.25">
      <c r="A179" s="10" t="s">
        <v>163</v>
      </c>
      <c r="B179" s="1" t="s">
        <v>318</v>
      </c>
      <c r="C179" s="124" t="s">
        <v>316</v>
      </c>
      <c r="D179" s="232">
        <v>0.33</v>
      </c>
      <c r="E179" s="232" t="s">
        <v>581</v>
      </c>
      <c r="F179" s="232" t="s">
        <v>581</v>
      </c>
      <c r="G179" s="232" t="s">
        <v>581</v>
      </c>
      <c r="H179" s="232" t="s">
        <v>581</v>
      </c>
      <c r="I179" s="12"/>
      <c r="J179" s="12"/>
      <c r="K179" s="125">
        <v>75</v>
      </c>
      <c r="M179" s="13" t="s">
        <v>288</v>
      </c>
      <c r="O179" t="s">
        <v>597</v>
      </c>
    </row>
    <row r="180" spans="1:15" x14ac:dyDescent="0.25">
      <c r="A180" s="10" t="s">
        <v>164</v>
      </c>
      <c r="B180" s="1" t="s">
        <v>277</v>
      </c>
      <c r="C180" s="124" t="s">
        <v>316</v>
      </c>
      <c r="D180" s="11">
        <v>0</v>
      </c>
      <c r="E180" s="232" t="s">
        <v>581</v>
      </c>
      <c r="F180" s="232">
        <v>0.11</v>
      </c>
      <c r="G180" s="232">
        <v>0.11</v>
      </c>
      <c r="H180" s="232" t="s">
        <v>581</v>
      </c>
      <c r="I180" s="12">
        <v>44.81</v>
      </c>
      <c r="J180" s="12"/>
      <c r="K180" s="125">
        <v>104</v>
      </c>
      <c r="M180" s="13" t="s">
        <v>288</v>
      </c>
      <c r="O180" t="s">
        <v>598</v>
      </c>
    </row>
    <row r="181" spans="1:15" x14ac:dyDescent="0.25">
      <c r="A181" s="10" t="s">
        <v>165</v>
      </c>
      <c r="B181" s="1" t="s">
        <v>317</v>
      </c>
      <c r="C181" s="124" t="s">
        <v>316</v>
      </c>
      <c r="D181" s="232">
        <v>0.28000000000000003</v>
      </c>
      <c r="E181" s="232" t="s">
        <v>581</v>
      </c>
      <c r="F181" s="232" t="s">
        <v>581</v>
      </c>
      <c r="G181" s="232" t="s">
        <v>581</v>
      </c>
      <c r="H181" s="232" t="s">
        <v>581</v>
      </c>
      <c r="I181" s="12"/>
      <c r="J181" s="12"/>
      <c r="K181" s="125">
        <v>75</v>
      </c>
      <c r="M181" s="13" t="s">
        <v>288</v>
      </c>
      <c r="O181" t="s">
        <v>599</v>
      </c>
    </row>
    <row r="182" spans="1:15" x14ac:dyDescent="0.25">
      <c r="A182" s="10" t="s">
        <v>280</v>
      </c>
      <c r="B182" s="1" t="s">
        <v>321</v>
      </c>
      <c r="C182" s="124" t="s">
        <v>316</v>
      </c>
      <c r="D182" s="232">
        <v>0.63</v>
      </c>
      <c r="E182" s="232" t="s">
        <v>581</v>
      </c>
      <c r="F182" s="232" t="s">
        <v>581</v>
      </c>
      <c r="G182" s="232" t="s">
        <v>581</v>
      </c>
      <c r="H182" s="232" t="s">
        <v>581</v>
      </c>
      <c r="I182" s="133">
        <v>46.59</v>
      </c>
      <c r="J182" s="12"/>
      <c r="K182" s="125">
        <v>94</v>
      </c>
      <c r="M182" s="13" t="s">
        <v>288</v>
      </c>
      <c r="O182" t="s">
        <v>600</v>
      </c>
    </row>
    <row r="183" spans="1:15" x14ac:dyDescent="0.25">
      <c r="A183" s="10" t="s">
        <v>166</v>
      </c>
      <c r="B183" s="1" t="s">
        <v>321</v>
      </c>
      <c r="C183" s="124" t="s">
        <v>316</v>
      </c>
      <c r="D183" s="232">
        <v>0.67</v>
      </c>
      <c r="E183" s="232" t="s">
        <v>581</v>
      </c>
      <c r="F183" s="232" t="s">
        <v>581</v>
      </c>
      <c r="G183" s="232" t="s">
        <v>581</v>
      </c>
      <c r="H183" s="232" t="s">
        <v>581</v>
      </c>
      <c r="I183" s="12">
        <v>70.69</v>
      </c>
      <c r="J183" s="12"/>
      <c r="K183" s="125">
        <v>75</v>
      </c>
      <c r="M183" s="13" t="s">
        <v>288</v>
      </c>
      <c r="O183" t="s">
        <v>601</v>
      </c>
    </row>
    <row r="184" spans="1:15" x14ac:dyDescent="0.25">
      <c r="A184" s="10" t="s">
        <v>168</v>
      </c>
      <c r="B184" s="1" t="s">
        <v>277</v>
      </c>
      <c r="C184" s="124" t="s">
        <v>316</v>
      </c>
      <c r="D184" s="11">
        <v>0</v>
      </c>
      <c r="E184" s="232" t="s">
        <v>581</v>
      </c>
      <c r="F184" s="232" t="s">
        <v>581</v>
      </c>
      <c r="G184" s="232" t="s">
        <v>581</v>
      </c>
      <c r="H184" s="232" t="s">
        <v>581</v>
      </c>
      <c r="I184" s="12"/>
      <c r="J184" s="12"/>
      <c r="K184" s="125">
        <v>100</v>
      </c>
      <c r="M184" s="13" t="s">
        <v>288</v>
      </c>
      <c r="O184" t="s">
        <v>602</v>
      </c>
    </row>
    <row r="185" spans="1:15" x14ac:dyDescent="0.25">
      <c r="A185" s="10" t="s">
        <v>169</v>
      </c>
      <c r="B185" s="1" t="s">
        <v>277</v>
      </c>
      <c r="C185" s="124" t="s">
        <v>316</v>
      </c>
      <c r="D185" s="11">
        <v>0</v>
      </c>
      <c r="E185" s="232" t="s">
        <v>581</v>
      </c>
      <c r="F185" s="232" t="s">
        <v>581</v>
      </c>
      <c r="G185" s="232" t="s">
        <v>581</v>
      </c>
      <c r="H185" s="232" t="s">
        <v>581</v>
      </c>
      <c r="I185" s="12"/>
      <c r="J185" s="12"/>
      <c r="K185" s="125">
        <v>90</v>
      </c>
      <c r="M185" s="13" t="s">
        <v>288</v>
      </c>
      <c r="O185" t="s">
        <v>603</v>
      </c>
    </row>
    <row r="186" spans="1:15" x14ac:dyDescent="0.25">
      <c r="A186" s="10" t="s">
        <v>170</v>
      </c>
      <c r="B186" s="1" t="s">
        <v>277</v>
      </c>
      <c r="C186" s="124" t="s">
        <v>316</v>
      </c>
      <c r="D186" s="11">
        <v>0</v>
      </c>
      <c r="E186" s="232" t="s">
        <v>581</v>
      </c>
      <c r="F186" s="232" t="s">
        <v>581</v>
      </c>
      <c r="G186" s="232" t="s">
        <v>581</v>
      </c>
      <c r="H186" s="232" t="s">
        <v>581</v>
      </c>
      <c r="I186" s="12"/>
      <c r="J186" s="12"/>
      <c r="K186" s="125">
        <v>100</v>
      </c>
      <c r="M186" s="13" t="s">
        <v>288</v>
      </c>
      <c r="O186" t="s">
        <v>604</v>
      </c>
    </row>
    <row r="187" spans="1:15" x14ac:dyDescent="0.25">
      <c r="A187" s="10" t="s">
        <v>171</v>
      </c>
      <c r="B187" s="1" t="s">
        <v>321</v>
      </c>
      <c r="C187" s="124" t="s">
        <v>316</v>
      </c>
      <c r="D187" s="232">
        <v>0.49</v>
      </c>
      <c r="E187" s="232" t="s">
        <v>581</v>
      </c>
      <c r="F187" s="232" t="s">
        <v>581</v>
      </c>
      <c r="G187" s="232" t="s">
        <v>581</v>
      </c>
      <c r="H187" s="232" t="s">
        <v>581</v>
      </c>
      <c r="I187" s="12"/>
      <c r="J187" s="12"/>
      <c r="K187" s="125">
        <v>81</v>
      </c>
      <c r="M187" s="13" t="s">
        <v>288</v>
      </c>
      <c r="O187" t="s">
        <v>605</v>
      </c>
    </row>
    <row r="188" spans="1:15" x14ac:dyDescent="0.25">
      <c r="A188" s="10" t="s">
        <v>172</v>
      </c>
      <c r="B188" s="1"/>
      <c r="C188" s="124"/>
      <c r="D188" s="232" t="s">
        <v>581</v>
      </c>
      <c r="E188" s="232" t="s">
        <v>581</v>
      </c>
      <c r="F188" s="232" t="s">
        <v>581</v>
      </c>
      <c r="G188" s="232" t="s">
        <v>581</v>
      </c>
      <c r="H188" s="232" t="s">
        <v>581</v>
      </c>
      <c r="I188" s="12"/>
      <c r="J188" s="12"/>
      <c r="K188" s="125">
        <v>0</v>
      </c>
      <c r="M188" s="13" t="s">
        <v>288</v>
      </c>
      <c r="O188" t="s">
        <v>606</v>
      </c>
    </row>
    <row r="189" spans="1:15" x14ac:dyDescent="0.25">
      <c r="A189" s="10" t="s">
        <v>173</v>
      </c>
      <c r="B189" s="1" t="s">
        <v>318</v>
      </c>
      <c r="C189" s="124" t="s">
        <v>316</v>
      </c>
      <c r="D189" s="232">
        <v>0.35</v>
      </c>
      <c r="E189" s="232" t="s">
        <v>581</v>
      </c>
      <c r="F189" s="232" t="s">
        <v>581</v>
      </c>
      <c r="G189" s="232" t="s">
        <v>581</v>
      </c>
      <c r="H189" s="232" t="s">
        <v>581</v>
      </c>
      <c r="I189" s="12"/>
      <c r="J189" s="12"/>
      <c r="K189" s="125">
        <v>75</v>
      </c>
      <c r="M189" s="13" t="s">
        <v>288</v>
      </c>
      <c r="O189" t="s">
        <v>607</v>
      </c>
    </row>
    <row r="190" spans="1:15" x14ac:dyDescent="0.25">
      <c r="A190" s="10" t="s">
        <v>281</v>
      </c>
      <c r="B190" s="1"/>
      <c r="C190" s="124"/>
      <c r="D190" s="232" t="s">
        <v>581</v>
      </c>
      <c r="E190" s="232" t="s">
        <v>581</v>
      </c>
      <c r="F190" s="232" t="s">
        <v>581</v>
      </c>
      <c r="G190" s="232" t="s">
        <v>581</v>
      </c>
      <c r="H190" s="232" t="s">
        <v>581</v>
      </c>
      <c r="I190" s="12"/>
      <c r="J190" s="12"/>
      <c r="K190" s="125">
        <v>0</v>
      </c>
      <c r="M190" s="13" t="s">
        <v>288</v>
      </c>
      <c r="O190" t="s">
        <v>608</v>
      </c>
    </row>
    <row r="191" spans="1:15" x14ac:dyDescent="0.25">
      <c r="A191" s="10" t="s">
        <v>174</v>
      </c>
      <c r="B191" s="1"/>
      <c r="C191" s="124"/>
      <c r="D191" s="232" t="s">
        <v>581</v>
      </c>
      <c r="E191" s="232" t="s">
        <v>581</v>
      </c>
      <c r="F191" s="232" t="s">
        <v>581</v>
      </c>
      <c r="G191" s="232" t="s">
        <v>581</v>
      </c>
      <c r="H191" s="232" t="s">
        <v>581</v>
      </c>
      <c r="I191" s="12"/>
      <c r="J191" s="12"/>
      <c r="K191" s="125">
        <v>0</v>
      </c>
      <c r="M191" s="13" t="s">
        <v>288</v>
      </c>
      <c r="O191" t="s">
        <v>609</v>
      </c>
    </row>
    <row r="192" spans="1:15" x14ac:dyDescent="0.25">
      <c r="A192" s="10" t="s">
        <v>175</v>
      </c>
      <c r="B192" s="1" t="s">
        <v>318</v>
      </c>
      <c r="C192" s="124" t="s">
        <v>316</v>
      </c>
      <c r="D192" s="232">
        <v>0.36</v>
      </c>
      <c r="E192" s="232" t="s">
        <v>581</v>
      </c>
      <c r="F192" s="232">
        <v>0.35</v>
      </c>
      <c r="G192" s="232" t="s">
        <v>581</v>
      </c>
      <c r="H192" s="232" t="s">
        <v>581</v>
      </c>
      <c r="I192" s="12"/>
      <c r="J192" s="12"/>
      <c r="K192" s="125">
        <v>75</v>
      </c>
      <c r="M192" s="13" t="s">
        <v>288</v>
      </c>
      <c r="O192" t="s">
        <v>610</v>
      </c>
    </row>
    <row r="193" spans="1:15" x14ac:dyDescent="0.25">
      <c r="A193" s="10" t="s">
        <v>176</v>
      </c>
      <c r="B193" s="1"/>
      <c r="C193" s="124"/>
      <c r="D193" s="232" t="s">
        <v>581</v>
      </c>
      <c r="E193" s="232" t="s">
        <v>581</v>
      </c>
      <c r="F193" s="232" t="s">
        <v>581</v>
      </c>
      <c r="G193" s="232" t="s">
        <v>581</v>
      </c>
      <c r="H193" s="232" t="s">
        <v>581</v>
      </c>
      <c r="I193" s="12"/>
      <c r="J193" s="12"/>
      <c r="K193" s="125">
        <v>0</v>
      </c>
      <c r="M193" s="13" t="s">
        <v>288</v>
      </c>
      <c r="O193" t="s">
        <v>611</v>
      </c>
    </row>
    <row r="194" spans="1:15" x14ac:dyDescent="0.25">
      <c r="A194" s="10" t="s">
        <v>282</v>
      </c>
      <c r="B194" s="1"/>
      <c r="C194" s="124"/>
      <c r="D194" s="232" t="s">
        <v>581</v>
      </c>
      <c r="E194" s="232" t="s">
        <v>581</v>
      </c>
      <c r="F194" s="232" t="s">
        <v>581</v>
      </c>
      <c r="G194" s="232" t="s">
        <v>581</v>
      </c>
      <c r="H194" s="232" t="s">
        <v>581</v>
      </c>
      <c r="I194" s="12"/>
      <c r="J194" s="12"/>
      <c r="K194" s="125">
        <v>0</v>
      </c>
      <c r="M194" s="13" t="s">
        <v>288</v>
      </c>
      <c r="O194" t="s">
        <v>612</v>
      </c>
    </row>
    <row r="195" spans="1:15" x14ac:dyDescent="0.25">
      <c r="A195" s="10" t="s">
        <v>177</v>
      </c>
      <c r="B195" s="1" t="s">
        <v>320</v>
      </c>
      <c r="C195" s="124" t="s">
        <v>316</v>
      </c>
      <c r="D195" s="232">
        <v>0.43</v>
      </c>
      <c r="E195" s="232" t="s">
        <v>581</v>
      </c>
      <c r="F195" s="232" t="s">
        <v>581</v>
      </c>
      <c r="G195" s="232" t="s">
        <v>581</v>
      </c>
      <c r="H195" s="232" t="s">
        <v>581</v>
      </c>
      <c r="I195" s="12"/>
      <c r="J195" s="12"/>
      <c r="K195" s="125">
        <v>75</v>
      </c>
      <c r="M195" s="13" t="s">
        <v>288</v>
      </c>
      <c r="O195" t="s">
        <v>613</v>
      </c>
    </row>
    <row r="196" spans="1:15" x14ac:dyDescent="0.25">
      <c r="A196" s="10" t="s">
        <v>178</v>
      </c>
      <c r="B196" s="1" t="s">
        <v>318</v>
      </c>
      <c r="C196" s="124" t="s">
        <v>316</v>
      </c>
      <c r="D196" s="232">
        <v>0.46</v>
      </c>
      <c r="E196" s="232" t="s">
        <v>581</v>
      </c>
      <c r="F196" s="232" t="s">
        <v>581</v>
      </c>
      <c r="G196" s="232" t="s">
        <v>581</v>
      </c>
      <c r="H196" s="232" t="s">
        <v>581</v>
      </c>
      <c r="I196" s="12"/>
      <c r="J196" s="12"/>
      <c r="K196" s="125">
        <v>87</v>
      </c>
      <c r="M196" s="13" t="s">
        <v>288</v>
      </c>
      <c r="O196" t="s">
        <v>614</v>
      </c>
    </row>
    <row r="197" spans="1:15" x14ac:dyDescent="0.25">
      <c r="A197" s="10" t="s">
        <v>333</v>
      </c>
      <c r="B197" s="1" t="s">
        <v>320</v>
      </c>
      <c r="C197" s="124" t="s">
        <v>316</v>
      </c>
      <c r="D197" s="232">
        <v>0.32</v>
      </c>
      <c r="E197" s="232" t="s">
        <v>581</v>
      </c>
      <c r="F197" s="232" t="s">
        <v>581</v>
      </c>
      <c r="G197" s="232" t="s">
        <v>581</v>
      </c>
      <c r="H197" s="232" t="s">
        <v>581</v>
      </c>
      <c r="I197" s="12"/>
      <c r="J197" s="12"/>
      <c r="K197" s="125">
        <v>75</v>
      </c>
      <c r="M197" s="13" t="s">
        <v>288</v>
      </c>
      <c r="O197" t="s">
        <v>615</v>
      </c>
    </row>
    <row r="198" spans="1:15" x14ac:dyDescent="0.25">
      <c r="A198" s="10" t="s">
        <v>179</v>
      </c>
      <c r="B198" s="1"/>
      <c r="C198" s="124"/>
      <c r="D198" s="232" t="s">
        <v>581</v>
      </c>
      <c r="E198" s="232" t="s">
        <v>581</v>
      </c>
      <c r="F198" s="232" t="s">
        <v>581</v>
      </c>
      <c r="G198" s="232" t="s">
        <v>581</v>
      </c>
      <c r="H198" s="232" t="s">
        <v>581</v>
      </c>
      <c r="I198" s="12"/>
      <c r="J198" s="12"/>
      <c r="K198" s="125">
        <v>0</v>
      </c>
      <c r="M198" s="13" t="s">
        <v>288</v>
      </c>
      <c r="O198" t="s">
        <v>616</v>
      </c>
    </row>
    <row r="199" spans="1:15" x14ac:dyDescent="0.25">
      <c r="A199" s="10" t="s">
        <v>180</v>
      </c>
      <c r="B199" s="1" t="s">
        <v>315</v>
      </c>
      <c r="C199" s="124" t="s">
        <v>316</v>
      </c>
      <c r="D199" s="232">
        <v>0.4</v>
      </c>
      <c r="E199" s="232" t="s">
        <v>581</v>
      </c>
      <c r="F199" s="232" t="s">
        <v>581</v>
      </c>
      <c r="G199" s="232" t="s">
        <v>581</v>
      </c>
      <c r="H199" s="232" t="s">
        <v>581</v>
      </c>
      <c r="I199" s="12"/>
      <c r="J199" s="12"/>
      <c r="K199" s="125">
        <v>78</v>
      </c>
      <c r="M199" s="13" t="s">
        <v>288</v>
      </c>
      <c r="O199" t="s">
        <v>617</v>
      </c>
    </row>
    <row r="200" spans="1:15" x14ac:dyDescent="0.25">
      <c r="A200" s="10" t="s">
        <v>181</v>
      </c>
      <c r="B200" s="1" t="s">
        <v>321</v>
      </c>
      <c r="C200" s="124" t="s">
        <v>316</v>
      </c>
      <c r="D200" s="232">
        <v>0.46</v>
      </c>
      <c r="E200" s="232" t="s">
        <v>581</v>
      </c>
      <c r="F200" s="232">
        <v>0.46</v>
      </c>
      <c r="G200" s="232" t="s">
        <v>581</v>
      </c>
      <c r="H200" s="232" t="s">
        <v>581</v>
      </c>
      <c r="I200" s="133">
        <v>50.2</v>
      </c>
      <c r="J200" s="12"/>
      <c r="K200" s="125">
        <v>76</v>
      </c>
      <c r="M200" s="13" t="s">
        <v>288</v>
      </c>
      <c r="O200" t="s">
        <v>618</v>
      </c>
    </row>
    <row r="201" spans="1:15" x14ac:dyDescent="0.25">
      <c r="A201" s="10" t="s">
        <v>229</v>
      </c>
      <c r="B201" s="1"/>
      <c r="C201" s="124"/>
      <c r="D201" s="232" t="s">
        <v>581</v>
      </c>
      <c r="E201" s="232" t="s">
        <v>581</v>
      </c>
      <c r="F201" s="232" t="s">
        <v>581</v>
      </c>
      <c r="G201" s="232" t="s">
        <v>581</v>
      </c>
      <c r="H201" s="232" t="s">
        <v>581</v>
      </c>
      <c r="I201" s="12"/>
      <c r="J201" s="12"/>
      <c r="K201" s="125">
        <v>0</v>
      </c>
      <c r="M201" s="13" t="s">
        <v>288</v>
      </c>
      <c r="O201" t="s">
        <v>619</v>
      </c>
    </row>
    <row r="202" spans="1:15" x14ac:dyDescent="0.25">
      <c r="A202" s="10" t="s">
        <v>182</v>
      </c>
      <c r="B202" s="1" t="s">
        <v>324</v>
      </c>
      <c r="C202" s="124" t="s">
        <v>316</v>
      </c>
      <c r="D202" s="232">
        <v>0.3</v>
      </c>
      <c r="E202" s="232" t="s">
        <v>581</v>
      </c>
      <c r="F202" s="232" t="s">
        <v>581</v>
      </c>
      <c r="G202" s="232" t="s">
        <v>581</v>
      </c>
      <c r="H202" s="232">
        <v>0.28000000000000003</v>
      </c>
      <c r="I202" s="12"/>
      <c r="J202" s="12"/>
      <c r="K202" s="125">
        <v>75</v>
      </c>
      <c r="M202" s="13" t="s">
        <v>288</v>
      </c>
      <c r="O202" t="s">
        <v>620</v>
      </c>
    </row>
    <row r="203" spans="1:15" x14ac:dyDescent="0.25">
      <c r="A203" s="10" t="s">
        <v>183</v>
      </c>
      <c r="B203" s="1" t="s">
        <v>315</v>
      </c>
      <c r="C203" s="124" t="s">
        <v>316</v>
      </c>
      <c r="D203" s="232">
        <v>0.51</v>
      </c>
      <c r="E203" s="232" t="s">
        <v>581</v>
      </c>
      <c r="F203" s="232" t="s">
        <v>581</v>
      </c>
      <c r="G203" s="232" t="s">
        <v>581</v>
      </c>
      <c r="H203" s="232" t="s">
        <v>581</v>
      </c>
      <c r="I203" s="12"/>
      <c r="J203" s="12"/>
      <c r="K203" s="125">
        <v>75</v>
      </c>
      <c r="M203" s="13" t="s">
        <v>288</v>
      </c>
      <c r="O203" t="s">
        <v>621</v>
      </c>
    </row>
    <row r="204" spans="1:15" x14ac:dyDescent="0.25">
      <c r="A204" s="10" t="s">
        <v>184</v>
      </c>
      <c r="B204" s="1" t="s">
        <v>276</v>
      </c>
      <c r="C204" s="124" t="s">
        <v>316</v>
      </c>
      <c r="D204" s="232">
        <v>0.19</v>
      </c>
      <c r="E204" s="232" t="s">
        <v>581</v>
      </c>
      <c r="F204" s="232" t="s">
        <v>581</v>
      </c>
      <c r="G204" s="232" t="s">
        <v>581</v>
      </c>
      <c r="H204" s="232" t="s">
        <v>581</v>
      </c>
      <c r="I204" s="12"/>
      <c r="J204" s="12"/>
      <c r="K204" s="125">
        <v>75</v>
      </c>
      <c r="M204" s="13" t="s">
        <v>288</v>
      </c>
      <c r="O204" t="s">
        <v>622</v>
      </c>
    </row>
    <row r="205" spans="1:15" x14ac:dyDescent="0.25">
      <c r="A205" s="10" t="s">
        <v>185</v>
      </c>
      <c r="B205" s="1" t="s">
        <v>277</v>
      </c>
      <c r="C205" s="124" t="s">
        <v>316</v>
      </c>
      <c r="D205" s="11">
        <v>0</v>
      </c>
      <c r="E205" s="232" t="s">
        <v>581</v>
      </c>
      <c r="F205" s="232">
        <v>0.19</v>
      </c>
      <c r="G205" s="232" t="s">
        <v>581</v>
      </c>
      <c r="H205" s="232" t="s">
        <v>581</v>
      </c>
      <c r="I205" s="12"/>
      <c r="J205" s="12"/>
      <c r="K205" s="125">
        <v>100</v>
      </c>
      <c r="M205" s="13" t="s">
        <v>288</v>
      </c>
      <c r="O205" t="s">
        <v>623</v>
      </c>
    </row>
    <row r="206" spans="1:15" x14ac:dyDescent="0.25">
      <c r="A206" s="10" t="s">
        <v>186</v>
      </c>
      <c r="B206" s="1" t="s">
        <v>277</v>
      </c>
      <c r="C206" s="124" t="s">
        <v>316</v>
      </c>
      <c r="D206" s="11">
        <v>0</v>
      </c>
      <c r="E206" s="232" t="s">
        <v>581</v>
      </c>
      <c r="F206" s="232" t="s">
        <v>581</v>
      </c>
      <c r="G206" s="232" t="s">
        <v>581</v>
      </c>
      <c r="H206" s="232" t="s">
        <v>581</v>
      </c>
      <c r="I206" s="12"/>
      <c r="J206" s="12"/>
      <c r="K206" s="125">
        <v>100</v>
      </c>
      <c r="M206" s="13" t="s">
        <v>288</v>
      </c>
      <c r="O206" t="s">
        <v>624</v>
      </c>
    </row>
    <row r="207" spans="1:15" x14ac:dyDescent="0.25">
      <c r="A207" s="10" t="s">
        <v>187</v>
      </c>
      <c r="B207" s="1" t="s">
        <v>315</v>
      </c>
      <c r="C207" s="124" t="s">
        <v>316</v>
      </c>
      <c r="D207" s="232">
        <v>0.7</v>
      </c>
      <c r="E207" s="232" t="s">
        <v>581</v>
      </c>
      <c r="F207" s="232" t="s">
        <v>581</v>
      </c>
      <c r="G207" s="232" t="s">
        <v>581</v>
      </c>
      <c r="H207" s="232" t="s">
        <v>581</v>
      </c>
      <c r="I207" s="12"/>
      <c r="J207" s="12"/>
      <c r="K207" s="125">
        <v>75</v>
      </c>
      <c r="M207" s="13" t="s">
        <v>288</v>
      </c>
      <c r="O207" t="s">
        <v>625</v>
      </c>
    </row>
    <row r="208" spans="1:15" x14ac:dyDescent="0.25">
      <c r="A208" s="10" t="s">
        <v>188</v>
      </c>
      <c r="B208" s="1" t="s">
        <v>315</v>
      </c>
      <c r="C208" s="124" t="s">
        <v>316</v>
      </c>
      <c r="D208" s="232">
        <v>0.62</v>
      </c>
      <c r="E208" s="232" t="s">
        <v>581</v>
      </c>
      <c r="F208" s="232" t="s">
        <v>581</v>
      </c>
      <c r="G208" s="232" t="s">
        <v>581</v>
      </c>
      <c r="H208" s="232" t="s">
        <v>581</v>
      </c>
      <c r="I208" s="12"/>
      <c r="J208" s="12"/>
      <c r="K208" s="125">
        <v>75</v>
      </c>
      <c r="M208" s="13" t="s">
        <v>288</v>
      </c>
      <c r="O208" t="s">
        <v>626</v>
      </c>
    </row>
    <row r="209" spans="1:15" x14ac:dyDescent="0.25">
      <c r="A209" s="10" t="s">
        <v>189</v>
      </c>
      <c r="B209" s="1" t="s">
        <v>276</v>
      </c>
      <c r="C209" s="124" t="s">
        <v>316</v>
      </c>
      <c r="D209" s="232">
        <v>0.44</v>
      </c>
      <c r="E209" s="232" t="s">
        <v>581</v>
      </c>
      <c r="F209" s="232" t="s">
        <v>581</v>
      </c>
      <c r="G209" s="232" t="s">
        <v>581</v>
      </c>
      <c r="H209" s="232" t="s">
        <v>581</v>
      </c>
      <c r="I209" s="12"/>
      <c r="J209" s="12"/>
      <c r="K209" s="125">
        <v>73</v>
      </c>
      <c r="M209" s="13" t="s">
        <v>288</v>
      </c>
      <c r="O209" t="s">
        <v>627</v>
      </c>
    </row>
    <row r="210" spans="1:15" x14ac:dyDescent="0.25">
      <c r="A210" s="10" t="s">
        <v>190</v>
      </c>
      <c r="B210" s="1"/>
      <c r="C210" s="124"/>
      <c r="D210" s="232" t="s">
        <v>581</v>
      </c>
      <c r="E210" s="232" t="s">
        <v>581</v>
      </c>
      <c r="F210" s="232" t="s">
        <v>581</v>
      </c>
      <c r="G210" s="232" t="s">
        <v>581</v>
      </c>
      <c r="H210" s="232" t="s">
        <v>581</v>
      </c>
      <c r="I210" s="12"/>
      <c r="J210" s="12"/>
      <c r="K210" s="125">
        <v>0</v>
      </c>
      <c r="M210" s="13" t="s">
        <v>288</v>
      </c>
      <c r="O210" t="s">
        <v>628</v>
      </c>
    </row>
    <row r="211" spans="1:15" x14ac:dyDescent="0.25">
      <c r="A211" s="10" t="s">
        <v>191</v>
      </c>
      <c r="B211" s="1" t="s">
        <v>318</v>
      </c>
      <c r="C211" s="124" t="s">
        <v>316</v>
      </c>
      <c r="D211" s="232">
        <v>0.36</v>
      </c>
      <c r="E211" s="232" t="s">
        <v>581</v>
      </c>
      <c r="F211" s="232">
        <v>0.35</v>
      </c>
      <c r="G211" s="232" t="s">
        <v>581</v>
      </c>
      <c r="H211" s="232" t="s">
        <v>581</v>
      </c>
      <c r="I211" s="12"/>
      <c r="J211" s="12"/>
      <c r="K211" s="125">
        <v>75</v>
      </c>
      <c r="M211" s="13" t="s">
        <v>288</v>
      </c>
      <c r="O211" t="s">
        <v>629</v>
      </c>
    </row>
    <row r="212" spans="1:15" x14ac:dyDescent="0.25">
      <c r="A212" s="10" t="s">
        <v>192</v>
      </c>
      <c r="B212" s="1" t="s">
        <v>277</v>
      </c>
      <c r="C212" s="124" t="s">
        <v>316</v>
      </c>
      <c r="D212" s="11">
        <v>0</v>
      </c>
      <c r="E212" s="232" t="s">
        <v>581</v>
      </c>
      <c r="F212" s="232" t="s">
        <v>581</v>
      </c>
      <c r="G212" s="232" t="s">
        <v>581</v>
      </c>
      <c r="H212" s="232" t="s">
        <v>581</v>
      </c>
      <c r="I212" s="12"/>
      <c r="J212" s="12"/>
      <c r="K212" s="125">
        <v>107</v>
      </c>
      <c r="M212" s="13" t="s">
        <v>288</v>
      </c>
      <c r="O212" t="s">
        <v>630</v>
      </c>
    </row>
    <row r="213" spans="1:15" x14ac:dyDescent="0.25">
      <c r="A213" s="10" t="s">
        <v>193</v>
      </c>
      <c r="B213" s="1" t="s">
        <v>277</v>
      </c>
      <c r="C213" s="124" t="s">
        <v>316</v>
      </c>
      <c r="D213" s="11">
        <v>0</v>
      </c>
      <c r="E213" s="232">
        <v>0.05</v>
      </c>
      <c r="F213" s="232" t="s">
        <v>581</v>
      </c>
      <c r="G213" s="232" t="s">
        <v>581</v>
      </c>
      <c r="H213" s="232" t="s">
        <v>581</v>
      </c>
      <c r="I213" s="133">
        <v>50.66</v>
      </c>
      <c r="J213" s="12"/>
      <c r="K213" s="125">
        <v>110</v>
      </c>
      <c r="M213" s="13" t="s">
        <v>288</v>
      </c>
      <c r="O213" t="s">
        <v>631</v>
      </c>
    </row>
    <row r="214" spans="1:15" x14ac:dyDescent="0.25">
      <c r="A214" s="10" t="s">
        <v>194</v>
      </c>
      <c r="B214" s="1" t="s">
        <v>319</v>
      </c>
      <c r="C214" s="124" t="s">
        <v>316</v>
      </c>
      <c r="D214" s="232">
        <v>0.44</v>
      </c>
      <c r="E214" s="232" t="s">
        <v>581</v>
      </c>
      <c r="F214" s="232" t="s">
        <v>581</v>
      </c>
      <c r="G214" s="232" t="s">
        <v>581</v>
      </c>
      <c r="H214" s="232" t="s">
        <v>581</v>
      </c>
      <c r="I214" s="12"/>
      <c r="J214" s="12"/>
      <c r="K214" s="125">
        <v>75</v>
      </c>
      <c r="M214" s="13" t="s">
        <v>288</v>
      </c>
      <c r="O214" t="s">
        <v>632</v>
      </c>
    </row>
    <row r="215" spans="1:15" x14ac:dyDescent="0.25">
      <c r="A215" s="10" t="s">
        <v>195</v>
      </c>
      <c r="B215" s="1"/>
      <c r="C215" s="124"/>
      <c r="D215" s="232" t="s">
        <v>581</v>
      </c>
      <c r="E215" s="232" t="s">
        <v>581</v>
      </c>
      <c r="F215" s="232" t="s">
        <v>581</v>
      </c>
      <c r="G215" s="232" t="s">
        <v>581</v>
      </c>
      <c r="H215" s="232" t="s">
        <v>581</v>
      </c>
      <c r="I215" s="12"/>
      <c r="J215" s="12"/>
      <c r="K215" s="125">
        <v>0</v>
      </c>
      <c r="M215" s="13" t="s">
        <v>288</v>
      </c>
      <c r="O215" t="s">
        <v>633</v>
      </c>
    </row>
    <row r="216" spans="1:15" x14ac:dyDescent="0.25">
      <c r="A216" s="10" t="s">
        <v>196</v>
      </c>
      <c r="B216" s="1" t="s">
        <v>315</v>
      </c>
      <c r="C216" s="124" t="s">
        <v>316</v>
      </c>
      <c r="D216" s="232">
        <v>0.44</v>
      </c>
      <c r="E216" s="232" t="s">
        <v>581</v>
      </c>
      <c r="F216" s="232" t="s">
        <v>581</v>
      </c>
      <c r="G216" s="232" t="s">
        <v>581</v>
      </c>
      <c r="H216" s="232" t="s">
        <v>581</v>
      </c>
      <c r="I216" s="12"/>
      <c r="J216" s="12"/>
      <c r="K216" s="125">
        <v>75</v>
      </c>
      <c r="M216" s="13" t="s">
        <v>288</v>
      </c>
      <c r="O216" t="s">
        <v>634</v>
      </c>
    </row>
    <row r="217" spans="1:15" x14ac:dyDescent="0.25">
      <c r="A217" s="10" t="s">
        <v>197</v>
      </c>
      <c r="B217" s="1" t="s">
        <v>317</v>
      </c>
      <c r="C217" s="124" t="s">
        <v>316</v>
      </c>
      <c r="D217" s="232">
        <v>0.6</v>
      </c>
      <c r="E217" s="232" t="s">
        <v>581</v>
      </c>
      <c r="F217" s="232" t="s">
        <v>581</v>
      </c>
      <c r="G217" s="232" t="s">
        <v>581</v>
      </c>
      <c r="H217" s="232" t="s">
        <v>581</v>
      </c>
      <c r="I217" s="12"/>
      <c r="J217" s="12"/>
      <c r="K217" s="125">
        <v>72</v>
      </c>
      <c r="M217" s="13" t="s">
        <v>288</v>
      </c>
      <c r="O217" t="s">
        <v>635</v>
      </c>
    </row>
    <row r="218" spans="1:15" x14ac:dyDescent="0.25">
      <c r="A218" s="10" t="s">
        <v>198</v>
      </c>
      <c r="B218" s="1" t="s">
        <v>276</v>
      </c>
      <c r="C218" s="124" t="s">
        <v>316</v>
      </c>
      <c r="D218" s="232">
        <v>0.46</v>
      </c>
      <c r="E218" s="232" t="s">
        <v>581</v>
      </c>
      <c r="F218" s="232" t="s">
        <v>581</v>
      </c>
      <c r="G218" s="232" t="s">
        <v>581</v>
      </c>
      <c r="H218" s="232" t="s">
        <v>581</v>
      </c>
      <c r="I218" s="12"/>
      <c r="J218" s="12"/>
      <c r="K218" s="125">
        <v>75</v>
      </c>
      <c r="M218" s="13" t="s">
        <v>288</v>
      </c>
      <c r="O218" t="s">
        <v>636</v>
      </c>
    </row>
    <row r="219" spans="1:15" x14ac:dyDescent="0.25">
      <c r="A219" s="10" t="s">
        <v>199</v>
      </c>
      <c r="B219" s="1" t="s">
        <v>276</v>
      </c>
      <c r="C219" s="124" t="s">
        <v>316</v>
      </c>
      <c r="D219" s="232">
        <v>0.3</v>
      </c>
      <c r="E219" s="232" t="s">
        <v>581</v>
      </c>
      <c r="F219" s="232" t="s">
        <v>581</v>
      </c>
      <c r="G219" s="232" t="s">
        <v>581</v>
      </c>
      <c r="H219" s="232" t="s">
        <v>581</v>
      </c>
      <c r="I219" s="133">
        <v>46.7</v>
      </c>
      <c r="J219" s="12"/>
      <c r="K219" s="125">
        <v>73</v>
      </c>
      <c r="M219" s="13" t="s">
        <v>288</v>
      </c>
      <c r="O219" t="s">
        <v>637</v>
      </c>
    </row>
    <row r="220" spans="1:15" x14ac:dyDescent="0.25">
      <c r="A220" s="10" t="s">
        <v>200</v>
      </c>
      <c r="B220" s="1" t="s">
        <v>315</v>
      </c>
      <c r="C220" s="124" t="s">
        <v>316</v>
      </c>
      <c r="D220" s="232">
        <v>0.52</v>
      </c>
      <c r="E220" s="232" t="s">
        <v>581</v>
      </c>
      <c r="F220" s="232" t="s">
        <v>581</v>
      </c>
      <c r="G220" s="232" t="s">
        <v>581</v>
      </c>
      <c r="H220" s="232" t="s">
        <v>581</v>
      </c>
      <c r="I220" s="133">
        <v>40.630000000000003</v>
      </c>
      <c r="J220" s="133">
        <v>75.349999999999994</v>
      </c>
      <c r="K220" s="125">
        <v>58</v>
      </c>
      <c r="M220" s="13" t="s">
        <v>288</v>
      </c>
      <c r="O220" t="s">
        <v>638</v>
      </c>
    </row>
    <row r="221" spans="1:15" x14ac:dyDescent="0.25">
      <c r="A221" s="10" t="s">
        <v>201</v>
      </c>
      <c r="B221" s="1" t="s">
        <v>321</v>
      </c>
      <c r="C221" s="124" t="s">
        <v>316</v>
      </c>
      <c r="D221" s="232">
        <v>0.6</v>
      </c>
      <c r="E221" s="232" t="s">
        <v>581</v>
      </c>
      <c r="F221" s="232" t="s">
        <v>581</v>
      </c>
      <c r="G221" s="232" t="s">
        <v>581</v>
      </c>
      <c r="H221" s="232" t="s">
        <v>581</v>
      </c>
      <c r="I221" s="133">
        <v>67.56</v>
      </c>
      <c r="J221" s="133">
        <v>104.52</v>
      </c>
      <c r="K221" s="125">
        <v>95</v>
      </c>
      <c r="M221" s="13" t="s">
        <v>288</v>
      </c>
      <c r="O221" t="s">
        <v>639</v>
      </c>
    </row>
    <row r="222" spans="1:15" x14ac:dyDescent="0.25">
      <c r="A222" s="10" t="s">
        <v>202</v>
      </c>
      <c r="B222" s="1" t="s">
        <v>277</v>
      </c>
      <c r="C222" s="124" t="s">
        <v>316</v>
      </c>
      <c r="D222" s="11">
        <v>0</v>
      </c>
      <c r="E222" s="232" t="s">
        <v>581</v>
      </c>
      <c r="F222" s="232">
        <v>0.17</v>
      </c>
      <c r="G222" s="232" t="s">
        <v>581</v>
      </c>
      <c r="H222" s="232" t="s">
        <v>581</v>
      </c>
      <c r="I222" s="12"/>
      <c r="J222" s="12"/>
      <c r="K222" s="125">
        <v>100</v>
      </c>
      <c r="M222" s="13" t="s">
        <v>288</v>
      </c>
      <c r="O222" t="s">
        <v>640</v>
      </c>
    </row>
    <row r="223" spans="1:15" x14ac:dyDescent="0.25">
      <c r="A223" s="10" t="s">
        <v>283</v>
      </c>
      <c r="B223" s="1"/>
      <c r="C223" s="124"/>
      <c r="D223" s="232" t="s">
        <v>581</v>
      </c>
      <c r="E223" s="232" t="s">
        <v>581</v>
      </c>
      <c r="F223" s="232" t="s">
        <v>581</v>
      </c>
      <c r="G223" s="232" t="s">
        <v>581</v>
      </c>
      <c r="H223" s="232" t="s">
        <v>581</v>
      </c>
      <c r="I223" s="12"/>
      <c r="J223" s="12"/>
      <c r="K223" s="125">
        <v>0</v>
      </c>
      <c r="M223" s="13" t="s">
        <v>288</v>
      </c>
      <c r="O223" t="s">
        <v>641</v>
      </c>
    </row>
    <row r="224" spans="1:15" x14ac:dyDescent="0.25">
      <c r="A224" s="10" t="s">
        <v>203</v>
      </c>
      <c r="B224" s="1" t="s">
        <v>276</v>
      </c>
      <c r="C224" s="124" t="s">
        <v>316</v>
      </c>
      <c r="D224" s="232">
        <v>0.47</v>
      </c>
      <c r="E224" s="232" t="s">
        <v>581</v>
      </c>
      <c r="F224" s="232" t="s">
        <v>581</v>
      </c>
      <c r="G224" s="232" t="s">
        <v>581</v>
      </c>
      <c r="H224" s="232" t="s">
        <v>581</v>
      </c>
      <c r="I224" s="133">
        <v>45.2</v>
      </c>
      <c r="J224" s="12"/>
      <c r="K224" s="125">
        <v>75</v>
      </c>
      <c r="M224" s="13" t="s">
        <v>288</v>
      </c>
      <c r="O224" t="s">
        <v>642</v>
      </c>
    </row>
    <row r="225" spans="1:15" x14ac:dyDescent="0.25">
      <c r="A225" s="10" t="s">
        <v>230</v>
      </c>
      <c r="B225" s="1" t="s">
        <v>276</v>
      </c>
      <c r="C225" s="124" t="s">
        <v>316</v>
      </c>
      <c r="D225" s="232">
        <v>0.47</v>
      </c>
      <c r="E225" s="232" t="s">
        <v>581</v>
      </c>
      <c r="F225" s="232" t="s">
        <v>581</v>
      </c>
      <c r="G225" s="232" t="s">
        <v>581</v>
      </c>
      <c r="H225" s="232" t="s">
        <v>581</v>
      </c>
      <c r="I225" s="12"/>
      <c r="J225" s="12"/>
      <c r="K225" s="125">
        <v>75</v>
      </c>
      <c r="M225" s="13" t="s">
        <v>288</v>
      </c>
      <c r="O225" t="s">
        <v>643</v>
      </c>
    </row>
    <row r="226" spans="1:15" x14ac:dyDescent="0.25">
      <c r="A226" s="10" t="s">
        <v>204</v>
      </c>
      <c r="B226" s="1" t="s">
        <v>321</v>
      </c>
      <c r="C226" s="124" t="s">
        <v>316</v>
      </c>
      <c r="D226" s="232">
        <v>0.51</v>
      </c>
      <c r="E226" s="232" t="s">
        <v>581</v>
      </c>
      <c r="F226" s="232" t="s">
        <v>581</v>
      </c>
      <c r="G226" s="232" t="s">
        <v>581</v>
      </c>
      <c r="H226" s="232" t="s">
        <v>581</v>
      </c>
      <c r="I226" s="12"/>
      <c r="J226" s="12"/>
      <c r="K226" s="125">
        <v>75</v>
      </c>
      <c r="M226" s="13" t="s">
        <v>288</v>
      </c>
      <c r="O226" t="s">
        <v>644</v>
      </c>
    </row>
    <row r="227" spans="1:15" x14ac:dyDescent="0.25">
      <c r="A227" s="10" t="s">
        <v>205</v>
      </c>
      <c r="B227" s="1"/>
      <c r="C227" s="124"/>
      <c r="D227" s="232" t="s">
        <v>581</v>
      </c>
      <c r="E227" s="232" t="s">
        <v>581</v>
      </c>
      <c r="F227" s="232" t="s">
        <v>581</v>
      </c>
      <c r="G227" s="232" t="s">
        <v>581</v>
      </c>
      <c r="H227" s="232" t="s">
        <v>581</v>
      </c>
      <c r="I227" s="12"/>
      <c r="J227" s="12"/>
      <c r="K227" s="125">
        <v>0</v>
      </c>
      <c r="M227" s="13" t="s">
        <v>288</v>
      </c>
      <c r="O227" t="s">
        <v>645</v>
      </c>
    </row>
    <row r="228" spans="1:15" x14ac:dyDescent="0.25">
      <c r="A228" s="10" t="s">
        <v>206</v>
      </c>
      <c r="B228" s="1" t="s">
        <v>320</v>
      </c>
      <c r="C228" s="124" t="s">
        <v>316</v>
      </c>
      <c r="D228" s="232">
        <v>0.33</v>
      </c>
      <c r="E228" s="232" t="s">
        <v>581</v>
      </c>
      <c r="F228" s="232" t="s">
        <v>581</v>
      </c>
      <c r="G228" s="232" t="s">
        <v>581</v>
      </c>
      <c r="H228" s="232" t="s">
        <v>581</v>
      </c>
      <c r="I228" s="12"/>
      <c r="J228" s="12"/>
      <c r="K228" s="125">
        <v>75</v>
      </c>
      <c r="M228" s="13" t="s">
        <v>288</v>
      </c>
      <c r="O228" t="s">
        <v>646</v>
      </c>
    </row>
    <row r="229" spans="1:15" x14ac:dyDescent="0.25">
      <c r="A229" s="10" t="s">
        <v>207</v>
      </c>
      <c r="B229" s="1" t="s">
        <v>318</v>
      </c>
      <c r="C229" s="124" t="s">
        <v>316</v>
      </c>
      <c r="D229" s="232">
        <v>0.35</v>
      </c>
      <c r="E229" s="232" t="s">
        <v>581</v>
      </c>
      <c r="F229" s="232">
        <v>0.3</v>
      </c>
      <c r="G229" s="232" t="s">
        <v>581</v>
      </c>
      <c r="H229" s="232" t="s">
        <v>581</v>
      </c>
      <c r="I229" s="133">
        <v>48.35</v>
      </c>
      <c r="J229" s="12"/>
      <c r="K229" s="125">
        <v>80</v>
      </c>
      <c r="M229" s="13" t="s">
        <v>288</v>
      </c>
      <c r="O229" t="s">
        <v>647</v>
      </c>
    </row>
    <row r="230" spans="1:15" x14ac:dyDescent="0.25">
      <c r="A230" s="10" t="s">
        <v>208</v>
      </c>
      <c r="B230" s="1" t="s">
        <v>317</v>
      </c>
      <c r="C230" s="124" t="s">
        <v>316</v>
      </c>
      <c r="D230" s="232">
        <v>0.35</v>
      </c>
      <c r="E230" s="232" t="s">
        <v>581</v>
      </c>
      <c r="F230" s="232" t="s">
        <v>581</v>
      </c>
      <c r="G230" s="232" t="s">
        <v>581</v>
      </c>
      <c r="H230" s="232" t="s">
        <v>581</v>
      </c>
      <c r="I230" s="133">
        <v>31.61</v>
      </c>
      <c r="J230" s="12"/>
      <c r="K230" s="125">
        <v>57</v>
      </c>
      <c r="M230" s="13" t="s">
        <v>288</v>
      </c>
      <c r="O230" t="s">
        <v>648</v>
      </c>
    </row>
    <row r="231" spans="1:15" x14ac:dyDescent="0.25">
      <c r="A231" s="10" t="s">
        <v>209</v>
      </c>
      <c r="B231" s="1" t="s">
        <v>276</v>
      </c>
      <c r="C231" s="124" t="s">
        <v>316</v>
      </c>
      <c r="D231" s="232">
        <v>0.46</v>
      </c>
      <c r="E231" s="232" t="s">
        <v>581</v>
      </c>
      <c r="F231" s="232" t="s">
        <v>581</v>
      </c>
      <c r="G231" s="232" t="s">
        <v>581</v>
      </c>
      <c r="H231" s="232" t="s">
        <v>581</v>
      </c>
      <c r="I231" s="12"/>
      <c r="J231" s="12"/>
      <c r="K231" s="125">
        <v>75</v>
      </c>
      <c r="M231" s="13" t="s">
        <v>288</v>
      </c>
      <c r="O231" t="s">
        <v>649</v>
      </c>
    </row>
    <row r="232" spans="1:15" x14ac:dyDescent="0.25">
      <c r="A232" s="10" t="s">
        <v>210</v>
      </c>
      <c r="B232" s="1"/>
      <c r="C232" s="124"/>
      <c r="D232" s="232" t="s">
        <v>581</v>
      </c>
      <c r="E232" s="232" t="s">
        <v>581</v>
      </c>
      <c r="F232" s="232" t="s">
        <v>581</v>
      </c>
      <c r="G232" s="232" t="s">
        <v>581</v>
      </c>
      <c r="H232" s="232" t="s">
        <v>581</v>
      </c>
      <c r="I232" s="12"/>
      <c r="J232" s="12"/>
      <c r="K232" s="125">
        <v>0</v>
      </c>
      <c r="M232" s="13" t="s">
        <v>288</v>
      </c>
      <c r="O232" t="s">
        <v>650</v>
      </c>
    </row>
    <row r="233" spans="1:15" x14ac:dyDescent="0.25">
      <c r="A233" s="10" t="s">
        <v>284</v>
      </c>
      <c r="B233" s="15" t="s">
        <v>276</v>
      </c>
      <c r="C233" s="124" t="s">
        <v>316</v>
      </c>
      <c r="D233" s="232">
        <v>0.38</v>
      </c>
      <c r="E233" s="232" t="s">
        <v>581</v>
      </c>
      <c r="F233" s="232" t="s">
        <v>581</v>
      </c>
      <c r="G233" s="232" t="s">
        <v>581</v>
      </c>
      <c r="H233" s="232" t="s">
        <v>581</v>
      </c>
      <c r="I233" s="12">
        <v>40.85</v>
      </c>
      <c r="J233" s="12"/>
      <c r="K233" s="125">
        <v>71</v>
      </c>
      <c r="M233" s="13" t="s">
        <v>288</v>
      </c>
      <c r="O233" t="s">
        <v>651</v>
      </c>
    </row>
    <row r="234" spans="1:15" x14ac:dyDescent="0.25">
      <c r="A234" s="10" t="s">
        <v>285</v>
      </c>
      <c r="B234" s="1" t="s">
        <v>277</v>
      </c>
      <c r="C234" s="124" t="s">
        <v>316</v>
      </c>
      <c r="D234" s="11">
        <v>0</v>
      </c>
      <c r="E234" s="232" t="s">
        <v>581</v>
      </c>
      <c r="F234" s="232" t="s">
        <v>581</v>
      </c>
      <c r="G234" s="232" t="s">
        <v>581</v>
      </c>
      <c r="H234" s="232" t="s">
        <v>581</v>
      </c>
      <c r="I234" s="12">
        <v>40.85</v>
      </c>
      <c r="J234" s="12"/>
      <c r="K234" s="125">
        <v>90</v>
      </c>
      <c r="M234" s="13" t="s">
        <v>288</v>
      </c>
      <c r="O234" t="s">
        <v>651</v>
      </c>
    </row>
    <row r="235" spans="1:15" x14ac:dyDescent="0.25">
      <c r="A235" s="10" t="s">
        <v>211</v>
      </c>
      <c r="B235" s="1" t="s">
        <v>320</v>
      </c>
      <c r="C235" s="124" t="s">
        <v>316</v>
      </c>
      <c r="D235" s="232">
        <v>0.35</v>
      </c>
      <c r="E235" s="232" t="s">
        <v>581</v>
      </c>
      <c r="F235" s="232" t="s">
        <v>581</v>
      </c>
      <c r="G235" s="232" t="s">
        <v>581</v>
      </c>
      <c r="H235" s="232" t="s">
        <v>581</v>
      </c>
      <c r="I235" s="12"/>
      <c r="J235" s="12"/>
      <c r="K235" s="125">
        <v>75</v>
      </c>
      <c r="M235" s="13" t="s">
        <v>288</v>
      </c>
      <c r="O235" t="s">
        <v>652</v>
      </c>
    </row>
    <row r="236" spans="1:15" x14ac:dyDescent="0.25">
      <c r="A236" s="10" t="s">
        <v>212</v>
      </c>
      <c r="B236" s="1" t="s">
        <v>277</v>
      </c>
      <c r="C236" s="124" t="s">
        <v>316</v>
      </c>
      <c r="D236" s="11">
        <v>0</v>
      </c>
      <c r="E236" s="232" t="s">
        <v>581</v>
      </c>
      <c r="F236" s="232" t="s">
        <v>581</v>
      </c>
      <c r="G236" s="232" t="s">
        <v>581</v>
      </c>
      <c r="H236" s="232" t="s">
        <v>581</v>
      </c>
      <c r="I236" s="12"/>
      <c r="J236" s="12"/>
      <c r="K236" s="125">
        <v>100</v>
      </c>
      <c r="M236" s="13" t="s">
        <v>288</v>
      </c>
      <c r="O236" t="s">
        <v>653</v>
      </c>
    </row>
    <row r="237" spans="1:15" x14ac:dyDescent="0.25">
      <c r="A237" s="10" t="s">
        <v>213</v>
      </c>
      <c r="B237" s="1" t="s">
        <v>319</v>
      </c>
      <c r="C237" s="124" t="s">
        <v>316</v>
      </c>
      <c r="D237" s="232">
        <v>0.3</v>
      </c>
      <c r="E237" s="232" t="s">
        <v>581</v>
      </c>
      <c r="F237" s="232" t="s">
        <v>581</v>
      </c>
      <c r="G237" s="232" t="s">
        <v>581</v>
      </c>
      <c r="H237" s="232" t="s">
        <v>581</v>
      </c>
      <c r="I237" s="12"/>
      <c r="J237" s="12"/>
      <c r="K237" s="125">
        <v>75</v>
      </c>
      <c r="M237" s="13" t="s">
        <v>288</v>
      </c>
      <c r="O237" t="s">
        <v>654</v>
      </c>
    </row>
    <row r="238" spans="1:15" x14ac:dyDescent="0.25">
      <c r="A238" s="10" t="s">
        <v>214</v>
      </c>
      <c r="B238" s="1" t="s">
        <v>320</v>
      </c>
      <c r="C238" s="124" t="s">
        <v>316</v>
      </c>
      <c r="D238" s="232">
        <v>0.38</v>
      </c>
      <c r="E238" s="232" t="s">
        <v>581</v>
      </c>
      <c r="F238" s="232" t="s">
        <v>581</v>
      </c>
      <c r="G238" s="232" t="s">
        <v>581</v>
      </c>
      <c r="H238" s="232" t="s">
        <v>581</v>
      </c>
      <c r="I238" s="133">
        <v>39.659999999999997</v>
      </c>
      <c r="J238" s="12"/>
      <c r="K238" s="125">
        <v>97</v>
      </c>
      <c r="M238" s="13" t="s">
        <v>288</v>
      </c>
      <c r="O238" t="s">
        <v>655</v>
      </c>
    </row>
    <row r="239" spans="1:15" x14ac:dyDescent="0.25">
      <c r="A239" s="10" t="s">
        <v>215</v>
      </c>
      <c r="B239" s="1"/>
      <c r="C239" s="124"/>
      <c r="D239" s="232" t="s">
        <v>581</v>
      </c>
      <c r="E239" s="232" t="s">
        <v>581</v>
      </c>
      <c r="F239" s="232" t="s">
        <v>581</v>
      </c>
      <c r="G239" s="232" t="s">
        <v>581</v>
      </c>
      <c r="H239" s="232" t="s">
        <v>581</v>
      </c>
      <c r="I239" s="12"/>
      <c r="J239" s="12"/>
      <c r="K239" s="125">
        <v>0</v>
      </c>
      <c r="M239" s="13" t="s">
        <v>288</v>
      </c>
      <c r="O239" t="s">
        <v>656</v>
      </c>
    </row>
    <row r="240" spans="1:15" x14ac:dyDescent="0.25">
      <c r="A240" s="10" t="s">
        <v>216</v>
      </c>
      <c r="B240" s="1" t="s">
        <v>319</v>
      </c>
      <c r="C240" s="124" t="s">
        <v>316</v>
      </c>
      <c r="D240" s="232">
        <v>0.49</v>
      </c>
      <c r="E240" s="232" t="s">
        <v>581</v>
      </c>
      <c r="F240" s="232" t="s">
        <v>581</v>
      </c>
      <c r="G240" s="232" t="s">
        <v>581</v>
      </c>
      <c r="H240" s="232" t="s">
        <v>581</v>
      </c>
      <c r="I240" s="12"/>
      <c r="J240" s="12"/>
      <c r="K240" s="125">
        <v>75</v>
      </c>
      <c r="M240" s="13" t="s">
        <v>288</v>
      </c>
      <c r="O240" t="s">
        <v>657</v>
      </c>
    </row>
    <row r="241" spans="1:15" x14ac:dyDescent="0.25">
      <c r="A241" s="10" t="s">
        <v>217</v>
      </c>
      <c r="B241" s="1"/>
      <c r="C241" s="124"/>
      <c r="D241" s="11" t="s">
        <v>581</v>
      </c>
      <c r="E241" s="232" t="s">
        <v>581</v>
      </c>
      <c r="F241" s="232" t="s">
        <v>581</v>
      </c>
      <c r="G241" s="232" t="s">
        <v>581</v>
      </c>
      <c r="H241" s="232" t="s">
        <v>581</v>
      </c>
      <c r="I241" s="12"/>
      <c r="J241" s="12"/>
      <c r="K241" s="125">
        <v>0</v>
      </c>
      <c r="M241" s="13" t="s">
        <v>288</v>
      </c>
      <c r="O241" t="s">
        <v>658</v>
      </c>
    </row>
    <row r="242" spans="1:15" x14ac:dyDescent="0.25">
      <c r="A242" s="10" t="s">
        <v>218</v>
      </c>
      <c r="B242" s="1"/>
      <c r="C242" s="124"/>
      <c r="D242" s="11" t="s">
        <v>581</v>
      </c>
      <c r="E242" s="232" t="s">
        <v>581</v>
      </c>
      <c r="F242" s="232" t="s">
        <v>581</v>
      </c>
      <c r="G242" s="232" t="s">
        <v>581</v>
      </c>
      <c r="H242" s="232" t="s">
        <v>581</v>
      </c>
      <c r="I242" s="12"/>
      <c r="J242" s="12"/>
      <c r="K242" s="125">
        <v>0</v>
      </c>
      <c r="M242" s="13" t="s">
        <v>288</v>
      </c>
      <c r="O242" t="s">
        <v>659</v>
      </c>
    </row>
    <row r="243" spans="1:15" x14ac:dyDescent="0.25">
      <c r="A243" s="10" t="s">
        <v>219</v>
      </c>
      <c r="B243" s="1" t="s">
        <v>276</v>
      </c>
      <c r="C243" s="124" t="s">
        <v>316</v>
      </c>
      <c r="D243" s="232">
        <v>0.44</v>
      </c>
      <c r="E243" s="232" t="s">
        <v>581</v>
      </c>
      <c r="F243" s="232" t="s">
        <v>581</v>
      </c>
      <c r="G243" s="232" t="s">
        <v>581</v>
      </c>
      <c r="H243" s="232" t="s">
        <v>581</v>
      </c>
      <c r="I243" s="133">
        <v>39.43</v>
      </c>
      <c r="J243" s="12"/>
      <c r="K243" s="125">
        <v>75</v>
      </c>
      <c r="M243" s="13" t="s">
        <v>288</v>
      </c>
      <c r="O243" t="s">
        <v>660</v>
      </c>
    </row>
    <row r="244" spans="1:15" x14ac:dyDescent="0.25">
      <c r="A244" s="10" t="s">
        <v>220</v>
      </c>
      <c r="B244" s="1" t="s">
        <v>332</v>
      </c>
      <c r="C244" s="124" t="s">
        <v>316</v>
      </c>
      <c r="D244" s="232">
        <v>0.25</v>
      </c>
      <c r="E244" s="232" t="s">
        <v>581</v>
      </c>
      <c r="F244" s="232" t="s">
        <v>581</v>
      </c>
      <c r="G244" s="232" t="s">
        <v>581</v>
      </c>
      <c r="H244" s="232" t="s">
        <v>581</v>
      </c>
      <c r="I244" s="12"/>
      <c r="J244" s="12"/>
      <c r="K244" s="125">
        <v>75</v>
      </c>
      <c r="M244" s="13" t="s">
        <v>288</v>
      </c>
      <c r="O244" t="s">
        <v>661</v>
      </c>
    </row>
    <row r="245" spans="1:15" x14ac:dyDescent="0.25">
      <c r="A245" s="10" t="s">
        <v>221</v>
      </c>
      <c r="B245" s="1" t="s">
        <v>317</v>
      </c>
      <c r="C245" s="124" t="s">
        <v>316</v>
      </c>
      <c r="D245" s="232">
        <v>0.7</v>
      </c>
      <c r="E245" s="232" t="s">
        <v>581</v>
      </c>
      <c r="F245" s="232" t="s">
        <v>581</v>
      </c>
      <c r="G245" s="232" t="s">
        <v>581</v>
      </c>
      <c r="H245" s="232" t="s">
        <v>581</v>
      </c>
      <c r="I245" s="12"/>
      <c r="J245" s="12"/>
      <c r="K245" s="125">
        <v>75</v>
      </c>
      <c r="M245" s="13" t="s">
        <v>288</v>
      </c>
      <c r="O245" t="s">
        <v>662</v>
      </c>
    </row>
    <row r="246" spans="1:15" x14ac:dyDescent="0.25">
      <c r="A246" s="10" t="s">
        <v>222</v>
      </c>
      <c r="B246" s="1" t="s">
        <v>315</v>
      </c>
      <c r="C246" s="124" t="s">
        <v>316</v>
      </c>
      <c r="D246" s="232">
        <v>0.46</v>
      </c>
      <c r="E246" s="232" t="s">
        <v>581</v>
      </c>
      <c r="F246" s="232" t="s">
        <v>581</v>
      </c>
      <c r="G246" s="232" t="s">
        <v>581</v>
      </c>
      <c r="H246" s="232" t="s">
        <v>581</v>
      </c>
      <c r="I246" s="12"/>
      <c r="J246" s="12"/>
      <c r="K246" s="125">
        <v>66</v>
      </c>
      <c r="M246" s="13" t="s">
        <v>288</v>
      </c>
      <c r="O246" t="s">
        <v>663</v>
      </c>
    </row>
    <row r="247" spans="1:15" x14ac:dyDescent="0.25">
      <c r="A247" s="10" t="s">
        <v>223</v>
      </c>
      <c r="B247" s="1" t="s">
        <v>315</v>
      </c>
      <c r="C247" s="124" t="s">
        <v>316</v>
      </c>
      <c r="D247" s="232">
        <v>0.52</v>
      </c>
      <c r="E247" s="232" t="s">
        <v>581</v>
      </c>
      <c r="F247" s="232">
        <v>0.54</v>
      </c>
      <c r="G247" s="232" t="s">
        <v>581</v>
      </c>
      <c r="H247" s="232" t="s">
        <v>581</v>
      </c>
      <c r="I247" s="133">
        <v>49.82</v>
      </c>
      <c r="J247" s="133">
        <v>85.02</v>
      </c>
      <c r="K247" s="125">
        <v>67</v>
      </c>
      <c r="M247" s="13" t="s">
        <v>288</v>
      </c>
      <c r="O247" t="s">
        <v>664</v>
      </c>
    </row>
    <row r="248" spans="1:15" x14ac:dyDescent="0.25">
      <c r="A248" s="1"/>
      <c r="B248" s="1"/>
      <c r="C248" s="127"/>
      <c r="D248" s="1"/>
      <c r="E248" s="1"/>
      <c r="F248" s="1"/>
      <c r="G248" s="1"/>
      <c r="H248" s="1"/>
      <c r="I248" s="1"/>
      <c r="J248" s="1"/>
      <c r="K248" s="1"/>
      <c r="M248" s="13"/>
    </row>
    <row r="249" spans="1:15" x14ac:dyDescent="0.25">
      <c r="A249" s="1"/>
      <c r="B249" s="1"/>
      <c r="C249" s="127"/>
      <c r="D249" s="1"/>
      <c r="E249" s="1"/>
      <c r="F249" s="1"/>
      <c r="G249" s="1"/>
      <c r="H249" s="1"/>
      <c r="I249" s="1"/>
      <c r="J249" s="1"/>
      <c r="K249" s="1"/>
      <c r="M249" s="13"/>
    </row>
    <row r="250" spans="1:15" x14ac:dyDescent="0.25">
      <c r="A250" s="1"/>
      <c r="B250" s="1"/>
      <c r="C250" s="127"/>
      <c r="D250" s="1"/>
      <c r="E250" s="1"/>
      <c r="F250" s="1"/>
      <c r="G250" s="1"/>
      <c r="H250" s="1"/>
      <c r="I250" s="1"/>
      <c r="J250" s="1"/>
      <c r="K250" s="1"/>
      <c r="M250" s="13"/>
    </row>
    <row r="251" spans="1:15" x14ac:dyDescent="0.25">
      <c r="A251" s="1"/>
      <c r="B251" s="1"/>
      <c r="C251" s="127"/>
      <c r="D251" s="1"/>
      <c r="E251" s="1"/>
      <c r="F251" s="1"/>
      <c r="G251" s="1"/>
      <c r="H251" s="1"/>
      <c r="I251" s="1"/>
      <c r="J251" s="1"/>
      <c r="K251" s="1"/>
      <c r="M251" s="13"/>
    </row>
    <row r="252" spans="1:15" x14ac:dyDescent="0.25">
      <c r="A252" s="1"/>
      <c r="B252" s="1"/>
      <c r="C252" s="127"/>
      <c r="D252" s="1"/>
      <c r="E252" s="1"/>
      <c r="F252" s="1"/>
      <c r="G252" s="1"/>
      <c r="H252" s="1"/>
      <c r="I252" s="1"/>
      <c r="J252" s="1"/>
      <c r="K252" s="1"/>
      <c r="M252" s="13"/>
    </row>
    <row r="253" spans="1:15" x14ac:dyDescent="0.25">
      <c r="A253" s="1"/>
      <c r="B253" s="1"/>
      <c r="C253" s="127"/>
      <c r="D253" s="1"/>
      <c r="E253" s="1"/>
      <c r="F253" s="1"/>
      <c r="G253" s="1"/>
      <c r="H253" s="1"/>
      <c r="I253" s="1"/>
      <c r="J253" s="1"/>
      <c r="K253" s="1"/>
      <c r="M253" s="13"/>
    </row>
    <row r="254" spans="1:15" x14ac:dyDescent="0.25">
      <c r="A254" s="1"/>
      <c r="B254" s="1"/>
      <c r="C254" s="127"/>
      <c r="D254" s="1"/>
      <c r="E254" s="1"/>
      <c r="F254" s="1"/>
      <c r="G254" s="1"/>
      <c r="H254" s="1"/>
      <c r="I254" s="1"/>
      <c r="J254" s="1"/>
      <c r="K254" s="1"/>
      <c r="M254" s="13"/>
    </row>
    <row r="255" spans="1:15" x14ac:dyDescent="0.25">
      <c r="A255" s="1"/>
      <c r="B255" s="1"/>
      <c r="C255" s="127"/>
      <c r="D255" s="1"/>
      <c r="E255" s="1"/>
      <c r="F255" s="1"/>
      <c r="G255" s="1"/>
      <c r="H255" s="1"/>
      <c r="I255" s="1"/>
      <c r="J255" s="1"/>
      <c r="K255" s="1"/>
      <c r="M255" s="13"/>
    </row>
    <row r="256" spans="1:15" x14ac:dyDescent="0.25">
      <c r="A256" s="1"/>
      <c r="B256" s="1"/>
      <c r="C256" s="127"/>
      <c r="D256" s="1"/>
      <c r="E256" s="1"/>
      <c r="F256" s="1"/>
      <c r="G256" s="1"/>
      <c r="H256" s="1"/>
      <c r="I256" s="1"/>
      <c r="J256" s="1"/>
      <c r="K256" s="1"/>
      <c r="M256" s="13"/>
    </row>
    <row r="257" spans="1:13" x14ac:dyDescent="0.25">
      <c r="A257" s="1"/>
      <c r="B257" s="1"/>
      <c r="C257" s="127"/>
      <c r="D257" s="1"/>
      <c r="E257" s="1"/>
      <c r="F257" s="1"/>
      <c r="G257" s="1"/>
      <c r="H257" s="1"/>
      <c r="I257" s="1"/>
      <c r="J257" s="1"/>
      <c r="K257" s="1"/>
      <c r="M257" s="13"/>
    </row>
    <row r="258" spans="1:13" x14ac:dyDescent="0.25">
      <c r="A258" s="1"/>
      <c r="B258" s="1"/>
      <c r="C258" s="127"/>
      <c r="D258" s="1"/>
      <c r="E258" s="1"/>
      <c r="F258" s="1"/>
      <c r="G258" s="1"/>
      <c r="H258" s="1"/>
      <c r="I258" s="1"/>
      <c r="J258" s="1"/>
      <c r="K258" s="1"/>
      <c r="M258" s="13"/>
    </row>
    <row r="259" spans="1:13" x14ac:dyDescent="0.25">
      <c r="A259" s="1"/>
      <c r="B259" s="1"/>
      <c r="C259" s="127"/>
      <c r="D259" s="1"/>
      <c r="E259" s="1"/>
      <c r="F259" s="1"/>
      <c r="G259" s="1"/>
      <c r="H259" s="1"/>
      <c r="I259" s="1"/>
      <c r="J259" s="1"/>
      <c r="K259" s="1"/>
      <c r="M259" s="13"/>
    </row>
    <row r="260" spans="1:13" x14ac:dyDescent="0.25">
      <c r="A260" s="16"/>
      <c r="B260" s="16"/>
      <c r="C260" s="128"/>
      <c r="D260" s="16"/>
      <c r="E260" s="16"/>
      <c r="F260" s="16"/>
      <c r="G260" s="16"/>
      <c r="H260" s="16"/>
      <c r="I260" s="16"/>
      <c r="J260" s="16"/>
      <c r="K260" s="16"/>
      <c r="L260" s="16"/>
      <c r="M260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9</vt:i4>
      </vt:variant>
    </vt:vector>
  </HeadingPairs>
  <TitlesOfParts>
    <vt:vector size="18" baseType="lpstr">
      <vt:lpstr>Mode opératoire</vt:lpstr>
      <vt:lpstr>Demande d'avance</vt:lpstr>
      <vt:lpstr>NDF Formation</vt:lpstr>
      <vt:lpstr>Mention CNIL</vt:lpstr>
      <vt:lpstr>AgoraFOR</vt:lpstr>
      <vt:lpstr>autres ldv</vt:lpstr>
      <vt:lpstr>Liste Structure</vt:lpstr>
      <vt:lpstr>Liste Géo</vt:lpstr>
      <vt:lpstr>Pays</vt:lpstr>
      <vt:lpstr>FI</vt:lpstr>
      <vt:lpstr>FP</vt:lpstr>
      <vt:lpstr>FR</vt:lpstr>
      <vt:lpstr>IK</vt:lpstr>
      <vt:lpstr>PI</vt:lpstr>
      <vt:lpstr>PP</vt:lpstr>
      <vt:lpstr>transport</vt:lpstr>
      <vt:lpstr>vehicule</vt:lpstr>
      <vt:lpstr>'NDF Formation'!Zone_d_impression</vt:lpstr>
    </vt:vector>
  </TitlesOfParts>
  <Company>CIRAD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rouseau</dc:creator>
  <cp:lastModifiedBy>Vitoria BARBOSA FERREIRA</cp:lastModifiedBy>
  <cp:lastPrinted>2022-10-21T12:28:34Z</cp:lastPrinted>
  <dcterms:created xsi:type="dcterms:W3CDTF">2013-03-14T16:31:56Z</dcterms:created>
  <dcterms:modified xsi:type="dcterms:W3CDTF">2022-10-21T12:36:44Z</dcterms:modified>
</cp:coreProperties>
</file>