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7E2CA46E-C379-4372-957D-47439AA680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tegory pivot" sheetId="2" r:id="rId1"/>
    <sheet name="outcome based on goal" sheetId="7" r:id="rId2"/>
    <sheet name="Sheet7" sheetId="8" r:id="rId3"/>
    <sheet name="subcategory pivot" sheetId="3" r:id="rId4"/>
    <sheet name="dateconversion" sheetId="5" r:id="rId5"/>
    <sheet name="Sheet10" sheetId="11" r:id="rId6"/>
    <sheet name="Total" sheetId="6" r:id="rId7"/>
    <sheet name="only theatres" sheetId="9" r:id="rId8"/>
    <sheet name="excluding theatre" sheetId="10" r:id="rId9"/>
    <sheet name="years vs outcome" sheetId="12" r:id="rId10"/>
    <sheet name="Crowdfunding" sheetId="1" r:id="rId11"/>
  </sheets>
  <definedNames>
    <definedName name="_xlnm._FilterDatabase" localSheetId="10" hidden="1">Crowdfunding!$A$1:$T$1001</definedName>
  </definedNames>
  <calcPr calcId="181029"/>
  <pivotCaches>
    <pivotCache cacheId="8" r:id="rId12"/>
    <pivotCache cacheId="2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C3" i="7"/>
  <c r="B3" i="7"/>
  <c r="D2" i="7"/>
  <c r="C2" i="7"/>
  <c r="C13" i="7"/>
  <c r="C12" i="7"/>
  <c r="C11" i="7"/>
  <c r="C10" i="7"/>
  <c r="C9" i="7"/>
  <c r="C8" i="7"/>
  <c r="C7" i="7"/>
  <c r="C6" i="7"/>
  <c r="C5" i="7"/>
  <c r="C4" i="7"/>
  <c r="B4" i="7"/>
  <c r="B5" i="7"/>
  <c r="B13" i="7"/>
  <c r="B12" i="7"/>
  <c r="B11" i="7"/>
  <c r="B10" i="7"/>
  <c r="B9" i="7"/>
  <c r="B8" i="7"/>
  <c r="B7" i="7"/>
  <c r="B6" i="7"/>
  <c r="B2" i="7" l="1"/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S2" i="1" l="1"/>
  <c r="T2" i="1"/>
</calcChain>
</file>

<file path=xl/sharedStrings.xml><?xml version="1.0" encoding="utf-8"?>
<sst xmlns="http://schemas.openxmlformats.org/spreadsheetml/2006/main" count="6845" uniqueCount="2118">
  <si>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</si>
  <si>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</si>
  <si>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</si>
  <si>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</si>
  <si>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</si>
  <si>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</si>
  <si>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</si>
  <si>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</si>
  <si>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</si>
  <si>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</si>
  <si>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</si>
  <si>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</si>
  <si>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</si>
  <si>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</si>
  <si>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</si>
  <si>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</si>
  <si>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</si>
  <si>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</si>
  <si>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</si>
  <si>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</si>
  <si>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</si>
  <si>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</si>
  <si>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</si>
  <si>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</si>
  <si>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</si>
  <si>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</si>
  <si>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</si>
  <si>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</si>
  <si>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</si>
  <si>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</si>
  <si>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</si>
  <si>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</si>
  <si>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</si>
  <si>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</si>
  <si>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</si>
  <si>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</si>
  <si>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</si>
  <si>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</si>
  <si>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</si>
  <si>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</si>
  <si>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</si>
  <si>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</si>
  <si>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</si>
  <si>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</si>
  <si>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</si>
  <si>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</si>
  <si>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</si>
  <si>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</si>
  <si>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</si>
  <si>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</si>
  <si>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</si>
  <si>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</si>
  <si>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</si>
  <si>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</si>
  <si>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</si>
  <si>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</si>
  <si>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</si>
  <si>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</si>
  <si>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</si>
  <si>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</si>
  <si>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</si>
  <si>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</si>
  <si>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</si>
  <si>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</si>
  <si>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</si>
  <si>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</si>
  <si>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</si>
  <si>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</si>
  <si>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</si>
  <si>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</si>
  <si>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</si>
  <si>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</si>
  <si>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</si>
  <si>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</si>
  <si>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</si>
  <si>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</si>
  <si>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</si>
  <si>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</si>
  <si>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</si>
  <si>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</si>
  <si>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</si>
  <si>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</si>
  <si>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</si>
  <si>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</si>
  <si>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</si>
  <si>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</si>
  <si>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</si>
  <si>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</si>
  <si>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</si>
  <si>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</si>
  <si>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</si>
  <si>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</si>
  <si>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</si>
  <si>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</si>
  <si>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</si>
  <si>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</si>
  <si>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</si>
  <si>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</si>
  <si>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</si>
  <si>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</si>
  <si>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</si>
  <si>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</si>
  <si>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</si>
  <si>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</si>
  <si>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</si>
  <si>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</si>
  <si>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</si>
  <si>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</si>
  <si>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</si>
  <si>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</si>
  <si>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</si>
  <si>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</si>
  <si>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</si>
  <si>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</si>
  <si>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</si>
  <si>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</si>
  <si>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</si>
  <si>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</si>
  <si>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</si>
  <si>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</si>
  <si>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</si>
  <si>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</si>
  <si>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</si>
  <si>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</si>
  <si>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</si>
  <si>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</si>
  <si>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</si>
  <si>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</si>
  <si>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</si>
  <si>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</si>
  <si>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</si>
  <si>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</si>
  <si>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</si>
  <si>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</si>
  <si>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</si>
  <si>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</si>
  <si>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</si>
  <si>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</si>
  <si>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</si>
  <si>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</si>
  <si>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</si>
  <si>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</si>
  <si>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</si>
  <si>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</si>
  <si>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</si>
  <si>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</si>
  <si>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</si>
  <si>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</si>
  <si>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</si>
  <si>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</si>
  <si>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</si>
  <si>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</si>
  <si>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</si>
  <si>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</si>
  <si>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</si>
  <si>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</si>
  <si>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</si>
  <si>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</si>
  <si>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</si>
  <si>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</si>
  <si>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</si>
  <si>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</si>
  <si>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</si>
  <si>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</si>
  <si>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</si>
  <si>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</si>
  <si>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</si>
  <si>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</si>
  <si>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</si>
  <si>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</si>
  <si>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</si>
  <si>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</si>
  <si>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</si>
  <si>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</si>
  <si>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</si>
  <si>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</si>
  <si>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</si>
  <si>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</si>
  <si>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</si>
  <si>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</si>
  <si>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</si>
  <si>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</si>
  <si>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</si>
  <si>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</si>
  <si>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</si>
  <si>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</si>
  <si>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</si>
  <si>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</si>
  <si>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</si>
  <si>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</si>
  <si>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</si>
  <si>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</si>
  <si>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</si>
  <si>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</si>
  <si>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</si>
  <si>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</si>
  <si>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</si>
  <si>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</si>
  <si>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</si>
  <si>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</si>
  <si>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</si>
  <si>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</si>
  <si>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</si>
  <si>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</si>
  <si>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</si>
  <si>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</si>
  <si>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</si>
  <si>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</si>
  <si>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</si>
  <si>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</si>
  <si>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</si>
  <si>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</si>
  <si>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</si>
  <si>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</si>
  <si>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</si>
  <si>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</si>
  <si>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</si>
  <si>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</si>
  <si>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</si>
  <si>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</si>
  <si>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</si>
  <si>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</si>
  <si>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</si>
  <si>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</si>
  <si>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</si>
  <si>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</si>
  <si>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</si>
  <si>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</si>
  <si>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</si>
  <si>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</si>
  <si>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</si>
  <si>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</si>
  <si>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</si>
  <si>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</si>
  <si>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</si>
  <si>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</si>
  <si>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</si>
  <si>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</si>
  <si>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</si>
  <si>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</si>
  <si>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</si>
  <si>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</si>
  <si>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</si>
  <si>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</si>
  <si>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</si>
  <si>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</si>
  <si>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</si>
  <si>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</si>
  <si>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</si>
  <si>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</si>
  <si>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</si>
  <si>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</si>
  <si>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</si>
  <si>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</si>
  <si>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</si>
  <si>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</si>
  <si>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</si>
  <si>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</si>
  <si>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</si>
  <si>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</si>
  <si>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</si>
  <si>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</si>
  <si>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</si>
  <si>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</si>
  <si>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</si>
  <si>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</si>
  <si>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</si>
  <si>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</si>
  <si>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</si>
  <si>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</si>
  <si>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</si>
  <si>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</si>
  <si>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</si>
  <si>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</si>
  <si>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</si>
  <si>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</si>
  <si>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</si>
  <si>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</si>
  <si>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</si>
  <si>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</si>
  <si>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</si>
  <si>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</si>
  <si>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</si>
  <si>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</si>
  <si>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</si>
  <si>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</si>
  <si>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</si>
  <si>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</si>
  <si>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</si>
  <si>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</si>
  <si>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</si>
  <si>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</si>
  <si>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</si>
  <si>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</si>
  <si>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</si>
  <si>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</si>
  <si>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</si>
  <si>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</si>
  <si>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</si>
  <si>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</si>
  <si>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</si>
  <si>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</si>
  <si>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</si>
  <si>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</si>
  <si>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</si>
  <si>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</si>
  <si>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</si>
  <si>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</si>
  <si>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</si>
  <si>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</si>
  <si>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</si>
  <si>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</si>
  <si>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</si>
  <si>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</si>
  <si>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</si>
  <si>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</si>
  <si>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</si>
  <si>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</si>
  <si>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</si>
  <si>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</si>
  <si>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</si>
  <si>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</si>
  <si>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</si>
  <si>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</si>
  <si>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</si>
  <si>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</si>
  <si>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</si>
  <si>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</si>
  <si>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</si>
  <si>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</si>
  <si>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</si>
  <si>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</si>
  <si>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</si>
  <si>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</si>
  <si>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</si>
  <si>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</si>
  <si>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</si>
  <si>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</si>
  <si>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</si>
  <si>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</si>
  <si>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</si>
  <si>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</si>
  <si>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</si>
  <si>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</si>
  <si>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</si>
  <si>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</si>
  <si>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</si>
  <si>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</si>
  <si>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</si>
  <si>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</si>
  <si>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</si>
  <si>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</si>
  <si>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</si>
  <si>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</si>
  <si>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</si>
  <si>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</si>
  <si>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</si>
  <si>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</si>
  <si>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</si>
  <si>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</si>
  <si>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</si>
  <si>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</si>
  <si>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</si>
  <si>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</si>
  <si>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</si>
  <si>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</si>
  <si>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</si>
  <si>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</si>
  <si>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</si>
  <si>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</si>
  <si>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</si>
  <si>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</si>
  <si>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</si>
  <si>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</si>
  <si>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</si>
  <si>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</si>
  <si>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</si>
  <si>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</si>
  <si>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</si>
  <si>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</si>
  <si>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</si>
  <si>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</si>
  <si>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</si>
  <si>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</si>
  <si>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</si>
  <si>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</si>
  <si>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</si>
  <si>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</si>
  <si>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</si>
  <si>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</si>
  <si>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</si>
  <si>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</si>
  <si>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</si>
  <si>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</si>
  <si>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</si>
  <si>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</si>
  <si>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</si>
  <si>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</si>
  <si>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</si>
  <si>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</si>
  <si>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</si>
  <si>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</si>
  <si>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</si>
  <si>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</si>
  <si>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</si>
  <si>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</si>
  <si>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</si>
  <si>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</si>
  <si>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</si>
  <si>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</si>
  <si>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</si>
  <si>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</si>
  <si>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</si>
  <si>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</si>
  <si>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</si>
  <si>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</si>
  <si>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</si>
  <si>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</si>
  <si>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</si>
  <si>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</si>
  <si>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</si>
  <si>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</si>
  <si>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</si>
  <si>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</si>
  <si>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</si>
  <si>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</si>
  <si>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</si>
  <si>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</si>
  <si>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</si>
  <si>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</si>
  <si>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</si>
  <si>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</si>
  <si>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</si>
  <si>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</si>
  <si>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</si>
  <si>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</si>
  <si>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</si>
  <si>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</si>
  <si>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</si>
  <si>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</si>
  <si>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</si>
  <si>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</si>
  <si>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</si>
  <si>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</si>
  <si>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</si>
  <si>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</si>
  <si>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</si>
  <si>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</si>
  <si>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</si>
  <si>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</si>
  <si>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</si>
  <si>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</si>
  <si>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</si>
  <si>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</si>
  <si>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</si>
  <si>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</si>
  <si>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</si>
  <si>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</si>
  <si>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</si>
  <si>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</si>
  <si>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</si>
  <si>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</si>
  <si>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</si>
  <si>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</si>
  <si>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</si>
  <si>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</si>
  <si>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</si>
  <si>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</si>
  <si>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</si>
  <si>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</si>
  <si>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</si>
  <si>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</si>
  <si>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</si>
  <si>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</si>
  <si>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</si>
  <si>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</si>
  <si>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</si>
  <si>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</si>
  <si>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</si>
  <si>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</si>
  <si>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</si>
  <si>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</si>
  <si>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</si>
  <si>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</si>
  <si>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</si>
  <si>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</si>
  <si>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</si>
  <si>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</si>
  <si>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</si>
  <si>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</si>
  <si>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</si>
  <si>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</si>
  <si>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</si>
  <si>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</si>
  <si>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</si>
  <si>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</si>
  <si>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</si>
  <si>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</si>
  <si>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</si>
  <si>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</si>
  <si>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</si>
  <si>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</si>
  <si>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</si>
  <si>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</si>
  <si>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</si>
  <si>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</si>
  <si>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</si>
  <si>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</si>
  <si>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</si>
  <si>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</si>
  <si>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</si>
  <si>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</si>
  <si>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</si>
  <si>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</si>
  <si>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</si>
  <si>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</si>
  <si>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</si>
  <si>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</si>
  <si>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</si>
  <si>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</si>
  <si>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</si>
  <si>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</si>
  <si>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</si>
  <si>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</si>
  <si>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</si>
  <si>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</si>
  <si>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</si>
  <si>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</si>
  <si>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</si>
  <si>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</si>
  <si>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</si>
  <si>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</si>
  <si>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</si>
  <si>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</si>
  <si>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</si>
  <si>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</si>
  <si>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</si>
  <si>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</si>
  <si>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</si>
  <si>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</si>
  <si>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</si>
  <si>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</si>
  <si>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</si>
  <si>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</si>
  <si>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</si>
  <si>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</si>
  <si>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</si>
  <si>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</si>
  <si>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</si>
  <si>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</si>
  <si>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</si>
  <si>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</si>
  <si>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</si>
  <si>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</si>
  <si>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</si>
  <si>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</si>
  <si>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</si>
  <si>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</si>
  <si>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</si>
  <si>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</si>
  <si>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</si>
  <si>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</si>
  <si>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</si>
  <si>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</si>
  <si>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</si>
  <si>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</si>
  <si>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</si>
  <si>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</si>
  <si>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</si>
  <si>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</si>
  <si>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</si>
  <si>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</si>
  <si>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</si>
  <si>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</si>
  <si>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</si>
  <si>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</si>
  <si>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</si>
  <si>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</si>
  <si>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</si>
  <si>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</si>
  <si>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</si>
  <si>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</si>
  <si>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</si>
  <si>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</si>
  <si>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</si>
  <si>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</si>
  <si>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</si>
  <si>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</si>
  <si>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</si>
  <si>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</si>
  <si>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</si>
  <si>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</si>
  <si>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</si>
  <si>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</si>
  <si>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</si>
  <si>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</si>
  <si>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</si>
  <si>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</si>
  <si>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</si>
  <si>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</si>
  <si>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</si>
  <si>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</si>
  <si>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</si>
  <si>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</si>
  <si>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</si>
  <si>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</si>
  <si>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</si>
  <si>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</si>
  <si>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</si>
  <si>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</si>
  <si>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</si>
  <si>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</si>
  <si>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</si>
  <si>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</si>
  <si>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</si>
  <si>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</si>
  <si>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</si>
  <si>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</si>
  <si>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</si>
  <si>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</si>
  <si>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</si>
  <si>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</si>
  <si>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</si>
  <si>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</si>
  <si>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</si>
  <si>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</si>
  <si>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</si>
  <si>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</si>
  <si>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</si>
  <si>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</si>
  <si>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</si>
  <si>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</si>
  <si>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</si>
  <si>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</si>
  <si>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</si>
  <si>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</si>
  <si>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</si>
  <si>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</si>
  <si>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</si>
  <si>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</si>
  <si>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</si>
  <si>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</si>
  <si>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</si>
  <si>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</si>
  <si>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</si>
  <si>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</si>
  <si>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</si>
  <si>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</si>
  <si>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</si>
  <si>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</si>
  <si>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</si>
  <si>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</si>
  <si>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</si>
  <si>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</si>
  <si>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</si>
  <si>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</si>
  <si>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</si>
  <si>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</si>
  <si>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</si>
  <si>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</si>
  <si>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</si>
  <si>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</si>
  <si>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</si>
  <si>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</si>
  <si>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</si>
  <si>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</si>
  <si>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</si>
  <si>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</si>
  <si>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</si>
  <si>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</si>
  <si>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</si>
  <si>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</si>
  <si>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</si>
  <si>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</si>
  <si>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</si>
  <si>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</si>
  <si>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</si>
  <si>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</si>
  <si>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</si>
  <si>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</si>
  <si>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</si>
  <si>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</si>
  <si>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</si>
  <si>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</si>
  <si>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</si>
  <si>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</si>
  <si>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</si>
  <si>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</si>
  <si>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</si>
  <si>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</si>
  <si>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</si>
  <si>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</si>
  <si>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</si>
  <si>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</si>
  <si>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</si>
  <si>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</si>
  <si>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</si>
  <si>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</si>
  <si>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</si>
  <si>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</si>
  <si>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</si>
  <si>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</si>
  <si>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</si>
  <si>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</si>
  <si>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</si>
  <si>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</si>
  <si>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</si>
  <si>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</si>
  <si>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</si>
  <si>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</si>
  <si>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</si>
  <si>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</si>
  <si>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</si>
  <si>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</si>
  <si>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</si>
  <si>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</si>
  <si>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</si>
  <si>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</si>
  <si>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</si>
  <si>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</si>
  <si>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</si>
  <si>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</si>
  <si>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</si>
  <si>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</si>
  <si>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</si>
  <si>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</si>
  <si>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</si>
  <si>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</si>
  <si>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</si>
  <si>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</si>
  <si>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</si>
  <si>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</si>
  <si>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</si>
  <si>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</si>
  <si>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</si>
  <si>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</si>
  <si>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</si>
  <si>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</si>
  <si>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</si>
  <si>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</si>
  <si>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</si>
  <si>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</si>
  <si>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</si>
  <si>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</si>
  <si>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</si>
  <si>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</si>
  <si>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</si>
  <si>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</si>
  <si>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</si>
  <si>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</si>
  <si>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</si>
  <si>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</si>
  <si>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</si>
  <si>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</si>
  <si>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</si>
  <si>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</si>
  <si>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</si>
  <si>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</si>
  <si>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</si>
  <si>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</si>
  <si>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</si>
  <si>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</si>
  <si>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</si>
  <si>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</si>
  <si>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</si>
  <si>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</si>
  <si>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</si>
  <si>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</si>
  <si>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</si>
  <si>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</si>
  <si>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</si>
  <si>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</si>
  <si>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</si>
  <si>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</si>
  <si>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</si>
  <si>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</si>
  <si>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</si>
  <si>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</si>
  <si>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</si>
  <si>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</si>
  <si>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</si>
  <si>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</si>
  <si>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</si>
  <si>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</si>
  <si>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</si>
  <si>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</si>
  <si>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</si>
  <si>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</si>
  <si>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</si>
  <si>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</si>
  <si>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</si>
  <si>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</si>
  <si>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</si>
  <si>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</si>
  <si>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</si>
  <si>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</si>
  <si>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</si>
  <si>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</si>
  <si>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</si>
  <si>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</si>
  <si>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</si>
  <si>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</si>
  <si>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</si>
  <si>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</si>
  <si>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</si>
  <si>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</si>
  <si>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</si>
  <si>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</si>
  <si>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</si>
  <si>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</si>
  <si>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</si>
  <si>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</si>
  <si>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</si>
  <si>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</si>
  <si>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</si>
  <si>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</si>
  <si>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</si>
  <si>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</si>
  <si>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</si>
  <si>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</si>
  <si>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</si>
  <si>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</si>
  <si>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</si>
  <si>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</si>
  <si>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</si>
  <si>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</si>
  <si>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</si>
  <si>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</si>
  <si>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</si>
  <si>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</si>
  <si>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</si>
  <si>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</si>
  <si>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</si>
  <si>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</si>
  <si>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</si>
  <si>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</si>
  <si>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</si>
  <si>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</si>
  <si>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</si>
  <si>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</si>
  <si>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</si>
  <si>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</si>
  <si>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</si>
  <si>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</si>
  <si>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</si>
  <si>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</si>
  <si>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</si>
  <si>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</si>
  <si>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</si>
  <si>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</si>
  <si>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</si>
  <si>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</si>
  <si>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</si>
  <si>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</si>
  <si>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</si>
  <si>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</si>
  <si>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</si>
  <si>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</si>
  <si>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</si>
  <si>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</si>
  <si>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</si>
  <si>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</si>
  <si>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</si>
  <si>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</si>
  <si>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</si>
  <si>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</si>
  <si>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</si>
  <si>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</si>
  <si>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</si>
  <si>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</si>
  <si>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</si>
  <si>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</si>
  <si>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</si>
  <si>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</si>
  <si>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</si>
  <si>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</si>
  <si>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</si>
  <si>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</si>
  <si>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</si>
  <si>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</si>
  <si>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</si>
  <si>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</si>
  <si>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</si>
  <si>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</si>
  <si>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</si>
  <si>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</si>
  <si>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</si>
  <si>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</si>
  <si>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</si>
  <si>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</si>
  <si>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</si>
  <si>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</si>
  <si>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</si>
  <si>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</si>
  <si>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</si>
  <si>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</si>
  <si>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</si>
  <si>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</si>
  <si>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</si>
  <si>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</si>
  <si>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</si>
  <si>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</si>
  <si>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</si>
  <si>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</si>
  <si>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</si>
  <si>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</si>
  <si>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</si>
  <si>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</si>
  <si>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</si>
  <si>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</si>
  <si>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</si>
  <si>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</si>
  <si>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</si>
  <si>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</si>
  <si>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</si>
  <si>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</si>
  <si>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</si>
  <si>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</si>
  <si>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</si>
  <si>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</si>
  <si>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</si>
  <si>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</si>
  <si>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</si>
  <si>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</si>
  <si>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</si>
  <si>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</si>
  <si>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</si>
  <si>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</si>
  <si>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</si>
  <si>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</si>
  <si>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</si>
  <si>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</si>
  <si>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</si>
  <si>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</si>
  <si>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</si>
  <si>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</si>
  <si>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</si>
  <si>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</si>
  <si>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</si>
  <si>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</si>
  <si>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</si>
  <si>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</si>
  <si>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</si>
  <si>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</si>
  <si>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</si>
  <si>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</si>
  <si>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</si>
  <si>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</si>
  <si>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</si>
  <si>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</si>
  <si>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</si>
  <si>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</si>
  <si>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</si>
  <si>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</si>
  <si>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</si>
  <si>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</si>
  <si>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</si>
  <si>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</si>
  <si>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</si>
  <si>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</si>
  <si>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</si>
  <si>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</si>
  <si>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</si>
  <si>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</si>
  <si>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</si>
  <si>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</si>
  <si>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</si>
  <si>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</si>
  <si>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</si>
  <si>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</si>
  <si>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</si>
  <si>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</si>
  <si>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</si>
  <si>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</si>
  <si>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</si>
  <si>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</si>
  <si>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</si>
  <si>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</si>
  <si>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</si>
  <si>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</si>
  <si>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</si>
  <si>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</si>
  <si>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</si>
  <si>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</si>
  <si>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</si>
  <si>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</si>
  <si>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</si>
  <si>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</si>
  <si>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</si>
  <si>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</si>
  <si>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</si>
  <si>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</si>
  <si>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</si>
  <si>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</si>
  <si>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</si>
  <si>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</si>
  <si>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</si>
  <si>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</si>
  <si>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</si>
  <si>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</si>
  <si>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</si>
  <si>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</si>
  <si>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</si>
  <si>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</si>
  <si>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</si>
  <si>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</si>
  <si>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</si>
  <si>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</si>
  <si>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</si>
  <si>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</si>
  <si>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</si>
  <si>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</si>
  <si>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</si>
  <si>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</si>
  <si>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</si>
  <si>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</si>
  <si>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</si>
  <si>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</si>
  <si>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</si>
  <si>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</si>
  <si>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</si>
  <si>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</si>
  <si>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</si>
  <si>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</si>
  <si>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</si>
  <si>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</si>
  <si>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</si>
  <si>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</si>
  <si>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</si>
  <si>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</si>
  <si>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</si>
  <si>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</si>
  <si>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</si>
  <si>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</si>
  <si>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</si>
  <si>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</si>
  <si>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</si>
  <si>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</si>
  <si>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</si>
  <si>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</si>
  <si>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</si>
  <si>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</si>
  <si>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</si>
  <si>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</si>
  <si>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</si>
  <si>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</si>
  <si>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</si>
  <si>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</si>
  <si>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</si>
  <si>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</si>
  <si>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</si>
  <si>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</si>
  <si>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</si>
  <si>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</si>
  <si>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</si>
  <si>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</si>
  <si>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</si>
  <si>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</si>
  <si>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</si>
  <si>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</si>
  <si>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</si>
  <si>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</si>
  <si>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</si>
  <si>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</si>
  <si>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</si>
  <si>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</si>
  <si>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</si>
  <si>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</si>
  <si>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</si>
  <si>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</si>
  <si>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</si>
  <si>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</si>
  <si>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</si>
  <si>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</si>
  <si>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</si>
  <si>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</si>
  <si>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</si>
  <si>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</si>
  <si>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</si>
  <si>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</si>
  <si>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</si>
  <si>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</si>
  <si>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</si>
  <si>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</si>
  <si>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</si>
  <si>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</si>
  <si>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</si>
  <si>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</si>
  <si>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</si>
  <si>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</si>
  <si>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</si>
  <si>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</si>
  <si>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</si>
  <si>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</si>
  <si>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</si>
  <si>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</si>
  <si>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</si>
  <si>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</si>
  <si>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</si>
  <si>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</si>
  <si>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</si>
  <si>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</si>
  <si>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</si>
  <si>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</si>
  <si>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</si>
  <si>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</si>
  <si>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</si>
  <si>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</si>
  <si>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</si>
  <si>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</si>
  <si>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</si>
  <si>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</si>
  <si>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</si>
  <si>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</si>
  <si>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</si>
  <si>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</si>
  <si>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</si>
  <si>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</si>
  <si>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</si>
  <si>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</si>
  <si>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</si>
  <si>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</si>
  <si>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</si>
  <si>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</si>
  <si>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</si>
  <si>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</si>
  <si>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</si>
  <si>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</si>
  <si>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</si>
  <si>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</si>
  <si>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</si>
  <si>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</si>
  <si>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</si>
  <si>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</si>
  <si>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</si>
  <si>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</si>
  <si>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</si>
  <si>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</si>
  <si>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</si>
  <si>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</si>
  <si>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</si>
  <si>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</si>
  <si>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</si>
  <si>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</si>
  <si>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</si>
  <si>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</si>
  <si>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</si>
  <si>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</si>
  <si>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</si>
  <si>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</si>
  <si>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</si>
  <si>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</si>
  <si>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</si>
  <si>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</si>
  <si>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</si>
  <si>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</si>
  <si>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</si>
  <si>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</si>
  <si>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</si>
  <si>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</si>
  <si>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</si>
  <si>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</si>
  <si>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</si>
  <si>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</si>
  <si>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</si>
  <si>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</si>
  <si>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</si>
  <si>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</si>
  <si>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</si>
  <si>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</si>
  <si>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</si>
  <si>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</si>
  <si>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</si>
  <si>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</si>
  <si>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</si>
  <si>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</si>
  <si>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</si>
  <si>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</si>
  <si>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</si>
  <si>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</si>
  <si>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</si>
  <si>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</si>
  <si>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</si>
  <si>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</si>
  <si>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</si>
  <si>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</si>
  <si>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</si>
  <si>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</si>
  <si>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</si>
  <si>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</si>
  <si>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</si>
  <si>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</si>
  <si>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</si>
  <si>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</si>
  <si>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</si>
  <si>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</si>
  <si>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</si>
  <si>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</si>
  <si>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</si>
  <si>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</si>
  <si>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</si>
  <si>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</si>
  <si>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</si>
  <si>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</si>
  <si>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</si>
  <si>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</si>
  <si>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</si>
  <si>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</si>
  <si>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</si>
  <si>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</si>
  <si>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</si>
  <si>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</si>
  <si>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</si>
  <si>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</si>
  <si>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</si>
  <si>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</si>
  <si>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</si>
  <si>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</si>
  <si>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</si>
  <si>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</si>
  <si>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</si>
  <si>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</si>
  <si>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</si>
  <si>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</si>
  <si>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</si>
  <si>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</si>
  <si>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</si>
  <si>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</si>
  <si>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</si>
  <si>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</si>
  <si>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</si>
  <si>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</si>
  <si>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</si>
  <si>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</si>
  <si>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</si>
  <si>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</si>
  <si>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</si>
  <si>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</si>
  <si>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</si>
  <si>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</si>
  <si>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</si>
  <si>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</si>
  <si>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</si>
  <si>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</si>
  <si>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</si>
  <si>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</si>
  <si>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</si>
  <si>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</si>
  <si>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</si>
  <si>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</si>
  <si>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</si>
  <si>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</si>
  <si>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</si>
  <si>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</si>
  <si>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</si>
  <si>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</si>
  <si>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</si>
  <si>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</si>
  <si>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</si>
  <si>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</si>
  <si>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</si>
  <si>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</si>
  <si>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</si>
  <si>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</si>
  <si>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</si>
  <si>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</si>
  <si>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</si>
  <si>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</si>
  <si>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</si>
  <si>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</si>
  <si>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</si>
  <si>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</si>
  <si>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</si>
  <si>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</si>
  <si>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</si>
  <si>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</si>
  <si>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</si>
  <si>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</si>
  <si>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</si>
  <si>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</si>
  <si>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</si>
  <si>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</si>
  <si>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</si>
  <si>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</si>
  <si>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</si>
  <si>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</si>
  <si>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</si>
  <si>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</si>
  <si>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</si>
  <si>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</si>
  <si>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</si>
  <si>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</si>
  <si>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</si>
  <si>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</si>
  <si>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</si>
  <si>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</si>
  <si>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</si>
  <si>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</si>
  <si>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</si>
  <si>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</si>
  <si>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</si>
  <si>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</si>
  <si>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</si>
  <si>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</si>
  <si>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</si>
  <si>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</si>
  <si>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</si>
  <si>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</si>
  <si>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</si>
  <si>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</si>
  <si>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</si>
  <si>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</si>
  <si>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</si>
  <si>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</si>
  <si>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</si>
  <si>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</si>
  <si>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</si>
  <si>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</si>
  <si>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</si>
  <si>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</si>
  <si>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</si>
  <si>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</si>
  <si>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</si>
  <si>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</si>
  <si>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</si>
  <si>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</si>
  <si>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</si>
  <si>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</si>
  <si>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</si>
  <si>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</si>
  <si>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</si>
  <si>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</si>
  <si>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</si>
  <si>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</si>
  <si>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</si>
  <si>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</si>
  <si>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</si>
  <si>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</si>
  <si>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</si>
  <si>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</si>
  <si>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</si>
  <si>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</si>
  <si>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</si>
  <si>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</si>
  <si>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</si>
  <si>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</si>
  <si>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</si>
  <si>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</si>
  <si>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</si>
  <si>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</si>
  <si>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</si>
  <si>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</si>
  <si>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</si>
  <si>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</si>
  <si>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</si>
  <si>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</si>
  <si>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</si>
  <si>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</si>
  <si>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</si>
  <si>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</si>
  <si>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</si>
  <si>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</si>
  <si>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</si>
  <si>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</si>
  <si>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</si>
  <si>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</si>
  <si>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</si>
  <si>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</si>
  <si>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</si>
  <si>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</si>
  <si>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</si>
  <si>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</si>
  <si>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</si>
  <si>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</si>
  <si>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</si>
  <si>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</si>
  <si>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</si>
  <si>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</si>
  <si>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</si>
  <si>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</si>
  <si>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</si>
  <si>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</si>
  <si>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</si>
  <si>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</si>
  <si>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</si>
  <si>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</si>
  <si>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</si>
  <si>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</si>
  <si>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</si>
  <si>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</si>
  <si>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</si>
  <si>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</si>
  <si>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</si>
  <si>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</si>
  <si>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</si>
  <si>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</si>
  <si>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</si>
  <si>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</si>
  <si>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</si>
  <si>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</si>
  <si>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</si>
  <si>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</si>
  <si>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</si>
  <si>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</si>
  <si>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</si>
  <si>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</si>
  <si>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</si>
  <si>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</si>
  <si>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</si>
  <si>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</si>
  <si>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</si>
  <si>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</si>
  <si>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</si>
  <si>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</si>
  <si>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</si>
  <si>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</si>
  <si>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</si>
  <si>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</si>
  <si>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</si>
  <si>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</si>
  <si>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</si>
  <si>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</si>
  <si>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</si>
  <si>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</si>
  <si>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</si>
  <si>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</si>
  <si>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</si>
  <si>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</si>
  <si>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</si>
  <si>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</si>
  <si>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</si>
  <si>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</si>
  <si>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</si>
  <si>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</si>
  <si>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</si>
  <si>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</si>
  <si>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</si>
  <si>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</si>
  <si>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</si>
  <si>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</si>
  <si>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</si>
  <si>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</si>
  <si>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</si>
  <si>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</si>
  <si>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</si>
  <si>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</si>
  <si>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</si>
  <si>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</si>
  <si>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</si>
  <si>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</si>
  <si>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</si>
  <si>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</si>
  <si>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</si>
  <si>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</si>
  <si>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</si>
  <si>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</si>
  <si>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</si>
  <si>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</si>
  <si>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</si>
  <si>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</si>
  <si>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</si>
  <si>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</si>
  <si>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</si>
  <si>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</si>
  <si>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</si>
  <si>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</si>
  <si>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</si>
  <si>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</si>
  <si>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</si>
  <si>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</si>
  <si>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</si>
  <si>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</si>
  <si>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</si>
  <si>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</si>
  <si>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</si>
  <si>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</si>
  <si>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</si>
  <si>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</si>
  <si>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</si>
  <si>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</si>
  <si>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</si>
  <si>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</si>
  <si>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</si>
  <si>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</si>
  <si>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</si>
  <si>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</si>
  <si>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</si>
  <si>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</si>
  <si>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</si>
  <si>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</si>
  <si>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</si>
  <si>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</si>
  <si>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</si>
  <si>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</si>
  <si>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</si>
  <si>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</si>
  <si>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</si>
  <si>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</si>
  <si>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</si>
  <si>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</si>
  <si>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</si>
  <si>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</si>
  <si>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</si>
  <si>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</si>
  <si>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</si>
  <si>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</si>
  <si>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</si>
  <si>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</si>
  <si>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</si>
  <si>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</si>
  <si>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</si>
  <si>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</si>
  <si>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</si>
  <si>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</si>
  <si>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</si>
  <si>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</si>
  <si>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</si>
  <si>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</si>
  <si>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</si>
  <si>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</si>
  <si>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</si>
  <si>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</si>
  <si>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</si>
  <si>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</si>
  <si>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</si>
  <si>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</si>
  <si>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</si>
  <si>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</si>
  <si>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</si>
  <si>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</si>
  <si>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</si>
  <si>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</si>
  <si>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</si>
  <si>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</si>
  <si>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</si>
  <si>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</si>
  <si>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</si>
  <si>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</si>
  <si>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</si>
  <si>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</si>
  <si>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</si>
  <si>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</si>
  <si>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</si>
  <si>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</si>
  <si>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</si>
  <si>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</si>
  <si>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</si>
  <si>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</si>
  <si>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</si>
  <si>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</si>
  <si>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</si>
  <si>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</si>
  <si>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</si>
  <si>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</si>
  <si>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</si>
  <si>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</si>
  <si>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</si>
  <si>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</si>
  <si>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</si>
  <si>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</si>
  <si>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</si>
  <si>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</si>
  <si>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</si>
  <si>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</si>
  <si>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</si>
  <si>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</si>
  <si>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</si>
  <si>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</si>
  <si>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</si>
  <si>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</si>
  <si>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</si>
  <si>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</si>
  <si>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</si>
  <si>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</si>
  <si>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</si>
  <si>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</si>
  <si>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</si>
  <si>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</si>
  <si>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</si>
  <si>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</si>
  <si>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</si>
  <si>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</si>
  <si>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</si>
  <si>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</si>
  <si>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</si>
  <si>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</si>
  <si>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</si>
  <si>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</si>
  <si>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</si>
  <si>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</si>
  <si>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</si>
  <si>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</si>
  <si>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</si>
  <si>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</si>
  <si>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</si>
  <si>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</si>
  <si>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</si>
  <si>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</si>
  <si>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</si>
  <si>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</si>
  <si>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</si>
  <si>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</si>
  <si>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</si>
  <si>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</si>
  <si>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</si>
  <si>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</si>
  <si>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</si>
  <si>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</si>
  <si>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</si>
  <si>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</si>
  <si>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</si>
  <si>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</si>
  <si>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</si>
  <si>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</si>
  <si>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</si>
  <si>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</si>
  <si>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</si>
  <si>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</si>
  <si>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</si>
  <si>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</si>
  <si>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</si>
  <si>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</si>
  <si>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</si>
  <si>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</si>
  <si>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</si>
  <si>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</si>
  <si>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</si>
  <si>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</si>
  <si>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</si>
  <si>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</si>
  <si>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</si>
  <si>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</si>
  <si>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</si>
  <si>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</si>
  <si>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</si>
  <si>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</si>
  <si>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</si>
  <si>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</si>
  <si>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</si>
  <si>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</si>
  <si>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</si>
  <si>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</si>
  <si>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</si>
  <si>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</si>
  <si>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</si>
  <si>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</si>
  <si>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</si>
  <si>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</si>
  <si>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</si>
  <si>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</si>
  <si>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</si>
  <si>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</si>
  <si>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</si>
  <si>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</si>
  <si>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</si>
  <si>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</si>
  <si>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</si>
  <si>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</si>
  <si>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</si>
  <si>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</si>
  <si>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</si>
  <si>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</si>
  <si>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</si>
  <si>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</si>
  <si>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</si>
  <si>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</si>
  <si>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</si>
  <si>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</si>
  <si>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</si>
  <si>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</si>
  <si>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</si>
  <si>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</si>
  <si>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</si>
  <si>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</si>
  <si>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</si>
  <si>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</si>
  <si>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</si>
  <si>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</si>
  <si>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</si>
  <si>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</si>
  <si>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</si>
  <si>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</si>
  <si>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</si>
  <si>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</si>
  <si>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</si>
  <si>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</si>
  <si>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</si>
  <si>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</si>
  <si>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</si>
  <si>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</si>
  <si>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</si>
  <si>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</si>
  <si>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</si>
  <si>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</si>
  <si>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</si>
  <si>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</si>
  <si>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</si>
  <si>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</si>
  <si>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</si>
  <si>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</si>
  <si>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</si>
  <si>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</si>
  <si>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</si>
  <si>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</si>
  <si>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</si>
  <si>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</si>
  <si>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</si>
  <si>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</si>
  <si>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</si>
  <si>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</si>
  <si>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</si>
  <si>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</si>
  <si>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</si>
  <si>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</si>
  <si>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</si>
  <si>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</si>
  <si>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</si>
  <si>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</si>
  <si>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</si>
  <si>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</si>
  <si>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</si>
  <si>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</si>
  <si>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</si>
  <si>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</si>
  <si>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</si>
  <si>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</si>
  <si>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</si>
  <si>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</si>
  <si>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</si>
  <si>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</si>
  <si>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</si>
  <si>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</si>
  <si>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</si>
  <si>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</si>
  <si>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</si>
  <si>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</si>
  <si>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</si>
  <si>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</si>
  <si>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</si>
  <si>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</si>
  <si>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</si>
  <si>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</si>
  <si>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</si>
  <si>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</si>
  <si>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</si>
  <si>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</si>
  <si>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</si>
  <si>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</si>
  <si>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</si>
  <si>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</si>
  <si>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</si>
  <si>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</si>
  <si>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</si>
  <si>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</si>
  <si>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</si>
  <si>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</si>
  <si>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</si>
  <si>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</si>
  <si>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</si>
  <si>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</si>
  <si>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</si>
  <si>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</si>
  <si>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</si>
  <si>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</si>
  <si>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</si>
  <si>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</si>
  <si>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</si>
  <si>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</si>
  <si>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</si>
  <si>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</si>
  <si>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</si>
  <si>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</si>
  <si>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</si>
  <si>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</si>
  <si>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</si>
  <si>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</si>
  <si>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</si>
  <si>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</si>
  <si>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</si>
  <si>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</si>
  <si>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</si>
  <si>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</si>
  <si>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</si>
  <si>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</si>
  <si>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</si>
  <si>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</si>
  <si>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</si>
  <si>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</si>
  <si>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</si>
  <si>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</si>
  <si>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</si>
  <si>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</si>
  <si>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</si>
  <si>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</si>
  <si>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</si>
  <si>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</si>
  <si>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</si>
  <si>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</si>
  <si>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</si>
  <si>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</si>
  <si>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</si>
  <si>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</si>
  <si>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</si>
  <si>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</si>
  <si>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</si>
  <si>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</si>
  <si>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</si>
  <si>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</si>
  <si>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</si>
  <si>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</si>
  <si>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</si>
  <si>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</si>
  <si>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</si>
  <si>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</si>
  <si>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</si>
  <si>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</si>
  <si>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</si>
  <si>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</si>
  <si>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</si>
  <si>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</si>
  <si>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</si>
  <si>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</si>
  <si>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</si>
  <si>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</si>
  <si>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</si>
  <si>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</si>
  <si>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</si>
  <si>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</si>
  <si>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</si>
  <si>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</si>
  <si>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</si>
  <si>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</si>
  <si>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</si>
  <si>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</si>
  <si>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</si>
  <si>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</si>
  <si>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</si>
  <si>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</si>
  <si>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</si>
  <si>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</si>
  <si>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</si>
  <si>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</si>
  <si>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</si>
  <si>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</si>
  <si>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</si>
  <si>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</si>
  <si>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</si>
  <si>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</si>
  <si>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</si>
  <si>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</si>
  <si>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</si>
  <si>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</si>
  <si>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</si>
  <si>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</si>
  <si>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</si>
  <si>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</si>
  <si>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</si>
  <si>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</si>
  <si>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</si>
  <si>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</si>
  <si>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</si>
  <si>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</si>
  <si>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</si>
  <si>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</si>
  <si>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</si>
  <si>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</si>
  <si>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</si>
  <si>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</si>
  <si>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</si>
  <si>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</si>
  <si>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</si>
  <si>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</si>
  <si>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</si>
  <si>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</si>
  <si>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</si>
  <si>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</si>
  <si>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</si>
  <si>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</si>
  <si>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</si>
  <si>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</si>
  <si>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</si>
  <si>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</si>
  <si>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</si>
  <si>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</si>
  <si>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</si>
  <si>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</si>
  <si>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</si>
  <si>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</si>
  <si>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</si>
  <si>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</si>
  <si>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</si>
  <si>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</si>
  <si>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</si>
  <si>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</si>
  <si>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</si>
  <si>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</si>
  <si>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</si>
  <si>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</si>
  <si>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</si>
  <si>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</si>
  <si>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</si>
  <si>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</si>
  <si>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</si>
  <si>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</si>
  <si>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</si>
  <si>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</si>
  <si>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</si>
  <si>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</si>
  <si>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</si>
  <si>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</si>
  <si>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</si>
  <si>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</si>
  <si>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</si>
  <si>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</si>
  <si>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</si>
  <si>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</si>
  <si>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</si>
  <si>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</si>
  <si>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</si>
  <si>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</si>
  <si>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</si>
  <si>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</si>
  <si>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</si>
  <si>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</si>
  <si>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</si>
  <si>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</si>
  <si>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</si>
  <si>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</si>
  <si>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</si>
  <si>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</si>
  <si>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</si>
  <si>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</si>
  <si>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</si>
  <si>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</si>
  <si>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</si>
  <si>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</si>
  <si>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</si>
  <si>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</si>
  <si>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</si>
  <si>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</si>
  <si>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</si>
  <si>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</si>
  <si>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</si>
  <si>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</si>
  <si>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</si>
  <si>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</si>
  <si>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</si>
  <si>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</si>
  <si>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</si>
  <si>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</si>
  <si>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</si>
  <si>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</si>
  <si>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</si>
  <si>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</si>
  <si>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</si>
  <si>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</si>
  <si>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</si>
  <si>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</si>
  <si>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</si>
  <si>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</si>
  <si>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</si>
  <si>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</si>
  <si>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</si>
  <si>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</si>
  <si>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</si>
  <si>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</si>
  <si>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</si>
  <si>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</si>
  <si>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</si>
  <si>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</si>
  <si>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</si>
  <si>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</si>
  <si>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</si>
  <si>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</si>
  <si>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</si>
  <si>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</si>
  <si>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</si>
  <si>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</si>
  <si>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</si>
  <si>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</si>
  <si>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</si>
  <si>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</si>
  <si>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</si>
  <si>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</si>
  <si>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</si>
  <si>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</si>
  <si>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</si>
  <si>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</si>
  <si>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</si>
  <si>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</si>
  <si>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</si>
  <si>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</si>
  <si>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</si>
  <si>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</si>
  <si>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</si>
  <si>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</si>
  <si>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</si>
  <si>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</si>
  <si>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</si>
  <si>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</si>
  <si>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</si>
  <si>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</si>
  <si>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</si>
  <si>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</si>
  <si>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</si>
  <si>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</si>
  <si>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</si>
  <si>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</si>
  <si>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</si>
  <si>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</si>
  <si>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</si>
  <si>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</si>
  <si>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</si>
  <si>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</si>
  <si>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</si>
  <si>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</si>
  <si>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</si>
  <si>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</si>
  <si>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</si>
  <si>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</si>
  <si>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</si>
  <si>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</si>
  <si>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</si>
  <si>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</si>
  <si>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</si>
  <si>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</si>
  <si>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</si>
  <si>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</si>
  <si>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</si>
  <si>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</si>
  <si>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</si>
  <si>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</si>
  <si>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</si>
  <si>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</si>
  <si>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</si>
  <si>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</si>
  <si>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</si>
  <si>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</si>
  <si>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</si>
  <si>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</si>
  <si>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</si>
  <si>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</si>
  <si>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</si>
  <si>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</si>
  <si>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</si>
  <si>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</si>
  <si>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(blank)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</si>
  <si>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</si>
  <si>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</si>
  <si>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</si>
  <si>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</si>
  <si>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</si>
  <si>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</si>
  <si>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</si>
  <si>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</si>
  <si>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</si>
  <si>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</si>
  <si>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</si>
  <si>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</si>
  <si>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</si>
  <si>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</si>
  <si>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</si>
  <si>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</si>
  <si>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</si>
  <si>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</si>
  <si>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</si>
  <si>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</si>
  <si>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</si>
  <si>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</si>
  <si>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</si>
  <si>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</si>
  <si>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 conversion</t>
  </si>
  <si>
    <t>DateEnded Conversion</t>
  </si>
  <si>
    <t>2010</t>
  </si>
  <si>
    <t>Mar</t>
  </si>
  <si>
    <t>2011</t>
  </si>
  <si>
    <t>Jan</t>
  </si>
  <si>
    <t>May</t>
  </si>
  <si>
    <t>Jun</t>
  </si>
  <si>
    <t>Jul</t>
  </si>
  <si>
    <t>Sep</t>
  </si>
  <si>
    <t>2012</t>
  </si>
  <si>
    <t>Oct</t>
  </si>
  <si>
    <t>Nov</t>
  </si>
  <si>
    <t>2013</t>
  </si>
  <si>
    <t>Dec</t>
  </si>
  <si>
    <t>2014</t>
  </si>
  <si>
    <t>Apr</t>
  </si>
  <si>
    <t>Aug</t>
  </si>
  <si>
    <t>2015</t>
  </si>
  <si>
    <t>Feb</t>
  </si>
  <si>
    <t>2016</t>
  </si>
  <si>
    <t>2017</t>
  </si>
  <si>
    <t>2018</t>
  </si>
  <si>
    <t>2019</t>
  </si>
  <si>
    <t>2020</t>
  </si>
  <si>
    <t>(All)</t>
  </si>
  <si>
    <t>(Multiple Items)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</si>
  <si>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</si>
  <si>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</si>
  <si>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</si>
  <si>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</si>
  <si>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</si>
  <si>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</si>
  <si>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</si>
  <si>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</si>
  <si>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</si>
  <si>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</si>
  <si>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</si>
  <si>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</si>
  <si>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</si>
  <si>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Number_Successful</t>
  </si>
  <si>
    <t>Number_failed</t>
  </si>
  <si>
    <t>Total projects</t>
  </si>
  <si>
    <t>percentage_Successful</t>
  </si>
  <si>
    <t>Percentage_Failed</t>
  </si>
  <si>
    <t>Percentage cancelled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</si>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</sst>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22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B97-A108-4A762F134DE6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D-4B97-A108-4A762F134DE6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D-4B97-A108-4A762F134DE6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D-4B97-A108-4A762F13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27416"/>
        <c:axId val="537524856"/>
      </c:barChart>
      <c:catAx>
        <c:axId val="5375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56"/>
        <c:crosses val="autoZero"/>
        <c:auto val="1"/>
        <c:lblAlgn val="ctr"/>
        <c:lblOffset val="100"/>
        <c:noMultiLvlLbl val="0"/>
      </c:catAx>
      <c:valAx>
        <c:axId val="5375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9486111111111112"/>
          <c:w val="0.8849884076990376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0-4B6C-9A29-666DD77E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6200"/>
        <c:axId val="654363640"/>
      </c:lineChart>
      <c:catAx>
        <c:axId val="65436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3640"/>
        <c:crosses val="autoZero"/>
        <c:auto val="1"/>
        <c:lblAlgn val="ctr"/>
        <c:lblOffset val="100"/>
        <c:noMultiLvlLbl val="0"/>
      </c:catAx>
      <c:valAx>
        <c:axId val="6543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 outcome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0.30076443569553807"/>
          <c:w val="0.87232174103237092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2-4349-B517-9C81523C68B6}"/>
            </c:ext>
          </c:extLst>
        </c:ser>
        <c:ser>
          <c:idx val="2"/>
          <c:order val="1"/>
          <c:tx>
            <c:strRef>
              <c:f>'outcome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2-4349-B517-9C81523C68B6}"/>
            </c:ext>
          </c:extLst>
        </c:ser>
        <c:ser>
          <c:idx val="3"/>
          <c:order val="2"/>
          <c:tx>
            <c:strRef>
              <c:f>'outcome based on goal'!$A$1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'outcome based on goal'!$A$2:$A$13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2-4349-B517-9C81523C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37400"/>
        <c:axId val="654345080"/>
      </c:lineChart>
      <c:catAx>
        <c:axId val="65433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45080"/>
        <c:crosses val="autoZero"/>
        <c:auto val="1"/>
        <c:lblAlgn val="ctr"/>
        <c:lblOffset val="100"/>
        <c:noMultiLvlLbl val="0"/>
      </c:catAx>
      <c:valAx>
        <c:axId val="6543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3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'subcategory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516-A068-6683923AA288}"/>
            </c:ext>
          </c:extLst>
        </c:ser>
        <c:ser>
          <c:idx val="1"/>
          <c:order val="1"/>
          <c:tx>
            <c:strRef>
              <c:f>'subcategory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7-4516-A068-6683923AA288}"/>
            </c:ext>
          </c:extLst>
        </c:ser>
        <c:ser>
          <c:idx val="2"/>
          <c:order val="2"/>
          <c:tx>
            <c:strRef>
              <c:f>'subcategory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7-4516-A068-6683923AA288}"/>
            </c:ext>
          </c:extLst>
        </c:ser>
        <c:ser>
          <c:idx val="3"/>
          <c:order val="3"/>
          <c:tx>
            <c:strRef>
              <c:f>'subcategory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7-4516-A068-6683923A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345936"/>
        <c:axId val="501154168"/>
      </c:barChart>
      <c:catAx>
        <c:axId val="6533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4168"/>
        <c:crosses val="autoZero"/>
        <c:auto val="1"/>
        <c:lblAlgn val="ctr"/>
        <c:lblOffset val="100"/>
        <c:noMultiLvlLbl val="0"/>
      </c:catAx>
      <c:valAx>
        <c:axId val="5011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[CrowdfundingBook.xlsx]dateconversion!PivotTable5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46957677165354333"/>
          <c:w val="0.73458530183727033"/>
          <c:h val="0.37796624380285798"/>
        </c:manualLayout>
      </c:layout>
      <c:lineChart>
        <c:grouping val="standard"/>
        <c:varyColors val="0"/>
        <c:ser>
          <c:idx val="0"/>
          <c:order val="0"/>
          <c:tx>
            <c:strRef>
              <c:f>dateconversion!$B$4:$B$5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dateconversion!$A$6:$A$19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dateconversion!$B$6:$B$19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C19-8998-F81D260782EF}"/>
            </c:ext>
          </c:extLst>
        </c:ser>
        <c:ser>
          <c:idx val="1"/>
          <c:order val="1"/>
          <c:tx>
            <c:strRef>
              <c:f>dateconversion!$C$4:$C$5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dateconversion!$A$6:$A$19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dateconversion!$C$6:$C$19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F6-4C19-8998-F81D260782EF}"/>
            </c:ext>
          </c:extLst>
        </c:ser>
        <c:ser>
          <c:idx val="2"/>
          <c:order val="2"/>
          <c:tx>
            <c:strRef>
              <c:f>dateconversion!$D$4:$D$5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dateconversion!$A$6:$A$19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dateconversion!$D$6:$D$19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F6-4C19-8998-F81D260782EF}"/>
            </c:ext>
          </c:extLst>
        </c:ser>
        <c:ser>
          <c:idx val="3"/>
          <c:order val="3"/>
          <c:tx>
            <c:strRef>
              <c:f>dateconversion!$E$4:$E$5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dateconversion!$A$6:$A$19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dateconversion!$E$6:$E$19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F6-4C19-8998-F81D260782EF}"/>
            </c:ext>
          </c:extLst>
        </c:ser>
        <c:ser>
          <c:idx val="4"/>
          <c:order val="4"/>
          <c:tx>
            <c:strRef>
              <c:f>dateconversion!$F$4:$F$5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dateconversion!$A$6:$A$19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dateconversion!$F$6:$F$19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F6-4C19-8998-F81D2607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383480"/>
        <c:axId val="596383800"/>
      </c:lineChart>
      <c:catAx>
        <c:axId val="59638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3800"/>
        <c:crosses val="autoZero"/>
        <c:auto val="1"/>
        <c:lblAlgn val="ctr"/>
        <c:lblOffset val="100"/>
        <c:noMultiLvlLbl val="0"/>
      </c:catAx>
      <c:valAx>
        <c:axId val="5963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[CrowdfundingBook.xlsx]Total!PivotTable6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Total!$B$4:$B$16</c:f>
              <c:numCache>
                <c:formatCode>General</c:formatCode>
                <c:ptCount val="12"/>
                <c:pt idx="0">
                  <c:v>92</c:v>
                </c:pt>
                <c:pt idx="1">
                  <c:v>79</c:v>
                </c:pt>
                <c:pt idx="2">
                  <c:v>86</c:v>
                </c:pt>
                <c:pt idx="3">
                  <c:v>78</c:v>
                </c:pt>
                <c:pt idx="4">
                  <c:v>86</c:v>
                </c:pt>
                <c:pt idx="5">
                  <c:v>87</c:v>
                </c:pt>
                <c:pt idx="6">
                  <c:v>94</c:v>
                </c:pt>
                <c:pt idx="7">
                  <c:v>85</c:v>
                </c:pt>
                <c:pt idx="8">
                  <c:v>73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5-4768-8019-1F659A84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12880"/>
        <c:axId val="674213520"/>
      </c:lineChart>
      <c:catAx>
        <c:axId val="6742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13520"/>
        <c:crosses val="autoZero"/>
        <c:auto val="1"/>
        <c:lblAlgn val="ctr"/>
        <c:lblOffset val="100"/>
        <c:noMultiLvlLbl val="0"/>
      </c:catAx>
      <c:valAx>
        <c:axId val="674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[CrowdfundingBook.xlsx]only theatres!PivotTable7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'only theatres'!$B$3:$B$4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'only theatres'!$A$5:$A$17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'only theatres'!$B$5:$B$17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ED6-B882-3227F4E3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20280"/>
        <c:axId val="674193680"/>
      </c:lineChart>
      <c:catAx>
        <c:axId val="5964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3680"/>
        <c:crosses val="autoZero"/>
        <c:auto val="1"/>
        <c:lblAlgn val="ctr"/>
        <c:lblOffset val="100"/>
        <c:noMultiLvlLbl val="0"/>
      </c:catAx>
      <c:valAx>
        <c:axId val="6741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[CrowdfundingBook.xlsx]excluding theatre!PivotTable8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549638561505038E-2"/>
          <c:y val="0.34878973461650625"/>
          <c:w val="0.71987377378083817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'excluding theatre'!$B$3:$B$4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'excluding theatre'!$A$5:$A$17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'excluding theatre'!$B$5:$B$17</c:f>
              <c:numCache>
                <c:formatCode>General</c:formatCode>
                <c:ptCount val="12"/>
                <c:pt idx="0">
                  <c:v>30</c:v>
                </c:pt>
                <c:pt idx="1">
                  <c:v>23</c:v>
                </c:pt>
                <c:pt idx="2">
                  <c:v>42</c:v>
                </c:pt>
                <c:pt idx="3">
                  <c:v>23</c:v>
                </c:pt>
                <c:pt idx="4">
                  <c:v>39</c:v>
                </c:pt>
                <c:pt idx="5">
                  <c:v>30</c:v>
                </c:pt>
                <c:pt idx="6">
                  <c:v>39</c:v>
                </c:pt>
                <c:pt idx="7">
                  <c:v>35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B-4E3E-AFDA-1C42A295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96920"/>
        <c:axId val="596393400"/>
      </c:lineChart>
      <c:catAx>
        <c:axId val="5963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3400"/>
        <c:crosses val="autoZero"/>
        <c:auto val="1"/>
        <c:lblAlgn val="ctr"/>
        <c:lblOffset val="100"/>
        <c:noMultiLvlLbl val="0"/>
      </c:catAx>
      <c:valAx>
        <c:axId val="5963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vs outcome!PivotTable9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'years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'years vs outcome'!$B$5:$B$16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6-4731-AD33-E880E48D5ACE}"/>
            </c:ext>
          </c:extLst>
        </c:ser>
        <c:ser>
          <c:idx val="1"/>
          <c:order val="1"/>
          <c:tx>
            <c:strRef>
              <c:f>'years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'years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'years vs outcome'!$C$5:$C$16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6-4731-AD33-E880E48D5ACE}"/>
            </c:ext>
          </c:extLst>
        </c:ser>
        <c:ser>
          <c:idx val="2"/>
          <c:order val="2"/>
          <c:tx>
            <c:strRef>
              <c:f>'years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'years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'years vs outcome'!$D$5:$D$16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6-4731-AD33-E880E48D5ACE}"/>
            </c:ext>
          </c:extLst>
        </c:ser>
        <c:ser>
          <c:idx val="3"/>
          <c:order val="3"/>
          <c:tx>
            <c:strRef>
              <c:f>'years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'years vs outcome'!$A$5:$A$16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'years vs outcome'!$E$5:$E$16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6-4731-AD33-E880E48D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73816"/>
        <c:axId val="655370296"/>
      </c:lineChart>
      <c:catAx>
        <c:axId val="6553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0296"/>
        <c:crosses val="autoZero"/>
        <c:auto val="1"/>
        <c:lblAlgn val="ctr"/>
        <c:lblOffset val="100"/>
        <c:noMultiLvlLbl val="0"/>
      </c:catAx>
      <c:valAx>
        <c:axId val="6553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53975</xdr:rowOff>
    </xdr:from>
    <xdr:to>
      <xdr:col>14</xdr:col>
      <xdr:colOff>463550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FA071-45BB-4283-8717-5FEC161CC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16</xdr:row>
      <xdr:rowOff>174625</xdr:rowOff>
    </xdr:from>
    <xdr:to>
      <xdr:col>7</xdr:col>
      <xdr:colOff>381000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0B264-102F-4DD1-9FB6-463062E6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1720850</xdr:colOff>
      <xdr:row>16</xdr:row>
      <xdr:rowOff>174625</xdr:rowOff>
    </xdr:from>
    <xdr:to>
      <xdr:col>4</xdr:col>
      <xdr:colOff>355600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A5B0A-816E-4B4F-A8DE-A9C1F5B0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13</xdr:row>
      <xdr:rowOff>174625</xdr:rowOff>
    </xdr:from>
    <xdr:to>
      <xdr:col>13</xdr:col>
      <xdr:colOff>234950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7EC6D-8D68-4DF1-9CB1-51BE659C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1</xdr:row>
      <xdr:rowOff>31750</xdr:rowOff>
    </xdr:from>
    <xdr:to>
      <xdr:col>16</xdr:col>
      <xdr:colOff>193675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D185-3423-44E0-944F-DFA1B6E54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2</xdr:row>
      <xdr:rowOff>28575</xdr:rowOff>
    </xdr:from>
    <xdr:to>
      <xdr:col>10</xdr:col>
      <xdr:colOff>111125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57E0A-A4BE-4CD9-9F24-D457AB6D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53975</xdr:rowOff>
    </xdr:from>
    <xdr:to>
      <xdr:col>11</xdr:col>
      <xdr:colOff>365125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F7FB8-ED51-4EDC-AC36-87E6B1D3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174625</xdr:rowOff>
    </xdr:from>
    <xdr:to>
      <xdr:col>7</xdr:col>
      <xdr:colOff>415925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69E4-4B19-44D3-8BF0-D9CB9786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4</xdr:row>
      <xdr:rowOff>130175</xdr:rowOff>
    </xdr:from>
    <xdr:to>
      <xdr:col>14</xdr:col>
      <xdr:colOff>69850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4BCDA-AC1B-4D8C-B59B-45A1E0675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4643.647379050926" createdVersion="7" refreshedVersion="7" minRefreshableVersion="3" recordCount="1000" xr:uid="{A08044FE-F677-421E-82BE-8BD456F64B2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4644.536624189815" createdVersion="7" refreshedVersion="7" minRefreshableVersion="3" recordCount="1001" xr:uid="{A5F17A99-6A50-4F14-9F34-7AD02D481CD0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 conversion" numFmtId="0">
      <sharedItems containsNonDate="0" containsDate="1" containsString="0" containsBlank="1" minDate="2010-01-09T06:00:00" maxDate="2020-01-27T06:00:00" count="880">
        <d v="2015-12-15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n v="103.20833333333333"/>
    <x v="1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x v="1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n v="75.833333333333329"/>
    <x v="3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n v="60.555555555555557"/>
    <x v="4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n v="64.93832599118943"/>
    <x v="3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n v="30.997175141242938"/>
    <x v="3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n v="72.909090909090907"/>
    <x v="1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x v="1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n v="94.144999999999996"/>
    <x v="1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n v="45.103703703703701"/>
    <x v="1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n v="45.001483679525222"/>
    <x v="1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n v="69.055555555555557"/>
    <x v="1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x v="1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n v="39.003741114852225"/>
    <x v="1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n v="106.6"/>
    <x v="1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n v="94.000622665006233"/>
    <x v="5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n v="112.05426356589147"/>
    <x v="1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n v="38.004334633723452"/>
    <x v="6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n v="35.000184535892231"/>
    <x v="1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n v="85"/>
    <x v="1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x v="1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n v="105.97196261682242"/>
    <x v="1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n v="57.125"/>
    <x v="3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n v="107.42342342342343"/>
    <x v="6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"/>
    <x v="1"/>
    <n v="222"/>
    <n v="35.995495495495497"/>
    <x v="1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n v="26.998873148744366"/>
    <x v="1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n v="107.56122448979592"/>
    <x v="3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n v="94.375"/>
    <x v="1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n v="46.163043478260867"/>
    <x v="1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n v="53.007815713698065"/>
    <x v="1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n v="45.059405940594061"/>
    <x v="1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n v="99.006816632583508"/>
    <x v="4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n v="44.93333333333333"/>
    <x v="1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n v="89.664122137404576"/>
    <x v="1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n v="70.079268292682926"/>
    <x v="1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n v="82.001775410563695"/>
    <x v="0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n v="58.040160642570278"/>
    <x v="1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n v="111.4"/>
    <x v="1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n v="71.94736842105263"/>
    <x v="1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n v="58.975609756097562"/>
    <x v="6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n v="63.995555555555555"/>
    <x v="6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n v="105.14772727272727"/>
    <x v="1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n v="85.917647058823533"/>
    <x v="1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n v="79.642857142857139"/>
    <x v="1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n v="41.018181818181816"/>
    <x v="1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n v="48.004773269689736"/>
    <x v="1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n v="39.996000000000002"/>
    <x v="1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n v="61.108374384236456"/>
    <x v="1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n v="83.022941970310384"/>
    <x v="2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n v="110.76106194690266"/>
    <x v="1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n v="89.458333333333329"/>
    <x v="1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n v="57.849056603773583"/>
    <x v="1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n v="103.96586345381526"/>
    <x v="5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n v="107.99508196721311"/>
    <x v="1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n v="48.927777777777777"/>
    <x v="4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n v="106.61061946902655"/>
    <x v="1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n v="27.009016393442622"/>
    <x v="2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n v="91.16463414634147"/>
    <x v="1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x v="1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n v="31.017857142857142"/>
    <x v="1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n v="66.513513513513516"/>
    <x v="6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n v="103.46315789473684"/>
    <x v="1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n v="71.983108108108112"/>
    <x v="1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n v="108.95414201183432"/>
    <x v="1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x v="2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n v="94.938931297709928"/>
    <x v="1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x v="1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n v="30.992727272727272"/>
    <x v="1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n v="94.791044776119406"/>
    <x v="1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220779220779"/>
    <x v="1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n v="49.987915407854985"/>
    <x v="0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n v="101.72340425531915"/>
    <x v="6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n v="47.083333333333336"/>
    <x v="1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n v="89.944444444444443"/>
    <x v="1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x v="1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n v="67.996725337699544"/>
    <x v="4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x v="1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n v="87.95597484276729"/>
    <x v="1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n v="94.987234042553197"/>
    <x v="5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n v="94.24"/>
    <x v="1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n v="59.036809815950917"/>
    <x v="1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n v="60.992530345471522"/>
    <x v="1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n v="104.6"/>
    <x v="1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n v="76.989583333333329"/>
    <x v="5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n v="69.907692307692301"/>
    <x v="1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n v="31.000176025347649"/>
    <x v="1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n v="95.042492917847028"/>
    <x v="1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n v="71.013192612137203"/>
    <x v="2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n v="73.733333333333334"/>
    <x v="2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n v="113.17073170731707"/>
    <x v="1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n v="58.178343949044589"/>
    <x v="5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n v="44.005985634477256"/>
    <x v="1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n v="74"/>
    <x v="2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n v="82.507462686567166"/>
    <x v="1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n v="104.2"/>
    <x v="1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n v="25.5"/>
    <x v="1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n v="111.83333333333333"/>
    <x v="1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n v="110.05115089514067"/>
    <x v="1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n v="45.005654509471306"/>
    <x v="0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n v="39.080882352941174"/>
    <x v="1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n v="37.789473684210527"/>
    <x v="1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n v="32.006772009029348"/>
    <x v="1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n v="95.966712898751737"/>
    <x v="0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n v="102.0498866213152"/>
    <x v="1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"/>
    <x v="0"/>
    <n v="24"/>
    <n v="105.75"/>
    <x v="1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n v="37.069767441860463"/>
    <x v="6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n v="35.049382716049379"/>
    <x v="1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n v="46.338461538461537"/>
    <x v="1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n v="69.174603174603178"/>
    <x v="1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n v="109.07824427480917"/>
    <x v="1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n v="35.958333333333336"/>
    <x v="1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n v="74.461538461538467"/>
    <x v="1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n v="79.792682926829272"/>
    <x v="1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x v="1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"/>
    <x v="1"/>
    <n v="80"/>
    <n v="70.174999999999997"/>
    <x v="1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n v="61.333333333333336"/>
    <x v="1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n v="99"/>
    <x v="1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n v="60.984615384615381"/>
    <x v="1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n v="73.214285714285708"/>
    <x v="1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n v="42.125874125874127"/>
    <x v="1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n v="62.003211991434689"/>
    <x v="1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n v="31.005037783375315"/>
    <x v="4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x v="1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n v="54.993116108306566"/>
    <x v="1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n v="47.992753623188406"/>
    <x v="1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66702470461868"/>
    <x v="1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n v="51.999165275459099"/>
    <x v="1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n v="98.205357142857139"/>
    <x v="1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n v="108.96182396606575"/>
    <x v="1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n v="66.998379254457049"/>
    <x v="1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n v="64.99333594668758"/>
    <x v="1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n v="82.432835820895519"/>
    <x v="1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n v="96.774193548387103"/>
    <x v="1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n v="39.010869565217391"/>
    <x v="1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n v="75.84210526315789"/>
    <x v="2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n v="76.268292682926827"/>
    <x v="1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n v="69.015695067264573"/>
    <x v="1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n v="101.97684085510689"/>
    <x v="2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n v="42.915999999999997"/>
    <x v="1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n v="75.245283018867923"/>
    <x v="1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n v="65.986486486486484"/>
    <x v="1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n v="98.013800424628457"/>
    <x v="1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n v="96.647727272727266"/>
    <x v="1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x v="4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4782608695656"/>
    <x v="1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n v="38.065134099616856"/>
    <x v="1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n v="54.050251256281406"/>
    <x v="1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n v="30.002721335268504"/>
    <x v="1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n v="26.996228786926462"/>
    <x v="6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n v="51.990606936416185"/>
    <x v="2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n v="56.416666666666664"/>
    <x v="1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n v="101.63218390804597"/>
    <x v="1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n v="81.198275862068968"/>
    <x v="1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n v="40.030075187969928"/>
    <x v="1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n v="96.692307692307693"/>
    <x v="1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n v="25.010989010989011"/>
    <x v="1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n v="73.012609117361791"/>
    <x v="1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n v="52.310344827586206"/>
    <x v="3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n v="75.07386363636364"/>
    <x v="1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n v="39.970802919708028"/>
    <x v="3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n v="76.813084112149539"/>
    <x v="1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"/>
    <x v="0"/>
    <n v="10"/>
    <n v="71.7"/>
    <x v="1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x v="6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n v="43.923497267759565"/>
    <x v="1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n v="36.004712041884815"/>
    <x v="5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n v="88.21052631578948"/>
    <x v="2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n v="69.958333333333329"/>
    <x v="1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n v="41.023728813559323"/>
    <x v="1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n v="98.914285714285711"/>
    <x v="1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n v="87.78125"/>
    <x v="1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x v="1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n v="73.428571428571431"/>
    <x v="1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x v="1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n v="31.022556390977442"/>
    <x v="1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n v="103.87096774193549"/>
    <x v="1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n v="59.268518518518519"/>
    <x v="6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n v="53.117647058823529"/>
    <x v="1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"/>
    <x v="3"/>
    <n v="64"/>
    <n v="50.796875"/>
    <x v="1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n v="101.15"/>
    <x v="1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n v="37.998645510835914"/>
    <x v="1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n v="80.780821917808225"/>
    <x v="1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n v="30.363636363636363"/>
    <x v="1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n v="54.004916018025398"/>
    <x v="1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n v="101.78672985781991"/>
    <x v="1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n v="45.003610108303249"/>
    <x v="4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n v="77.068421052631578"/>
    <x v="1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76595744680844"/>
    <x v="1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n v="47.035573122529641"/>
    <x v="1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n v="110.99550763701707"/>
    <x v="1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x v="1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n v="105.9945205479452"/>
    <x v="1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n v="84.02004626060139"/>
    <x v="0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n v="76.990453460620529"/>
    <x v="1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n v="97.146341463414629"/>
    <x v="1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n v="33.013605442176868"/>
    <x v="1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n v="99.950602409638549"/>
    <x v="1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n v="69.966767371601208"/>
    <x v="4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n v="66.005235602094245"/>
    <x v="1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n v="41.005742176284812"/>
    <x v="1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n v="47.009935419771487"/>
    <x v="1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n v="29.606060606060606"/>
    <x v="0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n v="81.010569583088667"/>
    <x v="1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n v="94.35"/>
    <x v="3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n v="26.058139534883722"/>
    <x v="1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n v="85.775000000000006"/>
    <x v="6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n v="103.73170731707317"/>
    <x v="1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n v="49.826086956521742"/>
    <x v="0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n v="63.893048128342244"/>
    <x v="1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n v="108.47727272727273"/>
    <x v="1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n v="72.015706806282722"/>
    <x v="1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n v="24.933333333333334"/>
    <x v="1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n v="69.873786407766985"/>
    <x v="4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n v="59.011948529411768"/>
    <x v="1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n v="84.757396449704146"/>
    <x v="1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n v="59.16"/>
    <x v="1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x v="1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n v="70.090140845070422"/>
    <x v="1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n v="62.896774193548389"/>
    <x v="1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n v="86.611940298507463"/>
    <x v="1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x v="5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"/>
    <x v="1"/>
    <n v="50"/>
    <n v="89.54"/>
    <x v="1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x v="1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n v="42.006218905472636"/>
    <x v="1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n v="47.004903563255965"/>
    <x v="0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n v="31.019823788546255"/>
    <x v="1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n v="99.203252032520325"/>
    <x v="6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n v="66.022316684378325"/>
    <x v="1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x v="1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n v="68.985695127402778"/>
    <x v="1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n v="60.981609195402299"/>
    <x v="1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n v="25"/>
    <x v="3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n v="78.759740259740255"/>
    <x v="0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n v="99.524390243902445"/>
    <x v="1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n v="104.82089552238806"/>
    <x v="1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n v="28.998544660724033"/>
    <x v="1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n v="41.005559416261292"/>
    <x v="1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n v="50.974576271186443"/>
    <x v="1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n v="97.055555555555557"/>
    <x v="1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n v="84.423913043478265"/>
    <x v="1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n v="47.091324200913242"/>
    <x v="1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n v="77.996041171813147"/>
    <x v="1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n v="81.006080449017773"/>
    <x v="1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n v="65.321428571428569"/>
    <x v="1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n v="69.989010989010993"/>
    <x v="1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n v="90.3"/>
    <x v="0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n v="103.98131932282546"/>
    <x v="6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x v="1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n v="60.02834008097166"/>
    <x v="1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n v="53.003513254551258"/>
    <x v="1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n v="54.5"/>
    <x v="1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n v="75.04195804195804"/>
    <x v="6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n v="35.911111111111111"/>
    <x v="1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x v="1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n v="29.001272669424118"/>
    <x v="1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n v="28.956521739130434"/>
    <x v="1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n v="82.38"/>
    <x v="1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n v="107.91401869158878"/>
    <x v="1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n v="110.3625"/>
    <x v="1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x v="1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n v="27.00524934383202"/>
    <x v="1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x v="1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n v="39.962085308056871"/>
    <x v="1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n v="51.001785714285717"/>
    <x v="1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x v="1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n v="71.156069364161851"/>
    <x v="4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n v="99.494252873563212"/>
    <x v="1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n v="87.068592057761734"/>
    <x v="1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n v="42.969135802469133"/>
    <x v="4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28571428571431"/>
    <x v="4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n v="83.982949701619773"/>
    <x v="1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"/>
    <x v="1"/>
    <n v="85"/>
    <n v="109.87058823529412"/>
    <x v="6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16666666666668"/>
    <x v="1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n v="77.026890756302521"/>
    <x v="1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n v="101.78125"/>
    <x v="1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051282051282"/>
    <x v="3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n v="30.87037037037037"/>
    <x v="1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n v="79.994818652849744"/>
    <x v="3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n v="37.037634408602152"/>
    <x v="2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n v="36.014409221902014"/>
    <x v="1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n v="44.05263157894737"/>
    <x v="1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n v="95"/>
    <x v="1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x v="1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"/>
    <x v="0"/>
    <n v="133"/>
    <n v="36.067669172932334"/>
    <x v="0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n v="63.030732860520096"/>
    <x v="1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n v="101.97518330513255"/>
    <x v="1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n v="106.4375"/>
    <x v="1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n v="29.975609756097562"/>
    <x v="1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n v="40.998484082870135"/>
    <x v="1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n v="88.054421768707485"/>
    <x v="1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n v="31"/>
    <x v="0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x v="1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n v="53.995515695067262"/>
    <x v="1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n v="48.993956043956047"/>
    <x v="5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n v="63.857142857142854"/>
    <x v="0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n v="104.97857142857143"/>
    <x v="6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n v="44.007716049382715"/>
    <x v="1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n v="92.467532467532465"/>
    <x v="1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n v="57.072874493927124"/>
    <x v="1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n v="39.387755102040813"/>
    <x v="4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66666666666671"/>
    <x v="1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n v="61.007063197026021"/>
    <x v="1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n v="78.068181818181813"/>
    <x v="1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n v="59.991289782244557"/>
    <x v="1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n v="37.99856063332134"/>
    <x v="2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n v="96.369565217391298"/>
    <x v="1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n v="72.978599221789878"/>
    <x v="1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n v="26.007220216606498"/>
    <x v="0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n v="104.36296296296297"/>
    <x v="3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"/>
    <x v="1"/>
    <n v="122"/>
    <n v="102.18852459016394"/>
    <x v="1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x v="1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n v="104.03228962818004"/>
    <x v="1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n v="56.015151515151516"/>
    <x v="5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n v="48.807692307692307"/>
    <x v="5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n v="78.990502793296088"/>
    <x v="1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n v="53.99499443826474"/>
    <x v="1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n v="60.922131147540981"/>
    <x v="1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n v="34.995963302752294"/>
    <x v="1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n v="24.986666666666668"/>
    <x v="1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n v="93.944444444444443"/>
    <x v="1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n v="98.40625"/>
    <x v="1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"/>
    <x v="3"/>
    <n v="37"/>
    <n v="41.783783783783782"/>
    <x v="1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n v="65.991836734693877"/>
    <x v="1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n v="48.003209242618745"/>
    <x v="1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n v="64.01425914445133"/>
    <x v="1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"/>
    <x v="1"/>
    <n v="136"/>
    <n v="96.066176470588232"/>
    <x v="1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n v="51.184615384615384"/>
    <x v="1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n v="43.92307692307692"/>
    <x v="0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x v="4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n v="50.127450980392155"/>
    <x v="1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n v="61.03921568627451"/>
    <x v="1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n v="80.011857707509876"/>
    <x v="1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n v="47.001497753369947"/>
    <x v="1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n v="89.99079189686924"/>
    <x v="1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n v="43.032786885245905"/>
    <x v="1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n v="67.997714808043881"/>
    <x v="1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n v="62.341463414634148"/>
    <x v="3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n v="67.103092783505161"/>
    <x v="1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n v="62.176470588235297"/>
    <x v="1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n v="53.005950297514879"/>
    <x v="1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x v="4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n v="35.047468354430379"/>
    <x v="1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n v="75.733333333333334"/>
    <x v="1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n v="50.962184873949582"/>
    <x v="4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n v="63.563636363636363"/>
    <x v="1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n v="80.999165275459092"/>
    <x v="1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06063432835816"/>
    <x v="1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x v="1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n v="55.999257333828446"/>
    <x v="4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n v="30.041666666666668"/>
    <x v="1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n v="73.968000000000004"/>
    <x v="1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n v="68.65517241379311"/>
    <x v="1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n v="111.15827338129496"/>
    <x v="1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n v="55.985524728588658"/>
    <x v="1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x v="1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n v="48.998079877112133"/>
    <x v="3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x v="1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n v="76.922178988326849"/>
    <x v="1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n v="58.128865979381445"/>
    <x v="5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n v="37.999361294443261"/>
    <x v="1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n v="29.999313893653515"/>
    <x v="1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n v="31.012224938875306"/>
    <x v="1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n v="59.970085470085472"/>
    <x v="1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n v="96.597402597402592"/>
    <x v="1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n v="67.984732824427482"/>
    <x v="1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x v="1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x v="1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n v="44.922794117647058"/>
    <x v="1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n v="107.97038864898211"/>
    <x v="6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n v="68.987284287011803"/>
    <x v="1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n v="24.997515808491418"/>
    <x v="2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n v="42.155172413793103"/>
    <x v="6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n v="47.003284072249592"/>
    <x v="1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n v="36.0392749244713"/>
    <x v="1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n v="101.03760683760684"/>
    <x v="1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n v="39.927927927927925"/>
    <x v="1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n v="83.158139534883716"/>
    <x v="1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520661157025"/>
    <x v="1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x v="1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n v="69.090909090909093"/>
    <x v="0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n v="102.05291576673866"/>
    <x v="0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n v="107.32089552238806"/>
    <x v="1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n v="106.49275362318841"/>
    <x v="1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n v="42.93684210526316"/>
    <x v="1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n v="70.623376623376629"/>
    <x v="4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n v="66.016018306636155"/>
    <x v="1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x v="1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n v="62.867346938775512"/>
    <x v="6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n v="26.999314599040439"/>
    <x v="1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n v="65.004147943311438"/>
    <x v="0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x v="1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n v="97.020608439646708"/>
    <x v="1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n v="92.08620689655173"/>
    <x v="1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n v="103.03791821561339"/>
    <x v="2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n v="68.922619047619051"/>
    <x v="1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x v="5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n v="50.863999999999997"/>
    <x v="1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n v="72.896039603960389"/>
    <x v="1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n v="108.48543689320388"/>
    <x v="1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095238095237"/>
    <x v="1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n v="65.942675159235662"/>
    <x v="1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n v="24.987387387387386"/>
    <x v="1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"/>
    <x v="1"/>
    <n v="3036"/>
    <n v="25.00197628458498"/>
    <x v="1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n v="92.036259541984734"/>
    <x v="1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x v="1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n v="85.221311475409834"/>
    <x v="1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n v="110.96825396825396"/>
    <x v="0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n v="96.005352363960753"/>
    <x v="1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n v="87.34482758620689"/>
    <x v="1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n v="27.933333333333334"/>
    <x v="1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x v="1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n v="29.647058823529413"/>
    <x v="1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n v="35"/>
    <x v="1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n v="40.049999999999997"/>
    <x v="1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n v="110.97231270358306"/>
    <x v="1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n v="88.065693430656935"/>
    <x v="1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n v="26.027777777777779"/>
    <x v="3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n v="49.964912280701753"/>
    <x v="1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x v="6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3762183235867"/>
    <x v="1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n v="31.995894428152493"/>
    <x v="1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n v="53.898148148148145"/>
    <x v="6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n v="43.00254993625159"/>
    <x v="1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58974358974365"/>
    <x v="6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n v="32.995456610631528"/>
    <x v="1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n v="58.867816091954026"/>
    <x v="5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n v="78.821428571428569"/>
    <x v="5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n v="52.879227053140099"/>
    <x v="6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n v="71.005820721769496"/>
    <x v="0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n v="51.009883198562441"/>
    <x v="1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n v="90"/>
    <x v="1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n v="72.071823204419886"/>
    <x v="5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x v="1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n v="54.807692307692307"/>
    <x v="1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n v="45.037837837837834"/>
    <x v="1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x v="1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x v="4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n v="44.028301886792455"/>
    <x v="1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n v="32.050458715596328"/>
    <x v="1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n v="73.611940298507463"/>
    <x v="2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x v="1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n v="42"/>
    <x v="5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n v="48"/>
    <x v="0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x v="1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x v="3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n v="76.011249497790274"/>
    <x v="6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n v="111.07246376811594"/>
    <x v="1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n v="95.936170212765958"/>
    <x v="1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n v="43.043010752688176"/>
    <x v="4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n v="89.991428571428571"/>
    <x v="1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3503184713375"/>
    <x v="4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n v="74.804878048780495"/>
    <x v="2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n v="24.998110087408456"/>
    <x v="1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n v="64.987878787878785"/>
    <x v="3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n v="94.352941176470594"/>
    <x v="1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n v="44.001706484641637"/>
    <x v="1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x v="1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n v="84.00667779632721"/>
    <x v="1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n v="34.061302681992338"/>
    <x v="1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n v="83.812903225806451"/>
    <x v="1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n v="81.909090909090907"/>
    <x v="1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n v="101.98449039881831"/>
    <x v="4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375"/>
    <x v="1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n v="101.58181818181818"/>
    <x v="1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n v="77.924999999999997"/>
    <x v="1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n v="72.993613824192337"/>
    <x v="0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n v="54.164556962025316"/>
    <x v="1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n v="32.946666666666665"/>
    <x v="5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n v="41.174603174603178"/>
    <x v="1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n v="77.430769230769229"/>
    <x v="1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n v="57.159509202453989"/>
    <x v="1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n v="24.953917050691246"/>
    <x v="1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n v="46.000916870415651"/>
    <x v="1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n v="102.69047619047619"/>
    <x v="1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n v="72.958174904942965"/>
    <x v="1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n v="57.190082644628099"/>
    <x v="1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n v="84.013793103448279"/>
    <x v="1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x v="2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n v="32.002753556677376"/>
    <x v="1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n v="102.60377358490567"/>
    <x v="1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n v="79.992129246064621"/>
    <x v="1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n v="70.055309734513273"/>
    <x v="1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n v="41.911917098445599"/>
    <x v="1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x v="1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n v="69.9972602739726"/>
    <x v="1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n v="41.979310344827589"/>
    <x v="1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"/>
    <x v="1"/>
    <n v="122"/>
    <n v="77.93442622950819"/>
    <x v="1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1972789115646"/>
    <x v="1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n v="47.018181818181816"/>
    <x v="0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n v="76.016483516483518"/>
    <x v="1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n v="57.285714285714285"/>
    <x v="4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n v="103.81308411214954"/>
    <x v="1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n v="90.259259259259252"/>
    <x v="1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n v="50.642857142857146"/>
    <x v="1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n v="54.894067796610166"/>
    <x v="1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n v="46.931937172774866"/>
    <x v="1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n v="107.7625"/>
    <x v="0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n v="102.07770270270271"/>
    <x v="1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n v="24.976190476190474"/>
    <x v="1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n v="67.946462715105156"/>
    <x v="2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n v="105.0032154340836"/>
    <x v="4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x v="4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x v="5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n v="92.955555555555549"/>
    <x v="2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n v="37.945098039215686"/>
    <x v="1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n v="31.842105263157894"/>
    <x v="1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n v="40"/>
    <x v="1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n v="101.1"/>
    <x v="1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n v="89.21621621621621"/>
    <x v="1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n v="51.151785714285715"/>
    <x v="1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n v="92.016298633017882"/>
    <x v="1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n v="107.42857142857143"/>
    <x v="1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n v="80.476190476190482"/>
    <x v="1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n v="86.978483606557376"/>
    <x v="1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n v="105.13541666666667"/>
    <x v="1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x v="0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"/>
    <x v="0"/>
    <n v="67"/>
    <n v="92.611940298507463"/>
    <x v="2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n v="104.99122807017544"/>
    <x v="1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87845303867405"/>
    <x v="1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n v="73.92307692307692"/>
    <x v="1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n v="36.987499999999997"/>
    <x v="1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n v="102.02437459910199"/>
    <x v="1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n v="94.916030534351151"/>
    <x v="1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n v="72.151785714285708"/>
    <x v="1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n v="51.007692307692309"/>
    <x v="1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n v="43.833333333333336"/>
    <x v="6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2903225806451"/>
    <x v="1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x v="4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x v="1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n v="97.069023569023571"/>
    <x v="1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n v="58.916666666666664"/>
    <x v="1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n v="103.87301587301587"/>
    <x v="1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n v="93.46875"/>
    <x v="1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n v="61.970370370370368"/>
    <x v="1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n v="77.268656716417908"/>
    <x v="1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n v="81.533333333333331"/>
    <x v="1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n v="80.999140154772135"/>
    <x v="1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n v="28.002083333333335"/>
    <x v="1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n v="53.053097345132741"/>
    <x v="1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n v="106.859375"/>
    <x v="1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"/>
    <x v="1"/>
    <n v="132"/>
    <n v="100.17424242424242"/>
    <x v="1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n v="101.44"/>
    <x v="6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n v="42.982142857142854"/>
    <x v="1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n v="33.115107913669064"/>
    <x v="6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n v="101.13101604278074"/>
    <x v="1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n v="55.98841354723708"/>
    <x v="1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x v="7"/>
    <m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93B0D-087B-4F22-A951-6893E98D0777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0F6B2-9394-4132-B21C-D68A0FA62A6A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53A7D-8240-4B83-B685-6607C225AC78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G19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5B559-D1DD-46DE-A386-58541C6A2681}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6" firstHeaderRow="1" firstDataRow="1" firstDataCol="1" rowPageCount="1" colPageCount="1"/>
  <pivotFields count="24">
    <pivotField showAll="0"/>
    <pivotField showAll="0"/>
    <pivotField showAll="0"/>
    <pivotField showAll="0"/>
    <pivotField showAll="0"/>
    <pivotField showAll="0"/>
    <pivotField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8" hier="-1"/>
  </pageFields>
  <dataFields count="1">
    <dataField name="Count of outcome" fld="6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8DB00-9A43-4020-B398-0F405E632A1E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h="1" x="7"/>
        <item h="1" x="5"/>
        <item h="1" x="2"/>
        <item x="3"/>
        <item h="1"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D70BC-8E8F-404D-A82E-5547586FEB2F}" name="PivotTable8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h="1" x="3"/>
        <item h="1" x="9"/>
        <item t="default"/>
      </items>
    </pivotField>
    <pivotField showAll="0"/>
    <pivotField showAll="0" defaultSubtotal="0"/>
    <pivotField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2FD81-1116-4D4D-AFA9-36FC368CF987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6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52E5C-7E1B-4D81-8B07-30A8A502ED63}" name="Table1" displayName="Table1" ref="A1:T80" totalsRowShown="0">
  <autoFilter ref="A1:T80" xr:uid="{EE352E5C-7E1B-4D81-8B07-30A8A502ED63}"/>
  <tableColumns count="20">
    <tableColumn id="1" xr3:uid="{44F71ED8-6B48-49F2-B4FA-79C3AF092EEE}" name="id"/>
    <tableColumn id="2" xr3:uid="{557FA1B9-4A42-4755-A7F7-C0F58D92B545}" name="name"/>
    <tableColumn id="3" xr3:uid="{0E695DE7-FFB8-48EB-9DCE-CFDE05EF634B}" name="blurb"/>
    <tableColumn id="4" xr3:uid="{CA2D2AE7-185D-42E4-BD01-667DEC14AC97}" name="goal"/>
    <tableColumn id="5" xr3:uid="{059EAE07-AEC8-4BA1-97AD-20588E703D01}" name="pledged"/>
    <tableColumn id="6" xr3:uid="{6FB01BA5-632F-4A39-B94A-82A66CA8AF93}" name="Percent_Funded"/>
    <tableColumn id="7" xr3:uid="{DB2E98AC-8D17-434C-AAFE-FE622AF6942B}" name="outcome"/>
    <tableColumn id="8" xr3:uid="{FCD4FE8B-7229-46C4-89FE-BB12824438FD}" name="backers_count"/>
    <tableColumn id="9" xr3:uid="{F9158BC6-CD0E-4351-969B-8F5345C2C842}" name="Average_Donation"/>
    <tableColumn id="10" xr3:uid="{09987EBE-360E-47DA-809A-FFED3D279D37}" name="country"/>
    <tableColumn id="11" xr3:uid="{511E0A09-759C-4014-854C-A6682E805573}" name="currency"/>
    <tableColumn id="12" xr3:uid="{6DCFAF36-4927-43A2-B92F-1E8ABFEAA56C}" name="launched_at"/>
    <tableColumn id="13" xr3:uid="{CFB2D6C0-CC81-46D0-B3F1-DD3B646C9B23}" name="Date Created  conversion" dataDxfId="14"/>
    <tableColumn id="14" xr3:uid="{E54350E4-9110-4341-A3BC-DF6D5A515CE8}" name="deadline"/>
    <tableColumn id="15" xr3:uid="{C1F09813-C90C-4F9B-8939-385BAB869E32}" name="DateEnded Conversion" dataDxfId="13"/>
    <tableColumn id="16" xr3:uid="{9C30CB83-A03E-44A1-965D-71A9A961DACE}" name="staff_pick"/>
    <tableColumn id="17" xr3:uid="{6E4AA2B3-227A-42DD-9547-391EE54E3617}" name="spotlight"/>
    <tableColumn id="18" xr3:uid="{5E20E6E7-DC75-4ABF-A90A-D8B4D345DC1E}" name="category &amp; sub-category"/>
    <tableColumn id="19" xr3:uid="{B934060C-6F83-49CA-9B3A-D1E73D82D3BF}" name="category"/>
    <tableColumn id="20" xr3:uid="{8C09CC84-D74D-48CB-831A-D2AD2CD8B35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8463-4A64-46C6-9530-45F9DD88987D}">
  <sheetPr codeName="Sheet1"/>
  <dimension ref="A3:F14"/>
  <sheetViews>
    <sheetView topLeftCell="F1" workbookViewId="0">
      <selection activeCell="Q10" sqref="Q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5" t="s">
        <v>2045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2034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6" t="s">
        <v>2035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6" t="s">
        <v>2036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6" t="s">
        <v>2037</v>
      </c>
      <c r="B8" s="7"/>
      <c r="C8" s="7"/>
      <c r="D8" s="7"/>
      <c r="E8" s="7">
        <v>4</v>
      </c>
      <c r="F8" s="7">
        <v>4</v>
      </c>
    </row>
    <row r="9" spans="1:6" x14ac:dyDescent="0.35">
      <c r="A9" s="6" t="s">
        <v>2038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6" t="s">
        <v>2039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6" t="s">
        <v>2040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6" t="s">
        <v>2041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6" t="s">
        <v>2042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6" t="s">
        <v>2043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13AC-5EDF-4C1A-81F6-DB20B8D36239}">
  <sheetPr codeName="Sheet12"/>
  <dimension ref="A3:F16"/>
  <sheetViews>
    <sheetView workbookViewId="0">
      <selection activeCell="A3" sqref="A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3" spans="1:6" x14ac:dyDescent="0.35">
      <c r="A3" s="5" t="s">
        <v>2045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2073</v>
      </c>
      <c r="B5" s="7">
        <v>14</v>
      </c>
      <c r="C5" s="7">
        <v>35</v>
      </c>
      <c r="D5" s="7">
        <v>1</v>
      </c>
      <c r="E5" s="7">
        <v>58</v>
      </c>
      <c r="F5" s="7">
        <v>108</v>
      </c>
    </row>
    <row r="6" spans="1:6" x14ac:dyDescent="0.35">
      <c r="A6" s="6" t="s">
        <v>2075</v>
      </c>
      <c r="B6" s="7">
        <v>6</v>
      </c>
      <c r="C6" s="7">
        <v>40</v>
      </c>
      <c r="D6" s="7">
        <v>1</v>
      </c>
      <c r="E6" s="7">
        <v>56</v>
      </c>
      <c r="F6" s="7">
        <v>103</v>
      </c>
    </row>
    <row r="7" spans="1:6" x14ac:dyDescent="0.35">
      <c r="A7" s="6" t="s">
        <v>2081</v>
      </c>
      <c r="B7" s="7">
        <v>4</v>
      </c>
      <c r="C7" s="7">
        <v>32</v>
      </c>
      <c r="D7" s="7">
        <v>3</v>
      </c>
      <c r="E7" s="7">
        <v>45</v>
      </c>
      <c r="F7" s="7">
        <v>84</v>
      </c>
    </row>
    <row r="8" spans="1:6" x14ac:dyDescent="0.35">
      <c r="A8" s="6" t="s">
        <v>2084</v>
      </c>
      <c r="B8" s="7">
        <v>4</v>
      </c>
      <c r="C8" s="7">
        <v>35</v>
      </c>
      <c r="D8" s="7">
        <v>1</v>
      </c>
      <c r="E8" s="7">
        <v>48</v>
      </c>
      <c r="F8" s="7">
        <v>88</v>
      </c>
    </row>
    <row r="9" spans="1:6" x14ac:dyDescent="0.35">
      <c r="A9" s="6" t="s">
        <v>2086</v>
      </c>
      <c r="B9" s="7">
        <v>4</v>
      </c>
      <c r="C9" s="7">
        <v>37</v>
      </c>
      <c r="D9" s="7">
        <v>1</v>
      </c>
      <c r="E9" s="7">
        <v>60</v>
      </c>
      <c r="F9" s="7">
        <v>102</v>
      </c>
    </row>
    <row r="10" spans="1:6" x14ac:dyDescent="0.35">
      <c r="A10" s="6" t="s">
        <v>2089</v>
      </c>
      <c r="B10" s="7">
        <v>7</v>
      </c>
      <c r="C10" s="7">
        <v>42</v>
      </c>
      <c r="D10" s="7">
        <v>2</v>
      </c>
      <c r="E10" s="7">
        <v>54</v>
      </c>
      <c r="F10" s="7">
        <v>105</v>
      </c>
    </row>
    <row r="11" spans="1:6" x14ac:dyDescent="0.35">
      <c r="A11" s="6" t="s">
        <v>2091</v>
      </c>
      <c r="B11" s="7">
        <v>5</v>
      </c>
      <c r="C11" s="7">
        <v>42</v>
      </c>
      <c r="D11" s="7">
        <v>2</v>
      </c>
      <c r="E11" s="7">
        <v>49</v>
      </c>
      <c r="F11" s="7">
        <v>98</v>
      </c>
    </row>
    <row r="12" spans="1:6" x14ac:dyDescent="0.35">
      <c r="A12" s="6" t="s">
        <v>2092</v>
      </c>
      <c r="B12" s="7">
        <v>5</v>
      </c>
      <c r="C12" s="7">
        <v>28</v>
      </c>
      <c r="D12" s="7">
        <v>1</v>
      </c>
      <c r="E12" s="7">
        <v>67</v>
      </c>
      <c r="F12" s="7">
        <v>101</v>
      </c>
    </row>
    <row r="13" spans="1:6" x14ac:dyDescent="0.35">
      <c r="A13" s="6" t="s">
        <v>2093</v>
      </c>
      <c r="B13" s="7">
        <v>4</v>
      </c>
      <c r="C13" s="7">
        <v>35</v>
      </c>
      <c r="D13" s="7">
        <v>2</v>
      </c>
      <c r="E13" s="7">
        <v>61</v>
      </c>
      <c r="F13" s="7">
        <v>102</v>
      </c>
    </row>
    <row r="14" spans="1:6" x14ac:dyDescent="0.35">
      <c r="A14" s="6" t="s">
        <v>2094</v>
      </c>
      <c r="B14" s="7">
        <v>4</v>
      </c>
      <c r="C14" s="7">
        <v>36</v>
      </c>
      <c r="D14" s="7"/>
      <c r="E14" s="7">
        <v>67</v>
      </c>
      <c r="F14" s="7">
        <v>107</v>
      </c>
    </row>
    <row r="15" spans="1:6" x14ac:dyDescent="0.35">
      <c r="A15" s="6" t="s">
        <v>2095</v>
      </c>
      <c r="B15" s="7"/>
      <c r="C15" s="7">
        <v>2</v>
      </c>
      <c r="D15" s="7"/>
      <c r="E15" s="7"/>
      <c r="F15" s="7">
        <v>2</v>
      </c>
    </row>
    <row r="16" spans="1:6" x14ac:dyDescent="0.35">
      <c r="A16" s="6" t="s">
        <v>2043</v>
      </c>
      <c r="B16" s="7">
        <v>57</v>
      </c>
      <c r="C16" s="7">
        <v>364</v>
      </c>
      <c r="D16" s="7">
        <v>14</v>
      </c>
      <c r="E16" s="7">
        <v>565</v>
      </c>
      <c r="F16" s="7">
        <v>1000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T1001"/>
  <sheetViews>
    <sheetView topLeftCell="D113" workbookViewId="0">
      <selection activeCell="J8" sqref="J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6.83203125" customWidth="1"/>
    <col min="6" max="6" width="14.4140625" customWidth="1"/>
    <col min="8" max="8" width="13" bestFit="1" customWidth="1"/>
    <col min="9" max="9" width="16.9140625" customWidth="1"/>
    <col min="12" max="12" width="11.1640625" bestFit="1" customWidth="1"/>
    <col min="13" max="13" width="20.1640625" customWidth="1"/>
    <col min="14" max="14" width="11.1640625" bestFit="1" customWidth="1"/>
    <col min="15" max="15" width="18.4140625" customWidth="1"/>
    <col min="18" max="18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INT((E2/D2)*100)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8">
        <f>(((N2/60)/60)/24)+DATE(1970,1,1)</f>
        <v>42353.25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 -SEARCH("/",R2))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INT(E3/D3*100)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 -SEARCH("/",R3))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INT(E4/D4*100)</f>
        <v>131</v>
      </c>
      <c r="G4" t="s">
        <v>20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>INT(E5/D5*100)</f>
        <v>58</v>
      </c>
      <c r="G5" t="s">
        <v>14</v>
      </c>
      <c r="H5">
        <v>24</v>
      </c>
      <c r="I5">
        <f>E5/H5</f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idden="1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ref="F6:F67" si="4">INT(E6/D6*100)</f>
        <v>69</v>
      </c>
      <c r="G6" t="s">
        <v>14</v>
      </c>
      <c r="H6">
        <v>53</v>
      </c>
      <c r="I6">
        <f>E6/H6</f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idden="1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4"/>
        <v>173</v>
      </c>
      <c r="G7" t="s">
        <v>20</v>
      </c>
      <c r="H7">
        <v>174</v>
      </c>
      <c r="I7">
        <f>E7/H7</f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4"/>
        <v>20</v>
      </c>
      <c r="G8" t="s">
        <v>14</v>
      </c>
      <c r="H8">
        <v>18</v>
      </c>
      <c r="I8">
        <f>E8/H8</f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idden="1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4"/>
        <v>327</v>
      </c>
      <c r="G9" t="s">
        <v>20</v>
      </c>
      <c r="H9">
        <v>227</v>
      </c>
      <c r="I9">
        <f>E9/H9</f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idden="1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4"/>
        <v>19</v>
      </c>
      <c r="G10" t="s">
        <v>47</v>
      </c>
      <c r="H10">
        <v>708</v>
      </c>
      <c r="I10">
        <f>E10/H10</f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4"/>
        <v>51</v>
      </c>
      <c r="G11" t="s">
        <v>14</v>
      </c>
      <c r="H11">
        <v>44</v>
      </c>
      <c r="I11">
        <f>E11/H11</f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4"/>
        <v>266</v>
      </c>
      <c r="G12" t="s">
        <v>20</v>
      </c>
      <c r="H12">
        <v>220</v>
      </c>
      <c r="I12">
        <f>E12/H12</f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hidden="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4"/>
        <v>48</v>
      </c>
      <c r="G13" t="s">
        <v>14</v>
      </c>
      <c r="H13">
        <v>27</v>
      </c>
      <c r="I13">
        <f>E13/H13</f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4"/>
        <v>89</v>
      </c>
      <c r="G14" t="s">
        <v>14</v>
      </c>
      <c r="H14">
        <v>55</v>
      </c>
      <c r="I14">
        <f>E14/H14</f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4"/>
        <v>245</v>
      </c>
      <c r="G15" t="s">
        <v>20</v>
      </c>
      <c r="H15">
        <v>98</v>
      </c>
      <c r="I15">
        <f>E15/H15</f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4"/>
        <v>66</v>
      </c>
      <c r="G16" t="s">
        <v>14</v>
      </c>
      <c r="H16">
        <v>200</v>
      </c>
      <c r="I16">
        <f>E16/H16</f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4"/>
        <v>47</v>
      </c>
      <c r="G17" t="s">
        <v>14</v>
      </c>
      <c r="H17">
        <v>452</v>
      </c>
      <c r="I17">
        <f>E17/H17</f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4"/>
        <v>649</v>
      </c>
      <c r="G18" t="s">
        <v>20</v>
      </c>
      <c r="H18">
        <v>100</v>
      </c>
      <c r="I18">
        <f>E18/H18</f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4"/>
        <v>159</v>
      </c>
      <c r="G19" t="s">
        <v>20</v>
      </c>
      <c r="H19">
        <v>1249</v>
      </c>
      <c r="I19">
        <f>E19/H19</f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idden="1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4"/>
        <v>66</v>
      </c>
      <c r="G20" t="s">
        <v>74</v>
      </c>
      <c r="H20">
        <v>135</v>
      </c>
      <c r="I20">
        <f>E20/H20</f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idden="1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4"/>
        <v>48</v>
      </c>
      <c r="G21" t="s">
        <v>14</v>
      </c>
      <c r="H21">
        <v>674</v>
      </c>
      <c r="I21">
        <f>E21/H21</f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4"/>
        <v>112</v>
      </c>
      <c r="G22" t="s">
        <v>20</v>
      </c>
      <c r="H22">
        <v>1396</v>
      </c>
      <c r="I22">
        <f>E22/H22</f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idden="1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4"/>
        <v>40</v>
      </c>
      <c r="G23" t="s">
        <v>14</v>
      </c>
      <c r="H23">
        <v>558</v>
      </c>
      <c r="I23">
        <f>E23/H23</f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idden="1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4"/>
        <v>128</v>
      </c>
      <c r="G24" t="s">
        <v>20</v>
      </c>
      <c r="H24">
        <v>890</v>
      </c>
      <c r="I24">
        <f>E24/H24</f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4"/>
        <v>332</v>
      </c>
      <c r="G25" t="s">
        <v>20</v>
      </c>
      <c r="H25">
        <v>142</v>
      </c>
      <c r="I25">
        <f>E25/H25</f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4"/>
        <v>112</v>
      </c>
      <c r="G26" t="s">
        <v>20</v>
      </c>
      <c r="H26">
        <v>2673</v>
      </c>
      <c r="I26">
        <f>E26/H26</f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4"/>
        <v>216</v>
      </c>
      <c r="G27" t="s">
        <v>20</v>
      </c>
      <c r="H27">
        <v>163</v>
      </c>
      <c r="I27">
        <f>E27/H27</f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idden="1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4"/>
        <v>48</v>
      </c>
      <c r="G28" t="s">
        <v>74</v>
      </c>
      <c r="H28">
        <v>1480</v>
      </c>
      <c r="I28">
        <f>E28/H28</f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4"/>
        <v>79</v>
      </c>
      <c r="G29" t="s">
        <v>14</v>
      </c>
      <c r="H29">
        <v>15</v>
      </c>
      <c r="I29">
        <f>E29/H29</f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idden="1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4"/>
        <v>105</v>
      </c>
      <c r="G30" t="s">
        <v>20</v>
      </c>
      <c r="H30">
        <v>2220</v>
      </c>
      <c r="I30">
        <f>E30/H30</f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4"/>
        <v>328</v>
      </c>
      <c r="G31" t="s">
        <v>20</v>
      </c>
      <c r="H31">
        <v>1606</v>
      </c>
      <c r="I31">
        <f>E31/H31</f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4"/>
        <v>160</v>
      </c>
      <c r="G32" t="s">
        <v>20</v>
      </c>
      <c r="H32">
        <v>129</v>
      </c>
      <c r="I32">
        <f>E32/H32</f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4"/>
        <v>310</v>
      </c>
      <c r="G33" t="s">
        <v>20</v>
      </c>
      <c r="H33">
        <v>226</v>
      </c>
      <c r="I33">
        <f>E33/H33</f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4"/>
        <v>86</v>
      </c>
      <c r="G34" t="s">
        <v>14</v>
      </c>
      <c r="H34">
        <v>2307</v>
      </c>
      <c r="I34">
        <f>E34/H34</f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idden="1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4"/>
        <v>377</v>
      </c>
      <c r="G35" t="s">
        <v>20</v>
      </c>
      <c r="H35">
        <v>5419</v>
      </c>
      <c r="I35">
        <f>E35/H35</f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4"/>
        <v>150</v>
      </c>
      <c r="G36" t="s">
        <v>20</v>
      </c>
      <c r="H36">
        <v>165</v>
      </c>
      <c r="I36">
        <f>E36/H36</f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4"/>
        <v>150</v>
      </c>
      <c r="G37" t="s">
        <v>20</v>
      </c>
      <c r="H37">
        <v>1965</v>
      </c>
      <c r="I37">
        <f>E37/H37</f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idden="1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4"/>
        <v>157</v>
      </c>
      <c r="G38" t="s">
        <v>20</v>
      </c>
      <c r="H38">
        <v>16</v>
      </c>
      <c r="I38">
        <f>E38/H38</f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4"/>
        <v>139</v>
      </c>
      <c r="G39" t="s">
        <v>20</v>
      </c>
      <c r="H39">
        <v>107</v>
      </c>
      <c r="I39">
        <f>E39/H39</f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4"/>
        <v>325</v>
      </c>
      <c r="G40" t="s">
        <v>20</v>
      </c>
      <c r="H40">
        <v>134</v>
      </c>
      <c r="I40">
        <f>E40/H40</f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idden="1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4"/>
        <v>50</v>
      </c>
      <c r="G41" t="s">
        <v>14</v>
      </c>
      <c r="H41">
        <v>88</v>
      </c>
      <c r="I41">
        <f>E41/H41</f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4"/>
        <v>169</v>
      </c>
      <c r="G42" t="s">
        <v>20</v>
      </c>
      <c r="H42">
        <v>198</v>
      </c>
      <c r="I42">
        <f>E42/H42</f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4"/>
        <v>212</v>
      </c>
      <c r="G43" t="s">
        <v>20</v>
      </c>
      <c r="H43">
        <v>111</v>
      </c>
      <c r="I43">
        <f>E43/H43</f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4"/>
        <v>443</v>
      </c>
      <c r="G44" t="s">
        <v>20</v>
      </c>
      <c r="H44">
        <v>222</v>
      </c>
      <c r="I44">
        <f>E44/H44</f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4"/>
        <v>185</v>
      </c>
      <c r="G45" t="s">
        <v>20</v>
      </c>
      <c r="H45">
        <v>6212</v>
      </c>
      <c r="I45">
        <f>E45/H45</f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4"/>
        <v>658</v>
      </c>
      <c r="G46" t="s">
        <v>20</v>
      </c>
      <c r="H46">
        <v>98</v>
      </c>
      <c r="I46">
        <f>E46/H46</f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hidden="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4"/>
        <v>47</v>
      </c>
      <c r="G47" t="s">
        <v>14</v>
      </c>
      <c r="H47">
        <v>48</v>
      </c>
      <c r="I47">
        <f>E47/H47</f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4"/>
        <v>114</v>
      </c>
      <c r="G48" t="s">
        <v>20</v>
      </c>
      <c r="H48">
        <v>92</v>
      </c>
      <c r="I48">
        <f>E48/H48</f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idden="1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4"/>
        <v>475</v>
      </c>
      <c r="G49" t="s">
        <v>20</v>
      </c>
      <c r="H49">
        <v>149</v>
      </c>
      <c r="I49">
        <f>E49/H49</f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idden="1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4"/>
        <v>386</v>
      </c>
      <c r="G50" t="s">
        <v>20</v>
      </c>
      <c r="H50">
        <v>2431</v>
      </c>
      <c r="I50">
        <f>E50/H50</f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4"/>
        <v>189</v>
      </c>
      <c r="G51" t="s">
        <v>20</v>
      </c>
      <c r="H51">
        <v>303</v>
      </c>
      <c r="I51">
        <f>E51/H51</f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>
        <f>E52/H52</f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4"/>
        <v>91</v>
      </c>
      <c r="G53" t="s">
        <v>14</v>
      </c>
      <c r="H53">
        <v>1467</v>
      </c>
      <c r="I53">
        <f>E53/H53</f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idden="1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4"/>
        <v>34</v>
      </c>
      <c r="G54" t="s">
        <v>14</v>
      </c>
      <c r="H54">
        <v>75</v>
      </c>
      <c r="I54">
        <f>E54/H54</f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4"/>
        <v>140</v>
      </c>
      <c r="G55" t="s">
        <v>20</v>
      </c>
      <c r="H55">
        <v>209</v>
      </c>
      <c r="I55">
        <f>E55/H55</f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4"/>
        <v>89</v>
      </c>
      <c r="G56" t="s">
        <v>14</v>
      </c>
      <c r="H56">
        <v>120</v>
      </c>
      <c r="I56">
        <f>E56/H56</f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4"/>
        <v>177</v>
      </c>
      <c r="G57" t="s">
        <v>20</v>
      </c>
      <c r="H57">
        <v>131</v>
      </c>
      <c r="I57">
        <f>E57/H57</f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4"/>
        <v>143</v>
      </c>
      <c r="G58" t="s">
        <v>20</v>
      </c>
      <c r="H58">
        <v>164</v>
      </c>
      <c r="I58">
        <f>E58/H58</f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4"/>
        <v>215</v>
      </c>
      <c r="G59" t="s">
        <v>20</v>
      </c>
      <c r="H59">
        <v>201</v>
      </c>
      <c r="I59">
        <f>E59/H59</f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idden="1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4"/>
        <v>227</v>
      </c>
      <c r="G60" t="s">
        <v>20</v>
      </c>
      <c r="H60">
        <v>211</v>
      </c>
      <c r="I60">
        <f>E60/H60</f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idden="1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4"/>
        <v>275</v>
      </c>
      <c r="G61" t="s">
        <v>20</v>
      </c>
      <c r="H61">
        <v>128</v>
      </c>
      <c r="I61">
        <f>E61/H61</f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idden="1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4"/>
        <v>144</v>
      </c>
      <c r="G62" t="s">
        <v>20</v>
      </c>
      <c r="H62">
        <v>1600</v>
      </c>
      <c r="I62">
        <f>E62/H62</f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hidden="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4"/>
        <v>92</v>
      </c>
      <c r="G63" t="s">
        <v>14</v>
      </c>
      <c r="H63">
        <v>2253</v>
      </c>
      <c r="I63">
        <f>E63/H63</f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4"/>
        <v>722</v>
      </c>
      <c r="G64" t="s">
        <v>20</v>
      </c>
      <c r="H64">
        <v>249</v>
      </c>
      <c r="I64">
        <f>E64/H64</f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idden="1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4"/>
        <v>11</v>
      </c>
      <c r="G65" t="s">
        <v>14</v>
      </c>
      <c r="H65">
        <v>5</v>
      </c>
      <c r="I65">
        <f>E65/H65</f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4"/>
        <v>97</v>
      </c>
      <c r="G66" t="s">
        <v>14</v>
      </c>
      <c r="H66">
        <v>38</v>
      </c>
      <c r="I66">
        <f>E66/H66</f>
        <v>71.94736842105263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idden="1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>
        <f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7">LEFT(R67,SEARCH("/",R67)-1)</f>
        <v>theater</v>
      </c>
      <c r="T67" t="str">
        <f t="shared" ref="T67:T130" si="8">RIGHT(R67,LEN(R67) -SEARCH("/",R67))</f>
        <v>plays</v>
      </c>
    </row>
    <row r="68" spans="1:20" hidden="1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ref="F68:F131" si="9">INT(E68/D68*100)</f>
        <v>45</v>
      </c>
      <c r="G68" t="s">
        <v>14</v>
      </c>
      <c r="H68">
        <v>12</v>
      </c>
      <c r="I68">
        <f>E68/H68</f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9"/>
        <v>162</v>
      </c>
      <c r="G69" t="s">
        <v>20</v>
      </c>
      <c r="H69">
        <v>4065</v>
      </c>
      <c r="I69">
        <f>E69/H69</f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idden="1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9"/>
        <v>254</v>
      </c>
      <c r="G70" t="s">
        <v>20</v>
      </c>
      <c r="H70">
        <v>246</v>
      </c>
      <c r="I70">
        <f>E70/H70</f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idden="1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9"/>
        <v>24</v>
      </c>
      <c r="G71" t="s">
        <v>74</v>
      </c>
      <c r="H71">
        <v>17</v>
      </c>
      <c r="I71">
        <f>E71/H71</f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idden="1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9"/>
        <v>123</v>
      </c>
      <c r="G72" t="s">
        <v>20</v>
      </c>
      <c r="H72">
        <v>2475</v>
      </c>
      <c r="I72">
        <f>E72/H72</f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" hidden="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9"/>
        <v>108</v>
      </c>
      <c r="G73" t="s">
        <v>20</v>
      </c>
      <c r="H73">
        <v>76</v>
      </c>
      <c r="I73">
        <f>E73/H73</f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9"/>
        <v>670</v>
      </c>
      <c r="G74" t="s">
        <v>20</v>
      </c>
      <c r="H74">
        <v>54</v>
      </c>
      <c r="I74">
        <f>E74/H74</f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9"/>
        <v>660</v>
      </c>
      <c r="G75" t="s">
        <v>20</v>
      </c>
      <c r="H75">
        <v>88</v>
      </c>
      <c r="I75">
        <f>E75/H75</f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9"/>
        <v>122</v>
      </c>
      <c r="G76" t="s">
        <v>20</v>
      </c>
      <c r="H76">
        <v>85</v>
      </c>
      <c r="I76">
        <f>E76/H76</f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9"/>
        <v>150</v>
      </c>
      <c r="G77" t="s">
        <v>20</v>
      </c>
      <c r="H77">
        <v>170</v>
      </c>
      <c r="I77">
        <f>E77/H77</f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idden="1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9"/>
        <v>78</v>
      </c>
      <c r="G78" t="s">
        <v>14</v>
      </c>
      <c r="H78">
        <v>1684</v>
      </c>
      <c r="I78">
        <f>E78/H78</f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9"/>
        <v>46</v>
      </c>
      <c r="G79" t="s">
        <v>14</v>
      </c>
      <c r="H79">
        <v>56</v>
      </c>
      <c r="I79">
        <f>E79/H79</f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9"/>
        <v>300</v>
      </c>
      <c r="G80" t="s">
        <v>20</v>
      </c>
      <c r="H80">
        <v>330</v>
      </c>
      <c r="I80">
        <f>E80/H80</f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idden="1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9"/>
        <v>69</v>
      </c>
      <c r="G81" t="s">
        <v>14</v>
      </c>
      <c r="H81">
        <v>838</v>
      </c>
      <c r="I81">
        <f>E81/H81</f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9"/>
        <v>637</v>
      </c>
      <c r="G82" t="s">
        <v>20</v>
      </c>
      <c r="H82">
        <v>127</v>
      </c>
      <c r="I82">
        <f>E82/H82</f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9"/>
        <v>225</v>
      </c>
      <c r="G83" t="s">
        <v>20</v>
      </c>
      <c r="H83">
        <v>411</v>
      </c>
      <c r="I83">
        <f>E83/H83</f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9"/>
        <v>1497</v>
      </c>
      <c r="G84" t="s">
        <v>20</v>
      </c>
      <c r="H84">
        <v>180</v>
      </c>
      <c r="I84">
        <f>E84/H84</f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9"/>
        <v>37</v>
      </c>
      <c r="G85" t="s">
        <v>14</v>
      </c>
      <c r="H85">
        <v>1000</v>
      </c>
      <c r="I85">
        <f>E85/H85</f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9"/>
        <v>132</v>
      </c>
      <c r="G86" t="s">
        <v>20</v>
      </c>
      <c r="H86">
        <v>374</v>
      </c>
      <c r="I86">
        <f>E86/H86</f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9"/>
        <v>131</v>
      </c>
      <c r="G87" t="s">
        <v>20</v>
      </c>
      <c r="H87">
        <v>71</v>
      </c>
      <c r="I87">
        <f>E87/H87</f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idden="1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9"/>
        <v>167</v>
      </c>
      <c r="G88" t="s">
        <v>20</v>
      </c>
      <c r="H88">
        <v>203</v>
      </c>
      <c r="I88">
        <f>E88/H88</f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9"/>
        <v>61</v>
      </c>
      <c r="G89" t="s">
        <v>14</v>
      </c>
      <c r="H89">
        <v>1482</v>
      </c>
      <c r="I89">
        <f>E89/H89</f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9"/>
        <v>260</v>
      </c>
      <c r="G90" t="s">
        <v>20</v>
      </c>
      <c r="H90">
        <v>113</v>
      </c>
      <c r="I90">
        <f>E90/H90</f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idden="1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9"/>
        <v>252</v>
      </c>
      <c r="G91" t="s">
        <v>20</v>
      </c>
      <c r="H91">
        <v>96</v>
      </c>
      <c r="I91">
        <f>E91/H91</f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idden="1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9"/>
        <v>78</v>
      </c>
      <c r="G92" t="s">
        <v>14</v>
      </c>
      <c r="H92">
        <v>106</v>
      </c>
      <c r="I92">
        <f>E92/H92</f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9"/>
        <v>48</v>
      </c>
      <c r="G93" t="s">
        <v>14</v>
      </c>
      <c r="H93">
        <v>679</v>
      </c>
      <c r="I93">
        <f>E93/H93</f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9"/>
        <v>258</v>
      </c>
      <c r="G94" t="s">
        <v>20</v>
      </c>
      <c r="H94">
        <v>498</v>
      </c>
      <c r="I94">
        <f>E94/H94</f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idden="1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9"/>
        <v>60</v>
      </c>
      <c r="G95" t="s">
        <v>74</v>
      </c>
      <c r="H95">
        <v>610</v>
      </c>
      <c r="I95">
        <f>E95/H95</f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9"/>
        <v>303</v>
      </c>
      <c r="G96" t="s">
        <v>20</v>
      </c>
      <c r="H96">
        <v>180</v>
      </c>
      <c r="I96">
        <f>E96/H96</f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9"/>
        <v>113</v>
      </c>
      <c r="G97" t="s">
        <v>20</v>
      </c>
      <c r="H97">
        <v>27</v>
      </c>
      <c r="I97">
        <f>E97/H97</f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idden="1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9"/>
        <v>217</v>
      </c>
      <c r="G98" t="s">
        <v>20</v>
      </c>
      <c r="H98">
        <v>2331</v>
      </c>
      <c r="I98">
        <f>E98/H98</f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9"/>
        <v>926</v>
      </c>
      <c r="G99" t="s">
        <v>20</v>
      </c>
      <c r="H99">
        <v>113</v>
      </c>
      <c r="I99">
        <f>E99/H99</f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9"/>
        <v>33</v>
      </c>
      <c r="G100" t="s">
        <v>14</v>
      </c>
      <c r="H100">
        <v>1220</v>
      </c>
      <c r="I100">
        <f>E100/H100</f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1" hidden="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9"/>
        <v>196</v>
      </c>
      <c r="G101" t="s">
        <v>20</v>
      </c>
      <c r="H101">
        <v>164</v>
      </c>
      <c r="I101">
        <f>E101/H101</f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idden="1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9"/>
        <v>1</v>
      </c>
      <c r="G102" t="s">
        <v>14</v>
      </c>
      <c r="H102">
        <v>1</v>
      </c>
      <c r="I102">
        <f>E102/H102</f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9"/>
        <v>1021</v>
      </c>
      <c r="G103" t="s">
        <v>20</v>
      </c>
      <c r="H103">
        <v>164</v>
      </c>
      <c r="I103">
        <f>E103/H103</f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9"/>
        <v>281</v>
      </c>
      <c r="G104" t="s">
        <v>20</v>
      </c>
      <c r="H104">
        <v>336</v>
      </c>
      <c r="I104">
        <f>E104/H104</f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9"/>
        <v>24</v>
      </c>
      <c r="G105" t="s">
        <v>14</v>
      </c>
      <c r="H105">
        <v>37</v>
      </c>
      <c r="I105">
        <f>E105/H105</f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9"/>
        <v>143</v>
      </c>
      <c r="G106" t="s">
        <v>20</v>
      </c>
      <c r="H106">
        <v>1917</v>
      </c>
      <c r="I106">
        <f>E106/H106</f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9"/>
        <v>144</v>
      </c>
      <c r="G107" t="s">
        <v>20</v>
      </c>
      <c r="H107">
        <v>95</v>
      </c>
      <c r="I107">
        <f>E107/H107</f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idden="1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9"/>
        <v>359</v>
      </c>
      <c r="G108" t="s">
        <v>20</v>
      </c>
      <c r="H108">
        <v>147</v>
      </c>
      <c r="I108">
        <f>E108/H108</f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" hidden="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9"/>
        <v>186</v>
      </c>
      <c r="G109" t="s">
        <v>20</v>
      </c>
      <c r="H109">
        <v>86</v>
      </c>
      <c r="I109">
        <f>E109/H109</f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9"/>
        <v>595</v>
      </c>
      <c r="G110" t="s">
        <v>20</v>
      </c>
      <c r="H110">
        <v>83</v>
      </c>
      <c r="I110">
        <f>E110/H110</f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9"/>
        <v>59</v>
      </c>
      <c r="G111" t="s">
        <v>14</v>
      </c>
      <c r="H111">
        <v>60</v>
      </c>
      <c r="I111">
        <f>E111/H111</f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9"/>
        <v>14</v>
      </c>
      <c r="G112" t="s">
        <v>14</v>
      </c>
      <c r="H112">
        <v>296</v>
      </c>
      <c r="I112">
        <f>E112/H112</f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9"/>
        <v>119</v>
      </c>
      <c r="G113" t="s">
        <v>20</v>
      </c>
      <c r="H113">
        <v>676</v>
      </c>
      <c r="I113">
        <f>E113/H113</f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9"/>
        <v>268</v>
      </c>
      <c r="G114" t="s">
        <v>20</v>
      </c>
      <c r="H114">
        <v>361</v>
      </c>
      <c r="I114">
        <f>E114/H114</f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9"/>
        <v>376</v>
      </c>
      <c r="G115" t="s">
        <v>20</v>
      </c>
      <c r="H115">
        <v>131</v>
      </c>
      <c r="I115">
        <f>E115/H115</f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9"/>
        <v>727</v>
      </c>
      <c r="G116" t="s">
        <v>20</v>
      </c>
      <c r="H116">
        <v>126</v>
      </c>
      <c r="I116">
        <f>E116/H116</f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9"/>
        <v>87</v>
      </c>
      <c r="G117" t="s">
        <v>14</v>
      </c>
      <c r="H117">
        <v>3304</v>
      </c>
      <c r="I117">
        <f>E117/H117</f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" hidden="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9"/>
        <v>88</v>
      </c>
      <c r="G118" t="s">
        <v>14</v>
      </c>
      <c r="H118">
        <v>73</v>
      </c>
      <c r="I118">
        <f>E118/H118</f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9"/>
        <v>173</v>
      </c>
      <c r="G119" t="s">
        <v>20</v>
      </c>
      <c r="H119">
        <v>275</v>
      </c>
      <c r="I119">
        <f>E119/H119</f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9"/>
        <v>117</v>
      </c>
      <c r="G120" t="s">
        <v>20</v>
      </c>
      <c r="H120">
        <v>67</v>
      </c>
      <c r="I120">
        <f>E120/H120</f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9"/>
        <v>214</v>
      </c>
      <c r="G121" t="s">
        <v>20</v>
      </c>
      <c r="H121">
        <v>154</v>
      </c>
      <c r="I121">
        <f>E121/H121</f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9"/>
        <v>149</v>
      </c>
      <c r="G122" t="s">
        <v>20</v>
      </c>
      <c r="H122">
        <v>1782</v>
      </c>
      <c r="I122">
        <f>E122/H122</f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9"/>
        <v>219</v>
      </c>
      <c r="G123" t="s">
        <v>20</v>
      </c>
      <c r="H123">
        <v>903</v>
      </c>
      <c r="I123">
        <f>E123/H123</f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9"/>
        <v>64</v>
      </c>
      <c r="G124" t="s">
        <v>14</v>
      </c>
      <c r="H124">
        <v>3387</v>
      </c>
      <c r="I124">
        <f>E124/H124</f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idden="1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9"/>
        <v>18</v>
      </c>
      <c r="G125" t="s">
        <v>14</v>
      </c>
      <c r="H125">
        <v>662</v>
      </c>
      <c r="I125">
        <f>E125/H125</f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9"/>
        <v>367</v>
      </c>
      <c r="G126" t="s">
        <v>20</v>
      </c>
      <c r="H126">
        <v>94</v>
      </c>
      <c r="I126">
        <f>E126/H126</f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idden="1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9"/>
        <v>159</v>
      </c>
      <c r="G127" t="s">
        <v>20</v>
      </c>
      <c r="H127">
        <v>180</v>
      </c>
      <c r="I127">
        <f>E127/H127</f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idden="1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9"/>
        <v>38</v>
      </c>
      <c r="G128" t="s">
        <v>14</v>
      </c>
      <c r="H128">
        <v>774</v>
      </c>
      <c r="I128">
        <f>E128/H128</f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idden="1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9"/>
        <v>51</v>
      </c>
      <c r="G129" t="s">
        <v>14</v>
      </c>
      <c r="H129">
        <v>672</v>
      </c>
      <c r="I129">
        <f>E129/H129</f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9"/>
        <v>60</v>
      </c>
      <c r="G130" t="s">
        <v>74</v>
      </c>
      <c r="H130">
        <v>532</v>
      </c>
      <c r="I130">
        <f>E130/H130</f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9"/>
        <v>3</v>
      </c>
      <c r="G131" t="s">
        <v>74</v>
      </c>
      <c r="H131">
        <v>55</v>
      </c>
      <c r="I131">
        <f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2">LEFT(R131,SEARCH("/",R131)-1)</f>
        <v>food</v>
      </c>
      <c r="T131" t="str">
        <f t="shared" ref="T131:T194" si="13">RIGHT(R131,LEN(R131) -SEARCH("/",R131))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ref="F132:F195" si="14">INT(E132/D132*100)</f>
        <v>155</v>
      </c>
      <c r="G132" t="s">
        <v>20</v>
      </c>
      <c r="H132">
        <v>533</v>
      </c>
      <c r="I132">
        <f>E132/H132</f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4"/>
        <v>100</v>
      </c>
      <c r="G133" t="s">
        <v>20</v>
      </c>
      <c r="H133">
        <v>2443</v>
      </c>
      <c r="I133">
        <f>E133/H133</f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hidden="1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>E134/H134</f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4"/>
        <v>310</v>
      </c>
      <c r="G135" t="s">
        <v>20</v>
      </c>
      <c r="H135">
        <v>159</v>
      </c>
      <c r="I135">
        <f>E135/H135</f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4"/>
        <v>89</v>
      </c>
      <c r="G136" t="s">
        <v>14</v>
      </c>
      <c r="H136">
        <v>940</v>
      </c>
      <c r="I136">
        <f>E136/H136</f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hidden="1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>E137/H137</f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>E138/H138</f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4"/>
        <v>261</v>
      </c>
      <c r="G139" t="s">
        <v>20</v>
      </c>
      <c r="H139">
        <v>50</v>
      </c>
      <c r="I139">
        <f>E139/H139</f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>E140/H140</f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4"/>
        <v>20</v>
      </c>
      <c r="G141" t="s">
        <v>14</v>
      </c>
      <c r="H141">
        <v>326</v>
      </c>
      <c r="I141">
        <f>E141/H141</f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>E142/H142</f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4"/>
        <v>101</v>
      </c>
      <c r="G143" t="s">
        <v>20</v>
      </c>
      <c r="H143">
        <v>1071</v>
      </c>
      <c r="I143">
        <f>E143/H143</f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>E144/H144</f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4"/>
        <v>135</v>
      </c>
      <c r="G145" t="s">
        <v>20</v>
      </c>
      <c r="H145">
        <v>70</v>
      </c>
      <c r="I145">
        <f>E145/H145</f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hidden="1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>E146/H146</f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4"/>
        <v>236</v>
      </c>
      <c r="G147" t="s">
        <v>20</v>
      </c>
      <c r="H147">
        <v>768</v>
      </c>
      <c r="I147">
        <f>E147/H147</f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" hidden="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>E148/H148</f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ht="31" hidden="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>E149/H149</f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>E150/H150</f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4"/>
        <v>219</v>
      </c>
      <c r="G151" t="s">
        <v>20</v>
      </c>
      <c r="H151">
        <v>195</v>
      </c>
      <c r="I151">
        <f>E151/H151</f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>E152/H152</f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>E153/H153</f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>E154/H154</f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hidden="1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4"/>
        <v>92</v>
      </c>
      <c r="G155" t="s">
        <v>14</v>
      </c>
      <c r="H155">
        <v>5681</v>
      </c>
      <c r="I155">
        <f>E155/H155</f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4"/>
        <v>58</v>
      </c>
      <c r="G156" t="s">
        <v>14</v>
      </c>
      <c r="H156">
        <v>1059</v>
      </c>
      <c r="I156">
        <f>E156/H156</f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hidden="1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>E157/H157</f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4"/>
        <v>73</v>
      </c>
      <c r="G158" t="s">
        <v>74</v>
      </c>
      <c r="H158">
        <v>379</v>
      </c>
      <c r="I158">
        <f>E158/H158</f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4"/>
        <v>52</v>
      </c>
      <c r="G159" t="s">
        <v>14</v>
      </c>
      <c r="H159">
        <v>30</v>
      </c>
      <c r="I159">
        <f>E159/H159</f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4"/>
        <v>220</v>
      </c>
      <c r="G160" t="s">
        <v>20</v>
      </c>
      <c r="H160">
        <v>41</v>
      </c>
      <c r="I160">
        <f>E160/H160</f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hidden="1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>E161/H161</f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>E162/H162</f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>E163/H163</f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4"/>
        <v>149</v>
      </c>
      <c r="G164" t="s">
        <v>20</v>
      </c>
      <c r="H164">
        <v>157</v>
      </c>
      <c r="I164">
        <f>E164/H164</f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>E165/H165</f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hidden="1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>E166/H166</f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4"/>
        <v>121</v>
      </c>
      <c r="G167" t="s">
        <v>20</v>
      </c>
      <c r="H167">
        <v>2506</v>
      </c>
      <c r="I167">
        <f>E167/H167</f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>E168/H168</f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hidden="1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4"/>
        <v>415</v>
      </c>
      <c r="G169" t="s">
        <v>20</v>
      </c>
      <c r="H169">
        <v>146</v>
      </c>
      <c r="I169">
        <f>E169/H169</f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>E170/H170</f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>E171/H171</f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4"/>
        <v>2</v>
      </c>
      <c r="G172" t="s">
        <v>14</v>
      </c>
      <c r="H172">
        <v>67</v>
      </c>
      <c r="I172">
        <f>E172/H172</f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4"/>
        <v>10</v>
      </c>
      <c r="G173" t="s">
        <v>14</v>
      </c>
      <c r="H173">
        <v>5</v>
      </c>
      <c r="I173">
        <f>E173/H173</f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4"/>
        <v>82</v>
      </c>
      <c r="G174" t="s">
        <v>14</v>
      </c>
      <c r="H174">
        <v>26</v>
      </c>
      <c r="I174">
        <f>E174/H174</f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hidden="1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>E175/H175</f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4"/>
        <v>894</v>
      </c>
      <c r="G176" t="s">
        <v>20</v>
      </c>
      <c r="H176">
        <v>48</v>
      </c>
      <c r="I176">
        <f>E176/H176</f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hidden="1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>E177/H177</f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" hidden="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4"/>
        <v>74</v>
      </c>
      <c r="G178" t="s">
        <v>14</v>
      </c>
      <c r="H178">
        <v>782</v>
      </c>
      <c r="I178">
        <f>E178/H178</f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hidden="1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>E179/H179</f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>E180/H180</f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" hidden="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4"/>
        <v>357</v>
      </c>
      <c r="G181" t="s">
        <v>20</v>
      </c>
      <c r="H181">
        <v>3537</v>
      </c>
      <c r="I181">
        <f>E181/H181</f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>E182/H182</f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4"/>
        <v>61</v>
      </c>
      <c r="G183" t="s">
        <v>14</v>
      </c>
      <c r="H183">
        <v>136</v>
      </c>
      <c r="I183">
        <f>E183/H183</f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" hidden="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>E184/H184</f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>E185/H185</f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hidden="1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>E186/H186</f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4"/>
        <v>71</v>
      </c>
      <c r="G187" t="s">
        <v>14</v>
      </c>
      <c r="H187">
        <v>19</v>
      </c>
      <c r="I187">
        <f>E187/H187</f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hidden="1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4"/>
        <v>31</v>
      </c>
      <c r="G188" t="s">
        <v>14</v>
      </c>
      <c r="H188">
        <v>886</v>
      </c>
      <c r="I188">
        <f>E188/H188</f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4"/>
        <v>229</v>
      </c>
      <c r="G189" t="s">
        <v>20</v>
      </c>
      <c r="H189">
        <v>1442</v>
      </c>
      <c r="I189">
        <f>E189/H189</f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hidden="1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>E190/H190</f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hidden="1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4"/>
        <v>23</v>
      </c>
      <c r="G191" t="s">
        <v>74</v>
      </c>
      <c r="H191">
        <v>441</v>
      </c>
      <c r="I191">
        <f>E191/H191</f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hidden="1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4"/>
        <v>68</v>
      </c>
      <c r="G192" t="s">
        <v>14</v>
      </c>
      <c r="H192">
        <v>24</v>
      </c>
      <c r="I192">
        <f>E192/H192</f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hidden="1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4"/>
        <v>37</v>
      </c>
      <c r="G193" t="s">
        <v>14</v>
      </c>
      <c r="H193">
        <v>86</v>
      </c>
      <c r="I193">
        <f>E193/H193</f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4"/>
        <v>19</v>
      </c>
      <c r="G194" t="s">
        <v>14</v>
      </c>
      <c r="H194">
        <v>243</v>
      </c>
      <c r="I194">
        <f>E194/H194</f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4"/>
        <v>45</v>
      </c>
      <c r="G195" t="s">
        <v>14</v>
      </c>
      <c r="H195">
        <v>65</v>
      </c>
      <c r="I195">
        <f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5">(((L195/60)/60)/24)+DATE(1970,1,1)</f>
        <v>43198.208333333328</v>
      </c>
      <c r="N195">
        <v>1523509200</v>
      </c>
      <c r="O195" s="9">
        <f t="shared" ref="O195:O258" si="16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LEFT(R195,SEARCH("/",R195)-1)</f>
        <v>music</v>
      </c>
      <c r="T195" t="str">
        <f t="shared" ref="T195:T258" si="18">RIGHT(R195,LEN(R195) -SEARCH("/",R195))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ref="F196:F259" si="19">INT(E196/D196*100)</f>
        <v>122</v>
      </c>
      <c r="G196" t="s">
        <v>20</v>
      </c>
      <c r="H196">
        <v>126</v>
      </c>
      <c r="I196">
        <f>E196/H196</f>
        <v>69.174603174603178</v>
      </c>
      <c r="J196" t="s">
        <v>21</v>
      </c>
      <c r="K196" t="s">
        <v>22</v>
      </c>
      <c r="L196">
        <v>1442206800</v>
      </c>
      <c r="M196" s="8">
        <f t="shared" si="15"/>
        <v>42261.208333333328</v>
      </c>
      <c r="N196">
        <v>1443589200</v>
      </c>
      <c r="O196" s="9">
        <f t="shared" si="16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9"/>
        <v>361</v>
      </c>
      <c r="G197" t="s">
        <v>20</v>
      </c>
      <c r="H197">
        <v>524</v>
      </c>
      <c r="I197">
        <f>E197/H197</f>
        <v>109.07824427480917</v>
      </c>
      <c r="J197" t="s">
        <v>21</v>
      </c>
      <c r="K197" t="s">
        <v>22</v>
      </c>
      <c r="L197">
        <v>1532840400</v>
      </c>
      <c r="M197" s="8">
        <f t="shared" si="15"/>
        <v>43310.208333333328</v>
      </c>
      <c r="N197">
        <v>1533445200</v>
      </c>
      <c r="O197" s="9">
        <f t="shared" si="16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>
        <f>E198/H198</f>
        <v>51.78</v>
      </c>
      <c r="J198" t="s">
        <v>36</v>
      </c>
      <c r="K198" t="s">
        <v>37</v>
      </c>
      <c r="L198">
        <v>1472878800</v>
      </c>
      <c r="M198" s="8">
        <f t="shared" si="15"/>
        <v>42616.208333333328</v>
      </c>
      <c r="N198">
        <v>1474520400</v>
      </c>
      <c r="O198" s="9">
        <f t="shared" si="16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>
        <f>E199/H199</f>
        <v>82.010055304172951</v>
      </c>
      <c r="J199" t="s">
        <v>21</v>
      </c>
      <c r="K199" t="s">
        <v>22</v>
      </c>
      <c r="L199">
        <v>1498194000</v>
      </c>
      <c r="M199" s="8">
        <f t="shared" si="15"/>
        <v>42909.208333333328</v>
      </c>
      <c r="N199">
        <v>1499403600</v>
      </c>
      <c r="O199" s="9">
        <f t="shared" si="16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9"/>
        <v>9</v>
      </c>
      <c r="G200" t="s">
        <v>14</v>
      </c>
      <c r="H200">
        <v>168</v>
      </c>
      <c r="I200">
        <f>E200/H200</f>
        <v>35.958333333333336</v>
      </c>
      <c r="J200" t="s">
        <v>21</v>
      </c>
      <c r="K200" t="s">
        <v>22</v>
      </c>
      <c r="L200">
        <v>1281070800</v>
      </c>
      <c r="M200" s="8">
        <f t="shared" si="15"/>
        <v>40396.208333333336</v>
      </c>
      <c r="N200">
        <v>1283576400</v>
      </c>
      <c r="O200" s="9">
        <f t="shared" si="16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9"/>
        <v>53</v>
      </c>
      <c r="G201" t="s">
        <v>14</v>
      </c>
      <c r="H201">
        <v>13</v>
      </c>
      <c r="I201">
        <f>E201/H201</f>
        <v>74.461538461538467</v>
      </c>
      <c r="J201" t="s">
        <v>21</v>
      </c>
      <c r="K201" t="s">
        <v>22</v>
      </c>
      <c r="L201">
        <v>1436245200</v>
      </c>
      <c r="M201" s="8">
        <f t="shared" si="15"/>
        <v>42192.208333333328</v>
      </c>
      <c r="N201">
        <v>1436590800</v>
      </c>
      <c r="O201" s="9">
        <f t="shared" si="16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hidden="1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>
        <f>E202/H202</f>
        <v>2</v>
      </c>
      <c r="J202" t="s">
        <v>15</v>
      </c>
      <c r="K202" t="s">
        <v>16</v>
      </c>
      <c r="L202">
        <v>1269493200</v>
      </c>
      <c r="M202" s="8">
        <f t="shared" si="15"/>
        <v>40262.208333333336</v>
      </c>
      <c r="N202">
        <v>1270443600</v>
      </c>
      <c r="O202" s="9">
        <f t="shared" si="16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>
        <f>E203/H203</f>
        <v>91.114649681528661</v>
      </c>
      <c r="J203" t="s">
        <v>21</v>
      </c>
      <c r="K203" t="s">
        <v>22</v>
      </c>
      <c r="L203">
        <v>1406264400</v>
      </c>
      <c r="M203" s="8">
        <f t="shared" si="15"/>
        <v>41845.208333333336</v>
      </c>
      <c r="N203">
        <v>1407819600</v>
      </c>
      <c r="O203" s="9">
        <f t="shared" si="16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9"/>
        <v>78</v>
      </c>
      <c r="G204" t="s">
        <v>74</v>
      </c>
      <c r="H204">
        <v>82</v>
      </c>
      <c r="I204">
        <f>E204/H204</f>
        <v>79.792682926829272</v>
      </c>
      <c r="J204" t="s">
        <v>21</v>
      </c>
      <c r="K204" t="s">
        <v>22</v>
      </c>
      <c r="L204">
        <v>1317531600</v>
      </c>
      <c r="M204" s="8">
        <f t="shared" si="15"/>
        <v>40818.208333333336</v>
      </c>
      <c r="N204">
        <v>1317877200</v>
      </c>
      <c r="O204" s="9">
        <f t="shared" si="16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" hidden="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>
        <f>E205/H205</f>
        <v>42.999777678968428</v>
      </c>
      <c r="J205" t="s">
        <v>26</v>
      </c>
      <c r="K205" t="s">
        <v>27</v>
      </c>
      <c r="L205">
        <v>1484632800</v>
      </c>
      <c r="M205" s="8">
        <f t="shared" si="15"/>
        <v>42752.25</v>
      </c>
      <c r="N205">
        <v>1484805600</v>
      </c>
      <c r="O205" s="9">
        <f t="shared" si="16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>
        <f>E206/H206</f>
        <v>63.225000000000001</v>
      </c>
      <c r="J206" t="s">
        <v>21</v>
      </c>
      <c r="K206" t="s">
        <v>22</v>
      </c>
      <c r="L206">
        <v>1301806800</v>
      </c>
      <c r="M206" s="8">
        <f t="shared" si="15"/>
        <v>40636.208333333336</v>
      </c>
      <c r="N206">
        <v>1302670800</v>
      </c>
      <c r="O206" s="9">
        <f t="shared" si="16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hidden="1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9"/>
        <v>431</v>
      </c>
      <c r="G207" t="s">
        <v>20</v>
      </c>
      <c r="H207">
        <v>80</v>
      </c>
      <c r="I207">
        <f>E207/H207</f>
        <v>70.174999999999997</v>
      </c>
      <c r="J207" t="s">
        <v>21</v>
      </c>
      <c r="K207" t="s">
        <v>22</v>
      </c>
      <c r="L207">
        <v>1539752400</v>
      </c>
      <c r="M207" s="8">
        <f t="shared" si="15"/>
        <v>43390.208333333328</v>
      </c>
      <c r="N207">
        <v>1540789200</v>
      </c>
      <c r="O207" s="9">
        <f t="shared" si="16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9"/>
        <v>38</v>
      </c>
      <c r="G208" t="s">
        <v>74</v>
      </c>
      <c r="H208">
        <v>57</v>
      </c>
      <c r="I208">
        <f>E208/H208</f>
        <v>61.333333333333336</v>
      </c>
      <c r="J208" t="s">
        <v>21</v>
      </c>
      <c r="K208" t="s">
        <v>22</v>
      </c>
      <c r="L208">
        <v>1267250400</v>
      </c>
      <c r="M208" s="8">
        <f t="shared" si="15"/>
        <v>40236.25</v>
      </c>
      <c r="N208">
        <v>1268028000</v>
      </c>
      <c r="O208" s="9">
        <f t="shared" si="16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9"/>
        <v>425</v>
      </c>
      <c r="G209" t="s">
        <v>20</v>
      </c>
      <c r="H209">
        <v>43</v>
      </c>
      <c r="I209">
        <f>E209/H209</f>
        <v>99</v>
      </c>
      <c r="J209" t="s">
        <v>21</v>
      </c>
      <c r="K209" t="s">
        <v>22</v>
      </c>
      <c r="L209">
        <v>1535432400</v>
      </c>
      <c r="M209" s="8">
        <f t="shared" si="15"/>
        <v>43340.208333333328</v>
      </c>
      <c r="N209">
        <v>1537160400</v>
      </c>
      <c r="O209" s="9">
        <f t="shared" si="16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>
        <f>E210/H210</f>
        <v>96.984900146127615</v>
      </c>
      <c r="J210" t="s">
        <v>21</v>
      </c>
      <c r="K210" t="s">
        <v>22</v>
      </c>
      <c r="L210">
        <v>1510207200</v>
      </c>
      <c r="M210" s="8">
        <f t="shared" si="15"/>
        <v>43048.25</v>
      </c>
      <c r="N210">
        <v>1512280800</v>
      </c>
      <c r="O210" s="9">
        <f t="shared" si="16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>
        <f>E211/H211</f>
        <v>51.004950495049506</v>
      </c>
      <c r="J211" t="s">
        <v>26</v>
      </c>
      <c r="K211" t="s">
        <v>27</v>
      </c>
      <c r="L211">
        <v>1462510800</v>
      </c>
      <c r="M211" s="8">
        <f t="shared" si="15"/>
        <v>42496.208333333328</v>
      </c>
      <c r="N211">
        <v>1463115600</v>
      </c>
      <c r="O211" s="9">
        <f t="shared" si="16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>
        <f>E212/H212</f>
        <v>28.044247787610619</v>
      </c>
      <c r="J212" t="s">
        <v>36</v>
      </c>
      <c r="K212" t="s">
        <v>37</v>
      </c>
      <c r="L212">
        <v>1488520800</v>
      </c>
      <c r="M212" s="8">
        <f t="shared" si="15"/>
        <v>42797.25</v>
      </c>
      <c r="N212">
        <v>1490850000</v>
      </c>
      <c r="O212" s="9">
        <f t="shared" si="16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" hidden="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9"/>
        <v>94</v>
      </c>
      <c r="G213" t="s">
        <v>14</v>
      </c>
      <c r="H213">
        <v>1625</v>
      </c>
      <c r="I213">
        <f>E213/H213</f>
        <v>60.984615384615381</v>
      </c>
      <c r="J213" t="s">
        <v>21</v>
      </c>
      <c r="K213" t="s">
        <v>22</v>
      </c>
      <c r="L213">
        <v>1377579600</v>
      </c>
      <c r="M213" s="8">
        <f t="shared" si="15"/>
        <v>41513.208333333336</v>
      </c>
      <c r="N213">
        <v>1379653200</v>
      </c>
      <c r="O213" s="9">
        <f t="shared" si="16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ht="31" hidden="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9"/>
        <v>151</v>
      </c>
      <c r="G214" t="s">
        <v>20</v>
      </c>
      <c r="H214">
        <v>168</v>
      </c>
      <c r="I214">
        <f>E214/H214</f>
        <v>73.214285714285708</v>
      </c>
      <c r="J214" t="s">
        <v>21</v>
      </c>
      <c r="K214" t="s">
        <v>22</v>
      </c>
      <c r="L214">
        <v>1576389600</v>
      </c>
      <c r="M214" s="8">
        <f t="shared" si="15"/>
        <v>43814.25</v>
      </c>
      <c r="N214">
        <v>1580364000</v>
      </c>
      <c r="O214" s="9">
        <f t="shared" si="16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>
        <f>E215/H215</f>
        <v>39.997435299603637</v>
      </c>
      <c r="J215" t="s">
        <v>21</v>
      </c>
      <c r="K215" t="s">
        <v>22</v>
      </c>
      <c r="L215">
        <v>1289019600</v>
      </c>
      <c r="M215" s="8">
        <f t="shared" si="15"/>
        <v>40488.208333333336</v>
      </c>
      <c r="N215">
        <v>1289714400</v>
      </c>
      <c r="O215" s="9">
        <f t="shared" si="16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>
        <f>E216/H216</f>
        <v>86.812121212121212</v>
      </c>
      <c r="J216" t="s">
        <v>21</v>
      </c>
      <c r="K216" t="s">
        <v>22</v>
      </c>
      <c r="L216">
        <v>1282194000</v>
      </c>
      <c r="M216" s="8">
        <f t="shared" si="15"/>
        <v>40409.208333333336</v>
      </c>
      <c r="N216">
        <v>1282712400</v>
      </c>
      <c r="O216" s="9">
        <f t="shared" si="16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hidden="1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9"/>
        <v>3</v>
      </c>
      <c r="G217" t="s">
        <v>14</v>
      </c>
      <c r="H217">
        <v>143</v>
      </c>
      <c r="I217">
        <f>E217/H217</f>
        <v>42.125874125874127</v>
      </c>
      <c r="J217" t="s">
        <v>21</v>
      </c>
      <c r="K217" t="s">
        <v>22</v>
      </c>
      <c r="L217">
        <v>1550037600</v>
      </c>
      <c r="M217" s="8">
        <f t="shared" si="15"/>
        <v>43509.25</v>
      </c>
      <c r="N217">
        <v>1550210400</v>
      </c>
      <c r="O217" s="9">
        <f t="shared" si="16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hidden="1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>
        <f>E218/H218</f>
        <v>103.97851239669421</v>
      </c>
      <c r="J218" t="s">
        <v>21</v>
      </c>
      <c r="K218" t="s">
        <v>22</v>
      </c>
      <c r="L218">
        <v>1321941600</v>
      </c>
      <c r="M218" s="8">
        <f t="shared" si="15"/>
        <v>40869.25</v>
      </c>
      <c r="N218">
        <v>1322114400</v>
      </c>
      <c r="O218" s="9">
        <f t="shared" si="16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9"/>
        <v>44</v>
      </c>
      <c r="G219" t="s">
        <v>14</v>
      </c>
      <c r="H219">
        <v>934</v>
      </c>
      <c r="I219">
        <f>E219/H219</f>
        <v>62.003211991434689</v>
      </c>
      <c r="J219" t="s">
        <v>21</v>
      </c>
      <c r="K219" t="s">
        <v>22</v>
      </c>
      <c r="L219">
        <v>1556427600</v>
      </c>
      <c r="M219" s="8">
        <f t="shared" si="15"/>
        <v>43583.208333333328</v>
      </c>
      <c r="N219">
        <v>1557205200</v>
      </c>
      <c r="O219" s="9">
        <f t="shared" si="16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9"/>
        <v>215</v>
      </c>
      <c r="G220" t="s">
        <v>20</v>
      </c>
      <c r="H220">
        <v>397</v>
      </c>
      <c r="I220">
        <f>E220/H220</f>
        <v>31.005037783375315</v>
      </c>
      <c r="J220" t="s">
        <v>40</v>
      </c>
      <c r="K220" t="s">
        <v>41</v>
      </c>
      <c r="L220">
        <v>1320991200</v>
      </c>
      <c r="M220" s="8">
        <f t="shared" si="15"/>
        <v>40858.25</v>
      </c>
      <c r="N220">
        <v>1323928800</v>
      </c>
      <c r="O220" s="9">
        <f t="shared" si="16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>
        <f>E221/H221</f>
        <v>89.991552956465242</v>
      </c>
      <c r="J221" t="s">
        <v>21</v>
      </c>
      <c r="K221" t="s">
        <v>22</v>
      </c>
      <c r="L221">
        <v>1345093200</v>
      </c>
      <c r="M221" s="8">
        <f t="shared" si="15"/>
        <v>41137.208333333336</v>
      </c>
      <c r="N221">
        <v>1346130000</v>
      </c>
      <c r="O221" s="9">
        <f t="shared" si="16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hidden="1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>
        <f>E222/H222</f>
        <v>39.235294117647058</v>
      </c>
      <c r="J222" t="s">
        <v>21</v>
      </c>
      <c r="K222" t="s">
        <v>22</v>
      </c>
      <c r="L222">
        <v>1309496400</v>
      </c>
      <c r="M222" s="8">
        <f t="shared" si="15"/>
        <v>40725.208333333336</v>
      </c>
      <c r="N222">
        <v>1311051600</v>
      </c>
      <c r="O222" s="9">
        <f t="shared" si="16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9"/>
        <v>98</v>
      </c>
      <c r="G223" t="s">
        <v>14</v>
      </c>
      <c r="H223">
        <v>2179</v>
      </c>
      <c r="I223">
        <f>E223/H223</f>
        <v>54.993116108306566</v>
      </c>
      <c r="J223" t="s">
        <v>21</v>
      </c>
      <c r="K223" t="s">
        <v>22</v>
      </c>
      <c r="L223">
        <v>1340254800</v>
      </c>
      <c r="M223" s="8">
        <f t="shared" si="15"/>
        <v>41081.208333333336</v>
      </c>
      <c r="N223">
        <v>1340427600</v>
      </c>
      <c r="O223" s="9">
        <f t="shared" si="16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9"/>
        <v>137</v>
      </c>
      <c r="G224" t="s">
        <v>20</v>
      </c>
      <c r="H224">
        <v>138</v>
      </c>
      <c r="I224">
        <f>E224/H224</f>
        <v>47.992753623188406</v>
      </c>
      <c r="J224" t="s">
        <v>21</v>
      </c>
      <c r="K224" t="s">
        <v>22</v>
      </c>
      <c r="L224">
        <v>1412226000</v>
      </c>
      <c r="M224" s="8">
        <f t="shared" si="15"/>
        <v>41914.208333333336</v>
      </c>
      <c r="N224">
        <v>1412312400</v>
      </c>
      <c r="O224" s="9">
        <f t="shared" si="16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hidden="1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9"/>
        <v>93</v>
      </c>
      <c r="G225" t="s">
        <v>14</v>
      </c>
      <c r="H225">
        <v>931</v>
      </c>
      <c r="I225">
        <f>E225/H225</f>
        <v>87.966702470461868</v>
      </c>
      <c r="J225" t="s">
        <v>21</v>
      </c>
      <c r="K225" t="s">
        <v>22</v>
      </c>
      <c r="L225">
        <v>1458104400</v>
      </c>
      <c r="M225" s="8">
        <f t="shared" si="15"/>
        <v>42445.208333333328</v>
      </c>
      <c r="N225">
        <v>1459314000</v>
      </c>
      <c r="O225" s="9">
        <f t="shared" si="16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9"/>
        <v>403</v>
      </c>
      <c r="G226" t="s">
        <v>20</v>
      </c>
      <c r="H226">
        <v>3594</v>
      </c>
      <c r="I226">
        <f>E226/H226</f>
        <v>51.999165275459099</v>
      </c>
      <c r="J226" t="s">
        <v>21</v>
      </c>
      <c r="K226" t="s">
        <v>22</v>
      </c>
      <c r="L226">
        <v>1411534800</v>
      </c>
      <c r="M226" s="8">
        <f t="shared" si="15"/>
        <v>41906.208333333336</v>
      </c>
      <c r="N226">
        <v>1415426400</v>
      </c>
      <c r="O226" s="9">
        <f t="shared" si="16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>
        <f>E227/H227</f>
        <v>29.999659863945578</v>
      </c>
      <c r="J227" t="s">
        <v>21</v>
      </c>
      <c r="K227" t="s">
        <v>22</v>
      </c>
      <c r="L227">
        <v>1399093200</v>
      </c>
      <c r="M227" s="8">
        <f t="shared" si="15"/>
        <v>41762.208333333336</v>
      </c>
      <c r="N227">
        <v>1399093200</v>
      </c>
      <c r="O227" s="9">
        <f t="shared" si="16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9"/>
        <v>366</v>
      </c>
      <c r="G228" t="s">
        <v>20</v>
      </c>
      <c r="H228">
        <v>112</v>
      </c>
      <c r="I228">
        <f>E228/H228</f>
        <v>98.205357142857139</v>
      </c>
      <c r="J228" t="s">
        <v>21</v>
      </c>
      <c r="K228" t="s">
        <v>22</v>
      </c>
      <c r="L228">
        <v>1270702800</v>
      </c>
      <c r="M228" s="8">
        <f t="shared" si="15"/>
        <v>40276.208333333336</v>
      </c>
      <c r="N228">
        <v>1273899600</v>
      </c>
      <c r="O228" s="9">
        <f t="shared" si="16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9"/>
        <v>168</v>
      </c>
      <c r="G229" t="s">
        <v>20</v>
      </c>
      <c r="H229">
        <v>943</v>
      </c>
      <c r="I229">
        <f>E229/H229</f>
        <v>108.96182396606575</v>
      </c>
      <c r="J229" t="s">
        <v>21</v>
      </c>
      <c r="K229" t="s">
        <v>22</v>
      </c>
      <c r="L229">
        <v>1431666000</v>
      </c>
      <c r="M229" s="8">
        <f t="shared" si="15"/>
        <v>42139.208333333328</v>
      </c>
      <c r="N229">
        <v>1432184400</v>
      </c>
      <c r="O229" s="9">
        <f t="shared" si="16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9"/>
        <v>119</v>
      </c>
      <c r="G230" t="s">
        <v>20</v>
      </c>
      <c r="H230">
        <v>2468</v>
      </c>
      <c r="I230">
        <f>E230/H230</f>
        <v>66.998379254457049</v>
      </c>
      <c r="J230" t="s">
        <v>21</v>
      </c>
      <c r="K230" t="s">
        <v>22</v>
      </c>
      <c r="L230">
        <v>1472619600</v>
      </c>
      <c r="M230" s="8">
        <f t="shared" si="15"/>
        <v>42613.208333333328</v>
      </c>
      <c r="N230">
        <v>1474779600</v>
      </c>
      <c r="O230" s="9">
        <f t="shared" si="16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9"/>
        <v>193</v>
      </c>
      <c r="G231" t="s">
        <v>20</v>
      </c>
      <c r="H231">
        <v>2551</v>
      </c>
      <c r="I231">
        <f>E231/H231</f>
        <v>64.99333594668758</v>
      </c>
      <c r="J231" t="s">
        <v>21</v>
      </c>
      <c r="K231" t="s">
        <v>22</v>
      </c>
      <c r="L231">
        <v>1496293200</v>
      </c>
      <c r="M231" s="8">
        <f t="shared" si="15"/>
        <v>42887.208333333328</v>
      </c>
      <c r="N231">
        <v>1500440400</v>
      </c>
      <c r="O231" s="9">
        <f t="shared" si="16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>
        <f>E232/H232</f>
        <v>99.841584158415841</v>
      </c>
      <c r="J232" t="s">
        <v>21</v>
      </c>
      <c r="K232" t="s">
        <v>22</v>
      </c>
      <c r="L232">
        <v>1575612000</v>
      </c>
      <c r="M232" s="8">
        <f t="shared" si="15"/>
        <v>43805.25</v>
      </c>
      <c r="N232">
        <v>1575612000</v>
      </c>
      <c r="O232" s="9">
        <f t="shared" si="16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hidden="1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9"/>
        <v>76</v>
      </c>
      <c r="G233" t="s">
        <v>74</v>
      </c>
      <c r="H233">
        <v>67</v>
      </c>
      <c r="I233">
        <f>E233/H233</f>
        <v>82.432835820895519</v>
      </c>
      <c r="J233" t="s">
        <v>21</v>
      </c>
      <c r="K233" t="s">
        <v>22</v>
      </c>
      <c r="L233">
        <v>1369112400</v>
      </c>
      <c r="M233" s="8">
        <f t="shared" si="15"/>
        <v>41415.208333333336</v>
      </c>
      <c r="N233">
        <v>1374123600</v>
      </c>
      <c r="O233" s="9">
        <f t="shared" si="16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hidden="1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>
        <f>E234/H234</f>
        <v>63.293478260869563</v>
      </c>
      <c r="J234" t="s">
        <v>21</v>
      </c>
      <c r="K234" t="s">
        <v>22</v>
      </c>
      <c r="L234">
        <v>1469422800</v>
      </c>
      <c r="M234" s="8">
        <f t="shared" si="15"/>
        <v>42576.208333333328</v>
      </c>
      <c r="N234">
        <v>1469509200</v>
      </c>
      <c r="O234" s="9">
        <f t="shared" si="16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9"/>
        <v>157</v>
      </c>
      <c r="G235" t="s">
        <v>20</v>
      </c>
      <c r="H235">
        <v>62</v>
      </c>
      <c r="I235">
        <f>E235/H235</f>
        <v>96.774193548387103</v>
      </c>
      <c r="J235" t="s">
        <v>21</v>
      </c>
      <c r="K235" t="s">
        <v>22</v>
      </c>
      <c r="L235">
        <v>1307854800</v>
      </c>
      <c r="M235" s="8">
        <f t="shared" si="15"/>
        <v>40706.208333333336</v>
      </c>
      <c r="N235">
        <v>1309237200</v>
      </c>
      <c r="O235" s="9">
        <f t="shared" si="16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>
        <f>E236/H236</f>
        <v>54.906040268456373</v>
      </c>
      <c r="J236" t="s">
        <v>107</v>
      </c>
      <c r="K236" t="s">
        <v>108</v>
      </c>
      <c r="L236">
        <v>1503378000</v>
      </c>
      <c r="M236" s="8">
        <f t="shared" si="15"/>
        <v>42969.208333333328</v>
      </c>
      <c r="N236">
        <v>1503982800</v>
      </c>
      <c r="O236" s="9">
        <f t="shared" si="16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9"/>
        <v>41</v>
      </c>
      <c r="G237" t="s">
        <v>14</v>
      </c>
      <c r="H237">
        <v>92</v>
      </c>
      <c r="I237">
        <f>E237/H237</f>
        <v>39.010869565217391</v>
      </c>
      <c r="J237" t="s">
        <v>21</v>
      </c>
      <c r="K237" t="s">
        <v>22</v>
      </c>
      <c r="L237">
        <v>1486965600</v>
      </c>
      <c r="M237" s="8">
        <f t="shared" si="15"/>
        <v>42779.25</v>
      </c>
      <c r="N237">
        <v>1487397600</v>
      </c>
      <c r="O237" s="9">
        <f t="shared" si="16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9"/>
        <v>10</v>
      </c>
      <c r="G238" t="s">
        <v>14</v>
      </c>
      <c r="H238">
        <v>57</v>
      </c>
      <c r="I238">
        <f>E238/H238</f>
        <v>75.84210526315789</v>
      </c>
      <c r="J238" t="s">
        <v>26</v>
      </c>
      <c r="K238" t="s">
        <v>27</v>
      </c>
      <c r="L238">
        <v>1561438800</v>
      </c>
      <c r="M238" s="8">
        <f t="shared" si="15"/>
        <v>43641.208333333328</v>
      </c>
      <c r="N238">
        <v>1562043600</v>
      </c>
      <c r="O238" s="9">
        <f t="shared" si="16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>
        <f>E239/H239</f>
        <v>45.051671732522799</v>
      </c>
      <c r="J239" t="s">
        <v>21</v>
      </c>
      <c r="K239" t="s">
        <v>22</v>
      </c>
      <c r="L239">
        <v>1398402000</v>
      </c>
      <c r="M239" s="8">
        <f t="shared" si="15"/>
        <v>41754.208333333336</v>
      </c>
      <c r="N239">
        <v>1398574800</v>
      </c>
      <c r="O239" s="9">
        <f t="shared" si="16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hidden="1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>
        <f>E240/H240</f>
        <v>104.51546391752578</v>
      </c>
      <c r="J240" t="s">
        <v>36</v>
      </c>
      <c r="K240" t="s">
        <v>37</v>
      </c>
      <c r="L240">
        <v>1513231200</v>
      </c>
      <c r="M240" s="8">
        <f t="shared" si="15"/>
        <v>43083.25</v>
      </c>
      <c r="N240">
        <v>1515391200</v>
      </c>
      <c r="O240" s="9">
        <f t="shared" si="16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9"/>
        <v>97</v>
      </c>
      <c r="G241" t="s">
        <v>14</v>
      </c>
      <c r="H241">
        <v>41</v>
      </c>
      <c r="I241">
        <f>E241/H241</f>
        <v>76.268292682926827</v>
      </c>
      <c r="J241" t="s">
        <v>21</v>
      </c>
      <c r="K241" t="s">
        <v>22</v>
      </c>
      <c r="L241">
        <v>1440824400</v>
      </c>
      <c r="M241" s="8">
        <f t="shared" si="15"/>
        <v>42245.208333333328</v>
      </c>
      <c r="N241">
        <v>1441170000</v>
      </c>
      <c r="O241" s="9">
        <f t="shared" si="16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hidden="1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9"/>
        <v>418</v>
      </c>
      <c r="G242" t="s">
        <v>20</v>
      </c>
      <c r="H242">
        <v>1784</v>
      </c>
      <c r="I242">
        <f>E242/H242</f>
        <v>69.015695067264573</v>
      </c>
      <c r="J242" t="s">
        <v>21</v>
      </c>
      <c r="K242" t="s">
        <v>22</v>
      </c>
      <c r="L242">
        <v>1281070800</v>
      </c>
      <c r="M242" s="8">
        <f t="shared" si="15"/>
        <v>40396.208333333336</v>
      </c>
      <c r="N242">
        <v>1281157200</v>
      </c>
      <c r="O242" s="9">
        <f t="shared" si="16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9"/>
        <v>101</v>
      </c>
      <c r="G243" t="s">
        <v>20</v>
      </c>
      <c r="H243">
        <v>1684</v>
      </c>
      <c r="I243">
        <f>E243/H243</f>
        <v>101.97684085510689</v>
      </c>
      <c r="J243" t="s">
        <v>26</v>
      </c>
      <c r="K243" t="s">
        <v>27</v>
      </c>
      <c r="L243">
        <v>1397365200</v>
      </c>
      <c r="M243" s="8">
        <f t="shared" si="15"/>
        <v>41742.208333333336</v>
      </c>
      <c r="N243">
        <v>1398229200</v>
      </c>
      <c r="O243" s="9">
        <f t="shared" si="16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9"/>
        <v>127</v>
      </c>
      <c r="G244" t="s">
        <v>20</v>
      </c>
      <c r="H244">
        <v>250</v>
      </c>
      <c r="I244">
        <f>E244/H244</f>
        <v>42.915999999999997</v>
      </c>
      <c r="J244" t="s">
        <v>21</v>
      </c>
      <c r="K244" t="s">
        <v>22</v>
      </c>
      <c r="L244">
        <v>1494392400</v>
      </c>
      <c r="M244" s="8">
        <f t="shared" si="15"/>
        <v>42865.208333333328</v>
      </c>
      <c r="N244">
        <v>1495256400</v>
      </c>
      <c r="O244" s="9">
        <f t="shared" si="16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" hidden="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>
        <f>E245/H245</f>
        <v>43.025210084033617</v>
      </c>
      <c r="J245" t="s">
        <v>21</v>
      </c>
      <c r="K245" t="s">
        <v>22</v>
      </c>
      <c r="L245">
        <v>1520143200</v>
      </c>
      <c r="M245" s="8">
        <f t="shared" si="15"/>
        <v>43163.25</v>
      </c>
      <c r="N245">
        <v>1520402400</v>
      </c>
      <c r="O245" s="9">
        <f t="shared" si="16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" hidden="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9"/>
        <v>569</v>
      </c>
      <c r="G246" t="s">
        <v>20</v>
      </c>
      <c r="H246">
        <v>53</v>
      </c>
      <c r="I246">
        <f>E246/H246</f>
        <v>75.245283018867923</v>
      </c>
      <c r="J246" t="s">
        <v>21</v>
      </c>
      <c r="K246" t="s">
        <v>22</v>
      </c>
      <c r="L246">
        <v>1405314000</v>
      </c>
      <c r="M246" s="8">
        <f t="shared" si="15"/>
        <v>41834.208333333336</v>
      </c>
      <c r="N246">
        <v>1409806800</v>
      </c>
      <c r="O246" s="9">
        <f t="shared" si="16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hidden="1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>
        <f>E247/H247</f>
        <v>69.023364485981304</v>
      </c>
      <c r="J247" t="s">
        <v>21</v>
      </c>
      <c r="K247" t="s">
        <v>22</v>
      </c>
      <c r="L247">
        <v>1396846800</v>
      </c>
      <c r="M247" s="8">
        <f t="shared" si="15"/>
        <v>41736.208333333336</v>
      </c>
      <c r="N247">
        <v>1396933200</v>
      </c>
      <c r="O247" s="9">
        <f t="shared" si="16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9"/>
        <v>325</v>
      </c>
      <c r="G248" t="s">
        <v>20</v>
      </c>
      <c r="H248">
        <v>222</v>
      </c>
      <c r="I248">
        <f>E248/H248</f>
        <v>65.986486486486484</v>
      </c>
      <c r="J248" t="s">
        <v>21</v>
      </c>
      <c r="K248" t="s">
        <v>22</v>
      </c>
      <c r="L248">
        <v>1375678800</v>
      </c>
      <c r="M248" s="8">
        <f t="shared" si="15"/>
        <v>41491.208333333336</v>
      </c>
      <c r="N248">
        <v>1376024400</v>
      </c>
      <c r="O248" s="9">
        <f t="shared" si="16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9"/>
        <v>932</v>
      </c>
      <c r="G249" t="s">
        <v>20</v>
      </c>
      <c r="H249">
        <v>1884</v>
      </c>
      <c r="I249">
        <f>E249/H249</f>
        <v>98.013800424628457</v>
      </c>
      <c r="J249" t="s">
        <v>21</v>
      </c>
      <c r="K249" t="s">
        <v>22</v>
      </c>
      <c r="L249">
        <v>1482386400</v>
      </c>
      <c r="M249" s="8">
        <f t="shared" si="15"/>
        <v>42726.25</v>
      </c>
      <c r="N249">
        <v>1483682400</v>
      </c>
      <c r="O249" s="9">
        <f t="shared" si="16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>
        <f>E250/H250</f>
        <v>60.105504587155963</v>
      </c>
      <c r="J250" t="s">
        <v>26</v>
      </c>
      <c r="K250" t="s">
        <v>27</v>
      </c>
      <c r="L250">
        <v>1420005600</v>
      </c>
      <c r="M250" s="8">
        <f t="shared" si="15"/>
        <v>42004.25</v>
      </c>
      <c r="N250">
        <v>1420437600</v>
      </c>
      <c r="O250" s="9">
        <f t="shared" si="16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>
        <f>E251/H251</f>
        <v>26.000773395204948</v>
      </c>
      <c r="J251" t="s">
        <v>21</v>
      </c>
      <c r="K251" t="s">
        <v>22</v>
      </c>
      <c r="L251">
        <v>1420178400</v>
      </c>
      <c r="M251" s="8">
        <f t="shared" si="15"/>
        <v>42006.25</v>
      </c>
      <c r="N251">
        <v>1420783200</v>
      </c>
      <c r="O251" s="9">
        <f t="shared" si="16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>
        <f>E252/H252</f>
        <v>3</v>
      </c>
      <c r="J252" t="s">
        <v>21</v>
      </c>
      <c r="K252" t="s">
        <v>22</v>
      </c>
      <c r="L252">
        <v>1264399200</v>
      </c>
      <c r="M252" s="8">
        <f t="shared" si="15"/>
        <v>40203.25</v>
      </c>
      <c r="N252">
        <v>1267423200</v>
      </c>
      <c r="O252" s="9">
        <f t="shared" si="16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hidden="1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>
        <f>E253/H253</f>
        <v>38.019801980198018</v>
      </c>
      <c r="J253" t="s">
        <v>21</v>
      </c>
      <c r="K253" t="s">
        <v>22</v>
      </c>
      <c r="L253">
        <v>1355032800</v>
      </c>
      <c r="M253" s="8">
        <f t="shared" si="15"/>
        <v>41252.25</v>
      </c>
      <c r="N253">
        <v>1355205600</v>
      </c>
      <c r="O253" s="9">
        <f t="shared" si="16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" hidden="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>
        <f>E254/H254</f>
        <v>106.15254237288136</v>
      </c>
      <c r="J254" t="s">
        <v>21</v>
      </c>
      <c r="K254" t="s">
        <v>22</v>
      </c>
      <c r="L254">
        <v>1382677200</v>
      </c>
      <c r="M254" s="8">
        <f t="shared" si="15"/>
        <v>41572.208333333336</v>
      </c>
      <c r="N254">
        <v>1383109200</v>
      </c>
      <c r="O254" s="9">
        <f t="shared" si="16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>
        <f>E255/H255</f>
        <v>81.019475655430711</v>
      </c>
      <c r="J255" t="s">
        <v>15</v>
      </c>
      <c r="K255" t="s">
        <v>16</v>
      </c>
      <c r="L255">
        <v>1302238800</v>
      </c>
      <c r="M255" s="8">
        <f t="shared" si="15"/>
        <v>40641.208333333336</v>
      </c>
      <c r="N255">
        <v>1303275600</v>
      </c>
      <c r="O255" s="9">
        <f t="shared" si="16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9"/>
        <v>184</v>
      </c>
      <c r="G256" t="s">
        <v>20</v>
      </c>
      <c r="H256">
        <v>88</v>
      </c>
      <c r="I256">
        <f>E256/H256</f>
        <v>96.647727272727266</v>
      </c>
      <c r="J256" t="s">
        <v>21</v>
      </c>
      <c r="K256" t="s">
        <v>22</v>
      </c>
      <c r="L256">
        <v>1487656800</v>
      </c>
      <c r="M256" s="8">
        <f t="shared" si="15"/>
        <v>42787.25</v>
      </c>
      <c r="N256">
        <v>1487829600</v>
      </c>
      <c r="O256" s="9">
        <f t="shared" si="16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>
        <f>E257/H257</f>
        <v>57.003535651149086</v>
      </c>
      <c r="J257" t="s">
        <v>21</v>
      </c>
      <c r="K257" t="s">
        <v>22</v>
      </c>
      <c r="L257">
        <v>1297836000</v>
      </c>
      <c r="M257" s="8">
        <f t="shared" si="15"/>
        <v>40590.25</v>
      </c>
      <c r="N257">
        <v>1298268000</v>
      </c>
      <c r="O257" s="9">
        <f t="shared" si="16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>
        <f>E258/H258</f>
        <v>63.93333333333333</v>
      </c>
      <c r="J258" t="s">
        <v>40</v>
      </c>
      <c r="K258" t="s">
        <v>41</v>
      </c>
      <c r="L258">
        <v>1453615200</v>
      </c>
      <c r="M258" s="8">
        <f t="shared" si="15"/>
        <v>42393.25</v>
      </c>
      <c r="N258">
        <v>1456812000</v>
      </c>
      <c r="O258" s="9">
        <f t="shared" si="16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hidden="1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19"/>
        <v>146</v>
      </c>
      <c r="G259" t="s">
        <v>20</v>
      </c>
      <c r="H259">
        <v>92</v>
      </c>
      <c r="I259">
        <f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0">(((L259/60)/60)/24)+DATE(1970,1,1)</f>
        <v>41338.25</v>
      </c>
      <c r="N259">
        <v>1363669200</v>
      </c>
      <c r="O259" s="9">
        <f t="shared" ref="O259:O322" si="21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LEFT(R259,SEARCH("/",R259)-1)</f>
        <v>theater</v>
      </c>
      <c r="T259" t="str">
        <f t="shared" ref="T259:T322" si="23">RIGHT(R259,LEN(R259) -SEARCH("/",R259))</f>
        <v>plays</v>
      </c>
    </row>
    <row r="260" spans="1:20" hidden="1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ref="F260:F323" si="24">INT(E260/D260*100)</f>
        <v>268</v>
      </c>
      <c r="G260" t="s">
        <v>20</v>
      </c>
      <c r="H260">
        <v>186</v>
      </c>
      <c r="I260">
        <f>E260/H260</f>
        <v>72.172043010752688</v>
      </c>
      <c r="J260" t="s">
        <v>21</v>
      </c>
      <c r="K260" t="s">
        <v>22</v>
      </c>
      <c r="L260">
        <v>1481176800</v>
      </c>
      <c r="M260" s="8">
        <f t="shared" si="20"/>
        <v>42712.25</v>
      </c>
      <c r="N260">
        <v>1482904800</v>
      </c>
      <c r="O260" s="9">
        <f t="shared" si="21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597</v>
      </c>
      <c r="G261" t="s">
        <v>20</v>
      </c>
      <c r="H261">
        <v>138</v>
      </c>
      <c r="I261">
        <f>E261/H261</f>
        <v>77.934782608695656</v>
      </c>
      <c r="J261" t="s">
        <v>21</v>
      </c>
      <c r="K261" t="s">
        <v>22</v>
      </c>
      <c r="L261">
        <v>1354946400</v>
      </c>
      <c r="M261" s="8">
        <f t="shared" si="20"/>
        <v>41251.25</v>
      </c>
      <c r="N261">
        <v>1356588000</v>
      </c>
      <c r="O261" s="9">
        <f t="shared" si="21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157</v>
      </c>
      <c r="G262" t="s">
        <v>20</v>
      </c>
      <c r="H262">
        <v>261</v>
      </c>
      <c r="I262">
        <f>E262/H262</f>
        <v>38.065134099616856</v>
      </c>
      <c r="J262" t="s">
        <v>21</v>
      </c>
      <c r="K262" t="s">
        <v>22</v>
      </c>
      <c r="L262">
        <v>1348808400</v>
      </c>
      <c r="M262" s="8">
        <f t="shared" si="20"/>
        <v>41180.208333333336</v>
      </c>
      <c r="N262">
        <v>1349845200</v>
      </c>
      <c r="O262" s="9">
        <f t="shared" si="21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>E263/H263</f>
        <v>57.936123348017624</v>
      </c>
      <c r="J263" t="s">
        <v>21</v>
      </c>
      <c r="K263" t="s">
        <v>22</v>
      </c>
      <c r="L263">
        <v>1282712400</v>
      </c>
      <c r="M263" s="8">
        <f t="shared" si="20"/>
        <v>40415.208333333336</v>
      </c>
      <c r="N263">
        <v>1283058000</v>
      </c>
      <c r="O263" s="9">
        <f t="shared" si="21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>E264/H264</f>
        <v>49.794392523364486</v>
      </c>
      <c r="J264" t="s">
        <v>21</v>
      </c>
      <c r="K264" t="s">
        <v>22</v>
      </c>
      <c r="L264">
        <v>1301979600</v>
      </c>
      <c r="M264" s="8">
        <f t="shared" si="20"/>
        <v>40638.208333333336</v>
      </c>
      <c r="N264">
        <v>1304226000</v>
      </c>
      <c r="O264" s="9">
        <f t="shared" si="21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370</v>
      </c>
      <c r="G265" t="s">
        <v>20</v>
      </c>
      <c r="H265">
        <v>199</v>
      </c>
      <c r="I265">
        <f>E265/H265</f>
        <v>54.050251256281406</v>
      </c>
      <c r="J265" t="s">
        <v>21</v>
      </c>
      <c r="K265" t="s">
        <v>22</v>
      </c>
      <c r="L265">
        <v>1263016800</v>
      </c>
      <c r="M265" s="8">
        <f t="shared" si="20"/>
        <v>40187.25</v>
      </c>
      <c r="N265">
        <v>1263016800</v>
      </c>
      <c r="O265" s="9">
        <f t="shared" si="21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hidden="1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362</v>
      </c>
      <c r="G266" t="s">
        <v>20</v>
      </c>
      <c r="H266">
        <v>5512</v>
      </c>
      <c r="I266">
        <f>E266/H266</f>
        <v>30.002721335268504</v>
      </c>
      <c r="J266" t="s">
        <v>21</v>
      </c>
      <c r="K266" t="s">
        <v>22</v>
      </c>
      <c r="L266">
        <v>1360648800</v>
      </c>
      <c r="M266" s="8">
        <f t="shared" si="20"/>
        <v>41317.25</v>
      </c>
      <c r="N266">
        <v>1362031200</v>
      </c>
      <c r="O266" s="9">
        <f t="shared" si="21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hidden="1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>E267/H267</f>
        <v>70.127906976744185</v>
      </c>
      <c r="J267" t="s">
        <v>21</v>
      </c>
      <c r="K267" t="s">
        <v>22</v>
      </c>
      <c r="L267">
        <v>1451800800</v>
      </c>
      <c r="M267" s="8">
        <f t="shared" si="20"/>
        <v>42372.25</v>
      </c>
      <c r="N267">
        <v>1455602400</v>
      </c>
      <c r="O267" s="9">
        <f t="shared" si="21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76</v>
      </c>
      <c r="G268" t="s">
        <v>14</v>
      </c>
      <c r="H268">
        <v>3182</v>
      </c>
      <c r="I268">
        <f>E268/H268</f>
        <v>26.996228786926462</v>
      </c>
      <c r="J268" t="s">
        <v>107</v>
      </c>
      <c r="K268" t="s">
        <v>108</v>
      </c>
      <c r="L268">
        <v>1415340000</v>
      </c>
      <c r="M268" s="8">
        <f t="shared" si="20"/>
        <v>41950.25</v>
      </c>
      <c r="N268">
        <v>1418191200</v>
      </c>
      <c r="O268" s="9">
        <f t="shared" si="21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hidden="1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233</v>
      </c>
      <c r="G269" t="s">
        <v>20</v>
      </c>
      <c r="H269">
        <v>2768</v>
      </c>
      <c r="I269">
        <f>E269/H269</f>
        <v>51.990606936416185</v>
      </c>
      <c r="J269" t="s">
        <v>26</v>
      </c>
      <c r="K269" t="s">
        <v>27</v>
      </c>
      <c r="L269">
        <v>1351054800</v>
      </c>
      <c r="M269" s="8">
        <f t="shared" si="20"/>
        <v>41206.208333333336</v>
      </c>
      <c r="N269">
        <v>1352440800</v>
      </c>
      <c r="O269" s="9">
        <f t="shared" si="21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180</v>
      </c>
      <c r="G270" t="s">
        <v>20</v>
      </c>
      <c r="H270">
        <v>48</v>
      </c>
      <c r="I270">
        <f>E270/H270</f>
        <v>56.416666666666664</v>
      </c>
      <c r="J270" t="s">
        <v>21</v>
      </c>
      <c r="K270" t="s">
        <v>22</v>
      </c>
      <c r="L270">
        <v>1349326800</v>
      </c>
      <c r="M270" s="8">
        <f t="shared" si="20"/>
        <v>41186.208333333336</v>
      </c>
      <c r="N270">
        <v>1353304800</v>
      </c>
      <c r="O270" s="9">
        <f t="shared" si="21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252</v>
      </c>
      <c r="G271" t="s">
        <v>20</v>
      </c>
      <c r="H271">
        <v>87</v>
      </c>
      <c r="I271">
        <f>E271/H271</f>
        <v>101.63218390804597</v>
      </c>
      <c r="J271" t="s">
        <v>21</v>
      </c>
      <c r="K271" t="s">
        <v>22</v>
      </c>
      <c r="L271">
        <v>1548914400</v>
      </c>
      <c r="M271" s="8">
        <f t="shared" si="20"/>
        <v>43496.25</v>
      </c>
      <c r="N271">
        <v>1550728800</v>
      </c>
      <c r="O271" s="9">
        <f t="shared" si="21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>E272/H272</f>
        <v>25.005291005291006</v>
      </c>
      <c r="J272" t="s">
        <v>21</v>
      </c>
      <c r="K272" t="s">
        <v>22</v>
      </c>
      <c r="L272">
        <v>1291269600</v>
      </c>
      <c r="M272" s="8">
        <f t="shared" si="20"/>
        <v>40514.25</v>
      </c>
      <c r="N272">
        <v>1291442400</v>
      </c>
      <c r="O272" s="9">
        <f t="shared" si="21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>E273/H273</f>
        <v>32.016393442622949</v>
      </c>
      <c r="J273" t="s">
        <v>21</v>
      </c>
      <c r="K273" t="s">
        <v>22</v>
      </c>
      <c r="L273">
        <v>1449468000</v>
      </c>
      <c r="M273" s="8">
        <f t="shared" si="20"/>
        <v>42345.25</v>
      </c>
      <c r="N273">
        <v>1452146400</v>
      </c>
      <c r="O273" s="9">
        <f t="shared" si="21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hidden="1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>E274/H274</f>
        <v>82.021647307286173</v>
      </c>
      <c r="J274" t="s">
        <v>21</v>
      </c>
      <c r="K274" t="s">
        <v>22</v>
      </c>
      <c r="L274">
        <v>1562734800</v>
      </c>
      <c r="M274" s="8">
        <f t="shared" si="20"/>
        <v>43656.208333333328</v>
      </c>
      <c r="N274">
        <v>1564894800</v>
      </c>
      <c r="O274" s="9">
        <f t="shared" si="21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hidden="1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>E275/H275</f>
        <v>37.957446808510639</v>
      </c>
      <c r="J275" t="s">
        <v>15</v>
      </c>
      <c r="K275" t="s">
        <v>16</v>
      </c>
      <c r="L275">
        <v>1505624400</v>
      </c>
      <c r="M275" s="8">
        <f t="shared" si="20"/>
        <v>42995.208333333328</v>
      </c>
      <c r="N275">
        <v>1505883600</v>
      </c>
      <c r="O275" s="9">
        <f t="shared" si="21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" hidden="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>E276/H276</f>
        <v>51.533333333333331</v>
      </c>
      <c r="J276" t="s">
        <v>21</v>
      </c>
      <c r="K276" t="s">
        <v>22</v>
      </c>
      <c r="L276">
        <v>1509948000</v>
      </c>
      <c r="M276" s="8">
        <f t="shared" si="20"/>
        <v>43045.25</v>
      </c>
      <c r="N276">
        <v>1510380000</v>
      </c>
      <c r="O276" s="9">
        <f t="shared" si="21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241</v>
      </c>
      <c r="G277" t="s">
        <v>20</v>
      </c>
      <c r="H277">
        <v>116</v>
      </c>
      <c r="I277">
        <f>E277/H277</f>
        <v>81.198275862068968</v>
      </c>
      <c r="J277" t="s">
        <v>21</v>
      </c>
      <c r="K277" t="s">
        <v>22</v>
      </c>
      <c r="L277">
        <v>1554526800</v>
      </c>
      <c r="M277" s="8">
        <f t="shared" si="20"/>
        <v>43561.208333333328</v>
      </c>
      <c r="N277">
        <v>1555218000</v>
      </c>
      <c r="O277" s="9">
        <f t="shared" si="21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96</v>
      </c>
      <c r="G278" t="s">
        <v>14</v>
      </c>
      <c r="H278">
        <v>133</v>
      </c>
      <c r="I278">
        <f>E278/H278</f>
        <v>40.030075187969928</v>
      </c>
      <c r="J278" t="s">
        <v>21</v>
      </c>
      <c r="K278" t="s">
        <v>22</v>
      </c>
      <c r="L278">
        <v>1334811600</v>
      </c>
      <c r="M278" s="8">
        <f t="shared" si="20"/>
        <v>41018.208333333336</v>
      </c>
      <c r="N278">
        <v>1335243600</v>
      </c>
      <c r="O278" s="9">
        <f t="shared" si="21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" hidden="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>E279/H279</f>
        <v>89.939759036144579</v>
      </c>
      <c r="J279" t="s">
        <v>21</v>
      </c>
      <c r="K279" t="s">
        <v>22</v>
      </c>
      <c r="L279">
        <v>1279515600</v>
      </c>
      <c r="M279" s="8">
        <f t="shared" si="20"/>
        <v>40378.208333333336</v>
      </c>
      <c r="N279">
        <v>1279688400</v>
      </c>
      <c r="O279" s="9">
        <f t="shared" si="21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325</v>
      </c>
      <c r="G280" t="s">
        <v>20</v>
      </c>
      <c r="H280">
        <v>91</v>
      </c>
      <c r="I280">
        <f>E280/H280</f>
        <v>96.692307692307693</v>
      </c>
      <c r="J280" t="s">
        <v>21</v>
      </c>
      <c r="K280" t="s">
        <v>22</v>
      </c>
      <c r="L280">
        <v>1353909600</v>
      </c>
      <c r="M280" s="8">
        <f t="shared" si="20"/>
        <v>41239.25</v>
      </c>
      <c r="N280">
        <v>1356069600</v>
      </c>
      <c r="O280" s="9">
        <f t="shared" si="21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hidden="1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170</v>
      </c>
      <c r="G281" t="s">
        <v>20</v>
      </c>
      <c r="H281">
        <v>546</v>
      </c>
      <c r="I281">
        <f>E281/H281</f>
        <v>25.010989010989011</v>
      </c>
      <c r="J281" t="s">
        <v>21</v>
      </c>
      <c r="K281" t="s">
        <v>22</v>
      </c>
      <c r="L281">
        <v>1535950800</v>
      </c>
      <c r="M281" s="8">
        <f t="shared" si="20"/>
        <v>43346.208333333328</v>
      </c>
      <c r="N281">
        <v>1536210000</v>
      </c>
      <c r="O281" s="9">
        <f t="shared" si="21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>E282/H282</f>
        <v>36.987277353689571</v>
      </c>
      <c r="J282" t="s">
        <v>21</v>
      </c>
      <c r="K282" t="s">
        <v>22</v>
      </c>
      <c r="L282">
        <v>1511244000</v>
      </c>
      <c r="M282" s="8">
        <f t="shared" si="20"/>
        <v>43060.25</v>
      </c>
      <c r="N282">
        <v>1511762400</v>
      </c>
      <c r="O282" s="9">
        <f t="shared" si="21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hidden="1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91</v>
      </c>
      <c r="G283" t="s">
        <v>14</v>
      </c>
      <c r="H283">
        <v>2062</v>
      </c>
      <c r="I283">
        <f>E283/H283</f>
        <v>73.012609117361791</v>
      </c>
      <c r="J283" t="s">
        <v>21</v>
      </c>
      <c r="K283" t="s">
        <v>22</v>
      </c>
      <c r="L283">
        <v>1331445600</v>
      </c>
      <c r="M283" s="8">
        <f t="shared" si="20"/>
        <v>40979.25</v>
      </c>
      <c r="N283">
        <v>1333256400</v>
      </c>
      <c r="O283" s="9">
        <f t="shared" si="21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>E284/H284</f>
        <v>68.240601503759393</v>
      </c>
      <c r="J284" t="s">
        <v>21</v>
      </c>
      <c r="K284" t="s">
        <v>22</v>
      </c>
      <c r="L284">
        <v>1480226400</v>
      </c>
      <c r="M284" s="8">
        <f t="shared" si="20"/>
        <v>42701.25</v>
      </c>
      <c r="N284">
        <v>1480744800</v>
      </c>
      <c r="O284" s="9">
        <f t="shared" si="21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18</v>
      </c>
      <c r="G285" t="s">
        <v>14</v>
      </c>
      <c r="H285">
        <v>29</v>
      </c>
      <c r="I285">
        <f>E285/H285</f>
        <v>52.310344827586206</v>
      </c>
      <c r="J285" t="s">
        <v>36</v>
      </c>
      <c r="K285" t="s">
        <v>37</v>
      </c>
      <c r="L285">
        <v>1464584400</v>
      </c>
      <c r="M285" s="8">
        <f t="shared" si="20"/>
        <v>42520.208333333328</v>
      </c>
      <c r="N285">
        <v>1465016400</v>
      </c>
      <c r="O285" s="9">
        <f t="shared" si="21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>E286/H286</f>
        <v>61.765151515151516</v>
      </c>
      <c r="J286" t="s">
        <v>21</v>
      </c>
      <c r="K286" t="s">
        <v>22</v>
      </c>
      <c r="L286">
        <v>1335848400</v>
      </c>
      <c r="M286" s="8">
        <f t="shared" si="20"/>
        <v>41030.208333333336</v>
      </c>
      <c r="N286">
        <v>1336280400</v>
      </c>
      <c r="O286" s="9">
        <f t="shared" si="21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hidden="1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>E287/H287</f>
        <v>25.027559055118111</v>
      </c>
      <c r="J287" t="s">
        <v>21</v>
      </c>
      <c r="K287" t="s">
        <v>22</v>
      </c>
      <c r="L287">
        <v>1473483600</v>
      </c>
      <c r="M287" s="8">
        <f t="shared" si="20"/>
        <v>42623.208333333328</v>
      </c>
      <c r="N287">
        <v>1476766800</v>
      </c>
      <c r="O287" s="9">
        <f t="shared" si="21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hidden="1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>E288/H288</f>
        <v>106.28804347826087</v>
      </c>
      <c r="J288" t="s">
        <v>21</v>
      </c>
      <c r="K288" t="s">
        <v>22</v>
      </c>
      <c r="L288">
        <v>1479880800</v>
      </c>
      <c r="M288" s="8">
        <f t="shared" si="20"/>
        <v>42697.25</v>
      </c>
      <c r="N288">
        <v>1480485600</v>
      </c>
      <c r="O288" s="9">
        <f t="shared" si="21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209</v>
      </c>
      <c r="G289" t="s">
        <v>20</v>
      </c>
      <c r="H289">
        <v>176</v>
      </c>
      <c r="I289">
        <f>E289/H289</f>
        <v>75.07386363636364</v>
      </c>
      <c r="J289" t="s">
        <v>21</v>
      </c>
      <c r="K289" t="s">
        <v>22</v>
      </c>
      <c r="L289">
        <v>1430197200</v>
      </c>
      <c r="M289" s="8">
        <f t="shared" si="20"/>
        <v>42122.208333333328</v>
      </c>
      <c r="N289">
        <v>1430197200</v>
      </c>
      <c r="O289" s="9">
        <f t="shared" si="21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97</v>
      </c>
      <c r="G290" t="s">
        <v>14</v>
      </c>
      <c r="H290">
        <v>137</v>
      </c>
      <c r="I290">
        <f>E290/H290</f>
        <v>39.970802919708028</v>
      </c>
      <c r="J290" t="s">
        <v>36</v>
      </c>
      <c r="K290" t="s">
        <v>37</v>
      </c>
      <c r="L290">
        <v>1331701200</v>
      </c>
      <c r="M290" s="8">
        <f t="shared" si="20"/>
        <v>40982.208333333336</v>
      </c>
      <c r="N290">
        <v>1331787600</v>
      </c>
      <c r="O290" s="9">
        <f t="shared" si="21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hidden="1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>E291/H291</f>
        <v>39.982195845697326</v>
      </c>
      <c r="J291" t="s">
        <v>15</v>
      </c>
      <c r="K291" t="s">
        <v>16</v>
      </c>
      <c r="L291">
        <v>1438578000</v>
      </c>
      <c r="M291" s="8">
        <f t="shared" si="20"/>
        <v>42219.208333333328</v>
      </c>
      <c r="N291">
        <v>1438837200</v>
      </c>
      <c r="O291" s="9">
        <f t="shared" si="21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>E292/H292</f>
        <v>101.01541850220265</v>
      </c>
      <c r="J292" t="s">
        <v>21</v>
      </c>
      <c r="K292" t="s">
        <v>22</v>
      </c>
      <c r="L292">
        <v>1368162000</v>
      </c>
      <c r="M292" s="8">
        <f t="shared" si="20"/>
        <v>41404.208333333336</v>
      </c>
      <c r="N292">
        <v>1370926800</v>
      </c>
      <c r="O292" s="9">
        <f t="shared" si="21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456</v>
      </c>
      <c r="G293" t="s">
        <v>20</v>
      </c>
      <c r="H293">
        <v>107</v>
      </c>
      <c r="I293">
        <f>E293/H293</f>
        <v>76.813084112149539</v>
      </c>
      <c r="J293" t="s">
        <v>21</v>
      </c>
      <c r="K293" t="s">
        <v>22</v>
      </c>
      <c r="L293">
        <v>1318654800</v>
      </c>
      <c r="M293" s="8">
        <f t="shared" si="20"/>
        <v>40831.208333333336</v>
      </c>
      <c r="N293">
        <v>1319000400</v>
      </c>
      <c r="O293" s="9">
        <f t="shared" si="21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9</v>
      </c>
      <c r="G294" t="s">
        <v>14</v>
      </c>
      <c r="H294">
        <v>10</v>
      </c>
      <c r="I294">
        <f>E294/H294</f>
        <v>71.7</v>
      </c>
      <c r="J294" t="s">
        <v>21</v>
      </c>
      <c r="K294" t="s">
        <v>22</v>
      </c>
      <c r="L294">
        <v>1331874000</v>
      </c>
      <c r="M294" s="8">
        <f t="shared" si="20"/>
        <v>40984.208333333336</v>
      </c>
      <c r="N294">
        <v>1333429200</v>
      </c>
      <c r="O294" s="9">
        <f t="shared" si="21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hidden="1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>E295/H295</f>
        <v>33.28125</v>
      </c>
      <c r="J295" t="s">
        <v>107</v>
      </c>
      <c r="K295" t="s">
        <v>108</v>
      </c>
      <c r="L295">
        <v>1286254800</v>
      </c>
      <c r="M295" s="8">
        <f t="shared" si="20"/>
        <v>40456.208333333336</v>
      </c>
      <c r="N295">
        <v>1287032400</v>
      </c>
      <c r="O295" s="9">
        <f t="shared" si="21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hidden="1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1339</v>
      </c>
      <c r="G296" t="s">
        <v>20</v>
      </c>
      <c r="H296">
        <v>183</v>
      </c>
      <c r="I296">
        <f>E296/H296</f>
        <v>43.923497267759565</v>
      </c>
      <c r="J296" t="s">
        <v>21</v>
      </c>
      <c r="K296" t="s">
        <v>22</v>
      </c>
      <c r="L296">
        <v>1540530000</v>
      </c>
      <c r="M296" s="8">
        <f t="shared" si="20"/>
        <v>43399.208333333328</v>
      </c>
      <c r="N296">
        <v>1541570400</v>
      </c>
      <c r="O296" s="9">
        <f t="shared" si="21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" hidden="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35</v>
      </c>
      <c r="G297" t="s">
        <v>14</v>
      </c>
      <c r="H297">
        <v>1910</v>
      </c>
      <c r="I297">
        <f>E297/H297</f>
        <v>36.004712041884815</v>
      </c>
      <c r="J297" t="s">
        <v>98</v>
      </c>
      <c r="K297" t="s">
        <v>99</v>
      </c>
      <c r="L297">
        <v>1381813200</v>
      </c>
      <c r="M297" s="8">
        <f t="shared" si="20"/>
        <v>41562.208333333336</v>
      </c>
      <c r="N297">
        <v>1383976800</v>
      </c>
      <c r="O297" s="9">
        <f t="shared" si="21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" hidden="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54</v>
      </c>
      <c r="G298" t="s">
        <v>14</v>
      </c>
      <c r="H298">
        <v>38</v>
      </c>
      <c r="I298">
        <f>E298/H298</f>
        <v>88.21052631578948</v>
      </c>
      <c r="J298" t="s">
        <v>26</v>
      </c>
      <c r="K298" t="s">
        <v>27</v>
      </c>
      <c r="L298">
        <v>1548655200</v>
      </c>
      <c r="M298" s="8">
        <f t="shared" si="20"/>
        <v>43493.25</v>
      </c>
      <c r="N298">
        <v>1550556000</v>
      </c>
      <c r="O298" s="9">
        <f t="shared" si="21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hidden="1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>E299/H299</f>
        <v>65.240384615384613</v>
      </c>
      <c r="J299" t="s">
        <v>26</v>
      </c>
      <c r="K299" t="s">
        <v>27</v>
      </c>
      <c r="L299">
        <v>1389679200</v>
      </c>
      <c r="M299" s="8">
        <f t="shared" si="20"/>
        <v>41653.25</v>
      </c>
      <c r="N299">
        <v>1390456800</v>
      </c>
      <c r="O299" s="9">
        <f t="shared" si="21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143</v>
      </c>
      <c r="G300" t="s">
        <v>20</v>
      </c>
      <c r="H300">
        <v>72</v>
      </c>
      <c r="I300">
        <f>E300/H300</f>
        <v>69.958333333333329</v>
      </c>
      <c r="J300" t="s">
        <v>21</v>
      </c>
      <c r="K300" t="s">
        <v>22</v>
      </c>
      <c r="L300">
        <v>1456466400</v>
      </c>
      <c r="M300" s="8">
        <f t="shared" si="20"/>
        <v>42426.25</v>
      </c>
      <c r="N300">
        <v>1458018000</v>
      </c>
      <c r="O300" s="9">
        <f t="shared" si="21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>E301/H301</f>
        <v>39.877551020408163</v>
      </c>
      <c r="J301" t="s">
        <v>21</v>
      </c>
      <c r="K301" t="s">
        <v>22</v>
      </c>
      <c r="L301">
        <v>1456984800</v>
      </c>
      <c r="M301" s="8">
        <f t="shared" si="20"/>
        <v>42432.25</v>
      </c>
      <c r="N301">
        <v>1461819600</v>
      </c>
      <c r="O301" s="9">
        <f t="shared" si="21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>E302/H302</f>
        <v>5</v>
      </c>
      <c r="J302" t="s">
        <v>36</v>
      </c>
      <c r="K302" t="s">
        <v>37</v>
      </c>
      <c r="L302">
        <v>1504069200</v>
      </c>
      <c r="M302" s="8">
        <f t="shared" si="20"/>
        <v>42977.208333333328</v>
      </c>
      <c r="N302">
        <v>1504155600</v>
      </c>
      <c r="O302" s="9">
        <f t="shared" si="21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1344</v>
      </c>
      <c r="G303" t="s">
        <v>20</v>
      </c>
      <c r="H303">
        <v>295</v>
      </c>
      <c r="I303">
        <f>E303/H303</f>
        <v>41.023728813559323</v>
      </c>
      <c r="J303" t="s">
        <v>21</v>
      </c>
      <c r="K303" t="s">
        <v>22</v>
      </c>
      <c r="L303">
        <v>1424930400</v>
      </c>
      <c r="M303" s="8">
        <f t="shared" si="20"/>
        <v>42061.25</v>
      </c>
      <c r="N303">
        <v>1426395600</v>
      </c>
      <c r="O303" s="9">
        <f t="shared" si="21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hidden="1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31</v>
      </c>
      <c r="G304" t="s">
        <v>14</v>
      </c>
      <c r="H304">
        <v>245</v>
      </c>
      <c r="I304">
        <f>E304/H304</f>
        <v>98.914285714285711</v>
      </c>
      <c r="J304" t="s">
        <v>21</v>
      </c>
      <c r="K304" t="s">
        <v>22</v>
      </c>
      <c r="L304">
        <v>1535864400</v>
      </c>
      <c r="M304" s="8">
        <f t="shared" si="20"/>
        <v>43345.208333333328</v>
      </c>
      <c r="N304">
        <v>1537074000</v>
      </c>
      <c r="O304" s="9">
        <f t="shared" si="21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82</v>
      </c>
      <c r="G305" t="s">
        <v>14</v>
      </c>
      <c r="H305">
        <v>32</v>
      </c>
      <c r="I305">
        <f>E305/H305</f>
        <v>87.78125</v>
      </c>
      <c r="J305" t="s">
        <v>21</v>
      </c>
      <c r="K305" t="s">
        <v>22</v>
      </c>
      <c r="L305">
        <v>1452146400</v>
      </c>
      <c r="M305" s="8">
        <f t="shared" si="20"/>
        <v>42376.25</v>
      </c>
      <c r="N305">
        <v>1452578400</v>
      </c>
      <c r="O305" s="9">
        <f t="shared" si="21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>E306/H306</f>
        <v>80.767605633802816</v>
      </c>
      <c r="J306" t="s">
        <v>21</v>
      </c>
      <c r="K306" t="s">
        <v>22</v>
      </c>
      <c r="L306">
        <v>1470546000</v>
      </c>
      <c r="M306" s="8">
        <f t="shared" si="20"/>
        <v>42589.208333333328</v>
      </c>
      <c r="N306">
        <v>1474088400</v>
      </c>
      <c r="O306" s="9">
        <f t="shared" si="21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hidden="1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>E307/H307</f>
        <v>94.28235294117647</v>
      </c>
      <c r="J307" t="s">
        <v>21</v>
      </c>
      <c r="K307" t="s">
        <v>22</v>
      </c>
      <c r="L307">
        <v>1458363600</v>
      </c>
      <c r="M307" s="8">
        <f t="shared" si="20"/>
        <v>42448.208333333328</v>
      </c>
      <c r="N307">
        <v>1461906000</v>
      </c>
      <c r="O307" s="9">
        <f t="shared" si="21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" hidden="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7</v>
      </c>
      <c r="G308" t="s">
        <v>14</v>
      </c>
      <c r="H308">
        <v>7</v>
      </c>
      <c r="I308">
        <f>E308/H308</f>
        <v>73.428571428571431</v>
      </c>
      <c r="J308" t="s">
        <v>21</v>
      </c>
      <c r="K308" t="s">
        <v>22</v>
      </c>
      <c r="L308">
        <v>1500008400</v>
      </c>
      <c r="M308" s="8">
        <f t="shared" si="20"/>
        <v>42930.208333333328</v>
      </c>
      <c r="N308">
        <v>1500267600</v>
      </c>
      <c r="O308" s="9">
        <f t="shared" si="21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>E309/H309</f>
        <v>65.968133535660087</v>
      </c>
      <c r="J309" t="s">
        <v>36</v>
      </c>
      <c r="K309" t="s">
        <v>37</v>
      </c>
      <c r="L309">
        <v>1338958800</v>
      </c>
      <c r="M309" s="8">
        <f t="shared" si="20"/>
        <v>41066.208333333336</v>
      </c>
      <c r="N309">
        <v>1340686800</v>
      </c>
      <c r="O309" s="9">
        <f t="shared" si="21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hidden="1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>E310/H310</f>
        <v>109.04109589041096</v>
      </c>
      <c r="J310" t="s">
        <v>21</v>
      </c>
      <c r="K310" t="s">
        <v>22</v>
      </c>
      <c r="L310">
        <v>1303102800</v>
      </c>
      <c r="M310" s="8">
        <f t="shared" si="20"/>
        <v>40651.208333333336</v>
      </c>
      <c r="N310">
        <v>1303189200</v>
      </c>
      <c r="O310" s="9">
        <f t="shared" si="21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>E311/H311</f>
        <v>41.16</v>
      </c>
      <c r="J311" t="s">
        <v>21</v>
      </c>
      <c r="K311" t="s">
        <v>22</v>
      </c>
      <c r="L311">
        <v>1316581200</v>
      </c>
      <c r="M311" s="8">
        <f t="shared" si="20"/>
        <v>40807.208333333336</v>
      </c>
      <c r="N311">
        <v>1318309200</v>
      </c>
      <c r="O311" s="9">
        <f t="shared" si="21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>E312/H312</f>
        <v>99.125</v>
      </c>
      <c r="J312" t="s">
        <v>21</v>
      </c>
      <c r="K312" t="s">
        <v>22</v>
      </c>
      <c r="L312">
        <v>1270789200</v>
      </c>
      <c r="M312" s="8">
        <f t="shared" si="20"/>
        <v>40277.208333333336</v>
      </c>
      <c r="N312">
        <v>1272171600</v>
      </c>
      <c r="O312" s="9">
        <f t="shared" si="21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hidden="1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>E313/H313</f>
        <v>105.88429752066116</v>
      </c>
      <c r="J313" t="s">
        <v>21</v>
      </c>
      <c r="K313" t="s">
        <v>22</v>
      </c>
      <c r="L313">
        <v>1297836000</v>
      </c>
      <c r="M313" s="8">
        <f t="shared" si="20"/>
        <v>40590.25</v>
      </c>
      <c r="N313">
        <v>1298872800</v>
      </c>
      <c r="O313" s="9">
        <f t="shared" si="21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hidden="1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>E314/H314</f>
        <v>48.996525921966864</v>
      </c>
      <c r="J314" t="s">
        <v>21</v>
      </c>
      <c r="K314" t="s">
        <v>22</v>
      </c>
      <c r="L314">
        <v>1382677200</v>
      </c>
      <c r="M314" s="8">
        <f t="shared" si="20"/>
        <v>41572.208333333336</v>
      </c>
      <c r="N314">
        <v>1383282000</v>
      </c>
      <c r="O314" s="9">
        <f t="shared" si="21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>E315/H315</f>
        <v>39</v>
      </c>
      <c r="J315" t="s">
        <v>21</v>
      </c>
      <c r="K315" t="s">
        <v>22</v>
      </c>
      <c r="L315">
        <v>1330322400</v>
      </c>
      <c r="M315" s="8">
        <f t="shared" si="20"/>
        <v>40966.25</v>
      </c>
      <c r="N315">
        <v>1330495200</v>
      </c>
      <c r="O315" s="9">
        <f t="shared" si="21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294</v>
      </c>
      <c r="G316" t="s">
        <v>20</v>
      </c>
      <c r="H316">
        <v>133</v>
      </c>
      <c r="I316">
        <f>E316/H316</f>
        <v>31.022556390977442</v>
      </c>
      <c r="J316" t="s">
        <v>21</v>
      </c>
      <c r="K316" t="s">
        <v>22</v>
      </c>
      <c r="L316">
        <v>1552366800</v>
      </c>
      <c r="M316" s="8">
        <f t="shared" si="20"/>
        <v>43536.208333333328</v>
      </c>
      <c r="N316">
        <v>1552798800</v>
      </c>
      <c r="O316" s="9">
        <f t="shared" si="21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" hidden="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33</v>
      </c>
      <c r="G317" t="s">
        <v>14</v>
      </c>
      <c r="H317">
        <v>31</v>
      </c>
      <c r="I317">
        <f>E317/H317</f>
        <v>103.87096774193549</v>
      </c>
      <c r="J317" t="s">
        <v>21</v>
      </c>
      <c r="K317" t="s">
        <v>22</v>
      </c>
      <c r="L317">
        <v>1400907600</v>
      </c>
      <c r="M317" s="8">
        <f t="shared" si="20"/>
        <v>41783.208333333336</v>
      </c>
      <c r="N317">
        <v>1403413200</v>
      </c>
      <c r="O317" s="9">
        <f t="shared" si="21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66</v>
      </c>
      <c r="G318" t="s">
        <v>14</v>
      </c>
      <c r="H318">
        <v>108</v>
      </c>
      <c r="I318">
        <f>E318/H318</f>
        <v>59.268518518518519</v>
      </c>
      <c r="J318" t="s">
        <v>107</v>
      </c>
      <c r="K318" t="s">
        <v>108</v>
      </c>
      <c r="L318">
        <v>1574143200</v>
      </c>
      <c r="M318" s="8">
        <f t="shared" si="20"/>
        <v>43788.25</v>
      </c>
      <c r="N318">
        <v>1574229600</v>
      </c>
      <c r="O318" s="9">
        <f t="shared" si="21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hidden="1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>E319/H319</f>
        <v>42.3</v>
      </c>
      <c r="J319" t="s">
        <v>21</v>
      </c>
      <c r="K319" t="s">
        <v>22</v>
      </c>
      <c r="L319">
        <v>1494738000</v>
      </c>
      <c r="M319" s="8">
        <f t="shared" si="20"/>
        <v>42869.208333333328</v>
      </c>
      <c r="N319">
        <v>1495861200</v>
      </c>
      <c r="O319" s="9">
        <f t="shared" si="21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15</v>
      </c>
      <c r="G320" t="s">
        <v>14</v>
      </c>
      <c r="H320">
        <v>17</v>
      </c>
      <c r="I320">
        <f>E320/H320</f>
        <v>53.117647058823529</v>
      </c>
      <c r="J320" t="s">
        <v>21</v>
      </c>
      <c r="K320" t="s">
        <v>22</v>
      </c>
      <c r="L320">
        <v>1392357600</v>
      </c>
      <c r="M320" s="8">
        <f t="shared" si="20"/>
        <v>41684.25</v>
      </c>
      <c r="N320">
        <v>1392530400</v>
      </c>
      <c r="O320" s="9">
        <f t="shared" si="21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38</v>
      </c>
      <c r="G321" t="s">
        <v>74</v>
      </c>
      <c r="H321">
        <v>64</v>
      </c>
      <c r="I321">
        <f>E321/H321</f>
        <v>50.796875</v>
      </c>
      <c r="J321" t="s">
        <v>21</v>
      </c>
      <c r="K321" t="s">
        <v>22</v>
      </c>
      <c r="L321">
        <v>1281589200</v>
      </c>
      <c r="M321" s="8">
        <f t="shared" si="20"/>
        <v>40402.208333333336</v>
      </c>
      <c r="N321">
        <v>1283662800</v>
      </c>
      <c r="O321" s="9">
        <f t="shared" si="21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9</v>
      </c>
      <c r="G322" t="s">
        <v>14</v>
      </c>
      <c r="H322">
        <v>80</v>
      </c>
      <c r="I322">
        <f>E322/H322</f>
        <v>101.15</v>
      </c>
      <c r="J322" t="s">
        <v>21</v>
      </c>
      <c r="K322" t="s">
        <v>22</v>
      </c>
      <c r="L322">
        <v>1305003600</v>
      </c>
      <c r="M322" s="8">
        <f t="shared" si="20"/>
        <v>40673.208333333336</v>
      </c>
      <c r="N322">
        <v>1305781200</v>
      </c>
      <c r="O322" s="9">
        <f t="shared" si="21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24"/>
        <v>94</v>
      </c>
      <c r="G323" t="s">
        <v>14</v>
      </c>
      <c r="H323">
        <v>2468</v>
      </c>
      <c r="I323">
        <f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5">(((L323/60)/60)/24)+DATE(1970,1,1)</f>
        <v>40634.208333333336</v>
      </c>
      <c r="N323">
        <v>1302325200</v>
      </c>
      <c r="O323" s="9">
        <f t="shared" ref="O323:O386" si="26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LEFT(R323,SEARCH("/",R323)-1)</f>
        <v>film &amp; video</v>
      </c>
      <c r="T323" t="str">
        <f t="shared" ref="T323:T386" si="28">RIGHT(R323,LEN(R323) -SEARCH("/",R323))</f>
        <v>shorts</v>
      </c>
    </row>
    <row r="324" spans="1:20" ht="31" hidden="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ref="F324:F387" si="29">INT(E324/D324*100)</f>
        <v>166</v>
      </c>
      <c r="G324" t="s">
        <v>20</v>
      </c>
      <c r="H324">
        <v>5168</v>
      </c>
      <c r="I324">
        <f>E324/H324</f>
        <v>37.998645510835914</v>
      </c>
      <c r="J324" t="s">
        <v>21</v>
      </c>
      <c r="K324" t="s">
        <v>22</v>
      </c>
      <c r="L324">
        <v>1290664800</v>
      </c>
      <c r="M324" s="8">
        <f t="shared" si="25"/>
        <v>40507.25</v>
      </c>
      <c r="N324">
        <v>1291788000</v>
      </c>
      <c r="O324" s="9">
        <f t="shared" si="26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9"/>
        <v>24</v>
      </c>
      <c r="G325" t="s">
        <v>14</v>
      </c>
      <c r="H325">
        <v>26</v>
      </c>
      <c r="I325">
        <f>E325/H325</f>
        <v>82.615384615384613</v>
      </c>
      <c r="J325" t="s">
        <v>40</v>
      </c>
      <c r="K325" t="s">
        <v>41</v>
      </c>
      <c r="L325">
        <v>1395896400</v>
      </c>
      <c r="M325" s="8">
        <f t="shared" si="25"/>
        <v>41725.208333333336</v>
      </c>
      <c r="N325">
        <v>1396069200</v>
      </c>
      <c r="O325" s="9">
        <f t="shared" si="26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hidden="1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9"/>
        <v>164</v>
      </c>
      <c r="G326" t="s">
        <v>20</v>
      </c>
      <c r="H326">
        <v>307</v>
      </c>
      <c r="I326">
        <f>E326/H326</f>
        <v>37.941368078175898</v>
      </c>
      <c r="J326" t="s">
        <v>21</v>
      </c>
      <c r="K326" t="s">
        <v>22</v>
      </c>
      <c r="L326">
        <v>1434862800</v>
      </c>
      <c r="M326" s="8">
        <f t="shared" si="25"/>
        <v>42176.208333333328</v>
      </c>
      <c r="N326">
        <v>1435899600</v>
      </c>
      <c r="O326" s="9">
        <f t="shared" si="26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" hidden="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9"/>
        <v>90</v>
      </c>
      <c r="G327" t="s">
        <v>14</v>
      </c>
      <c r="H327">
        <v>73</v>
      </c>
      <c r="I327">
        <f>E327/H327</f>
        <v>80.780821917808225</v>
      </c>
      <c r="J327" t="s">
        <v>21</v>
      </c>
      <c r="K327" t="s">
        <v>22</v>
      </c>
      <c r="L327">
        <v>1529125200</v>
      </c>
      <c r="M327" s="8">
        <f t="shared" si="25"/>
        <v>43267.208333333328</v>
      </c>
      <c r="N327">
        <v>1531112400</v>
      </c>
      <c r="O327" s="9">
        <f t="shared" si="26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9"/>
        <v>46</v>
      </c>
      <c r="G328" t="s">
        <v>14</v>
      </c>
      <c r="H328">
        <v>128</v>
      </c>
      <c r="I328">
        <f>E328/H328</f>
        <v>25.984375</v>
      </c>
      <c r="J328" t="s">
        <v>21</v>
      </c>
      <c r="K328" t="s">
        <v>22</v>
      </c>
      <c r="L328">
        <v>1451109600</v>
      </c>
      <c r="M328" s="8">
        <f t="shared" si="25"/>
        <v>42364.25</v>
      </c>
      <c r="N328">
        <v>1451628000</v>
      </c>
      <c r="O328" s="9">
        <f t="shared" si="26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hidden="1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9"/>
        <v>38</v>
      </c>
      <c r="G329" t="s">
        <v>14</v>
      </c>
      <c r="H329">
        <v>33</v>
      </c>
      <c r="I329">
        <f>E329/H329</f>
        <v>30.363636363636363</v>
      </c>
      <c r="J329" t="s">
        <v>21</v>
      </c>
      <c r="K329" t="s">
        <v>22</v>
      </c>
      <c r="L329">
        <v>1566968400</v>
      </c>
      <c r="M329" s="8">
        <f t="shared" si="25"/>
        <v>43705.208333333328</v>
      </c>
      <c r="N329">
        <v>1567314000</v>
      </c>
      <c r="O329" s="9">
        <f t="shared" si="26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9"/>
        <v>133</v>
      </c>
      <c r="G330" t="s">
        <v>20</v>
      </c>
      <c r="H330">
        <v>2441</v>
      </c>
      <c r="I330">
        <f>E330/H330</f>
        <v>54.004916018025398</v>
      </c>
      <c r="J330" t="s">
        <v>21</v>
      </c>
      <c r="K330" t="s">
        <v>22</v>
      </c>
      <c r="L330">
        <v>1543557600</v>
      </c>
      <c r="M330" s="8">
        <f t="shared" si="25"/>
        <v>43434.25</v>
      </c>
      <c r="N330">
        <v>1544508000</v>
      </c>
      <c r="O330" s="9">
        <f t="shared" si="26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9"/>
        <v>22</v>
      </c>
      <c r="G331" t="s">
        <v>47</v>
      </c>
      <c r="H331">
        <v>211</v>
      </c>
      <c r="I331">
        <f>E331/H331</f>
        <v>101.78672985781991</v>
      </c>
      <c r="J331" t="s">
        <v>21</v>
      </c>
      <c r="K331" t="s">
        <v>22</v>
      </c>
      <c r="L331">
        <v>1481522400</v>
      </c>
      <c r="M331" s="8">
        <f t="shared" si="25"/>
        <v>42716.25</v>
      </c>
      <c r="N331">
        <v>1482472800</v>
      </c>
      <c r="O331" s="9">
        <f t="shared" si="26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9"/>
        <v>184</v>
      </c>
      <c r="G332" t="s">
        <v>20</v>
      </c>
      <c r="H332">
        <v>1385</v>
      </c>
      <c r="I332">
        <f>E332/H332</f>
        <v>45.003610108303249</v>
      </c>
      <c r="J332" t="s">
        <v>40</v>
      </c>
      <c r="K332" t="s">
        <v>41</v>
      </c>
      <c r="L332">
        <v>1512712800</v>
      </c>
      <c r="M332" s="8">
        <f t="shared" si="25"/>
        <v>43077.25</v>
      </c>
      <c r="N332">
        <v>1512799200</v>
      </c>
      <c r="O332" s="9">
        <f t="shared" si="26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9"/>
        <v>443</v>
      </c>
      <c r="G333" t="s">
        <v>20</v>
      </c>
      <c r="H333">
        <v>190</v>
      </c>
      <c r="I333">
        <f>E333/H333</f>
        <v>77.068421052631578</v>
      </c>
      <c r="J333" t="s">
        <v>21</v>
      </c>
      <c r="K333" t="s">
        <v>22</v>
      </c>
      <c r="L333">
        <v>1324274400</v>
      </c>
      <c r="M333" s="8">
        <f t="shared" si="25"/>
        <v>40896.25</v>
      </c>
      <c r="N333">
        <v>1324360800</v>
      </c>
      <c r="O333" s="9">
        <f t="shared" si="26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9"/>
        <v>199</v>
      </c>
      <c r="G334" t="s">
        <v>20</v>
      </c>
      <c r="H334">
        <v>470</v>
      </c>
      <c r="I334">
        <f>E334/H334</f>
        <v>88.076595744680844</v>
      </c>
      <c r="J334" t="s">
        <v>21</v>
      </c>
      <c r="K334" t="s">
        <v>22</v>
      </c>
      <c r="L334">
        <v>1364446800</v>
      </c>
      <c r="M334" s="8">
        <f t="shared" si="25"/>
        <v>41361.208333333336</v>
      </c>
      <c r="N334">
        <v>1364533200</v>
      </c>
      <c r="O334" s="9">
        <f t="shared" si="26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hidden="1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9"/>
        <v>123</v>
      </c>
      <c r="G335" t="s">
        <v>20</v>
      </c>
      <c r="H335">
        <v>253</v>
      </c>
      <c r="I335">
        <f>E335/H335</f>
        <v>47.035573122529641</v>
      </c>
      <c r="J335" t="s">
        <v>21</v>
      </c>
      <c r="K335" t="s">
        <v>22</v>
      </c>
      <c r="L335">
        <v>1542693600</v>
      </c>
      <c r="M335" s="8">
        <f t="shared" si="25"/>
        <v>43424.25</v>
      </c>
      <c r="N335">
        <v>1545112800</v>
      </c>
      <c r="O335" s="9">
        <f t="shared" si="26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9"/>
        <v>186</v>
      </c>
      <c r="G336" t="s">
        <v>20</v>
      </c>
      <c r="H336">
        <v>1113</v>
      </c>
      <c r="I336">
        <f>E336/H336</f>
        <v>110.99550763701707</v>
      </c>
      <c r="J336" t="s">
        <v>21</v>
      </c>
      <c r="K336" t="s">
        <v>22</v>
      </c>
      <c r="L336">
        <v>1515564000</v>
      </c>
      <c r="M336" s="8">
        <f t="shared" si="25"/>
        <v>43110.25</v>
      </c>
      <c r="N336">
        <v>1516168800</v>
      </c>
      <c r="O336" s="9">
        <f t="shared" si="26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9"/>
        <v>114</v>
      </c>
      <c r="G337" t="s">
        <v>20</v>
      </c>
      <c r="H337">
        <v>2283</v>
      </c>
      <c r="I337">
        <f>E337/H337</f>
        <v>87.003066141042481</v>
      </c>
      <c r="J337" t="s">
        <v>21</v>
      </c>
      <c r="K337" t="s">
        <v>22</v>
      </c>
      <c r="L337">
        <v>1573797600</v>
      </c>
      <c r="M337" s="8">
        <f t="shared" si="25"/>
        <v>43784.25</v>
      </c>
      <c r="N337">
        <v>1574920800</v>
      </c>
      <c r="O337" s="9">
        <f t="shared" si="26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9"/>
        <v>97</v>
      </c>
      <c r="G338" t="s">
        <v>14</v>
      </c>
      <c r="H338">
        <v>1072</v>
      </c>
      <c r="I338">
        <f>E338/H338</f>
        <v>63.994402985074629</v>
      </c>
      <c r="J338" t="s">
        <v>21</v>
      </c>
      <c r="K338" t="s">
        <v>22</v>
      </c>
      <c r="L338">
        <v>1292392800</v>
      </c>
      <c r="M338" s="8">
        <f t="shared" si="25"/>
        <v>40527.25</v>
      </c>
      <c r="N338">
        <v>1292479200</v>
      </c>
      <c r="O338" s="9">
        <f t="shared" si="26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hidden="1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9"/>
        <v>122</v>
      </c>
      <c r="G339" t="s">
        <v>20</v>
      </c>
      <c r="H339">
        <v>1095</v>
      </c>
      <c r="I339">
        <f>E339/H339</f>
        <v>105.9945205479452</v>
      </c>
      <c r="J339" t="s">
        <v>21</v>
      </c>
      <c r="K339" t="s">
        <v>22</v>
      </c>
      <c r="L339">
        <v>1573452000</v>
      </c>
      <c r="M339" s="8">
        <f t="shared" si="25"/>
        <v>43780.25</v>
      </c>
      <c r="N339">
        <v>1573538400</v>
      </c>
      <c r="O339" s="9">
        <f t="shared" si="26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hidden="1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9"/>
        <v>179</v>
      </c>
      <c r="G340" t="s">
        <v>20</v>
      </c>
      <c r="H340">
        <v>1690</v>
      </c>
      <c r="I340">
        <f>E340/H340</f>
        <v>73.989349112426041</v>
      </c>
      <c r="J340" t="s">
        <v>21</v>
      </c>
      <c r="K340" t="s">
        <v>22</v>
      </c>
      <c r="L340">
        <v>1317790800</v>
      </c>
      <c r="M340" s="8">
        <f t="shared" si="25"/>
        <v>40821.208333333336</v>
      </c>
      <c r="N340">
        <v>1320382800</v>
      </c>
      <c r="O340" s="9">
        <f t="shared" si="26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hidden="1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9"/>
        <v>79</v>
      </c>
      <c r="G341" t="s">
        <v>74</v>
      </c>
      <c r="H341">
        <v>1297</v>
      </c>
      <c r="I341">
        <f>E341/H341</f>
        <v>84.02004626060139</v>
      </c>
      <c r="J341" t="s">
        <v>15</v>
      </c>
      <c r="K341" t="s">
        <v>16</v>
      </c>
      <c r="L341">
        <v>1501650000</v>
      </c>
      <c r="M341" s="8">
        <f t="shared" si="25"/>
        <v>42949.208333333328</v>
      </c>
      <c r="N341">
        <v>1502859600</v>
      </c>
      <c r="O341" s="9">
        <f t="shared" si="26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9"/>
        <v>94</v>
      </c>
      <c r="G342" t="s">
        <v>14</v>
      </c>
      <c r="H342">
        <v>393</v>
      </c>
      <c r="I342">
        <f>E342/H342</f>
        <v>88.966921119592882</v>
      </c>
      <c r="J342" t="s">
        <v>21</v>
      </c>
      <c r="K342" t="s">
        <v>22</v>
      </c>
      <c r="L342">
        <v>1323669600</v>
      </c>
      <c r="M342" s="8">
        <f t="shared" si="25"/>
        <v>40889.25</v>
      </c>
      <c r="N342">
        <v>1323756000</v>
      </c>
      <c r="O342" s="9">
        <f t="shared" si="26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9"/>
        <v>84</v>
      </c>
      <c r="G343" t="s">
        <v>14</v>
      </c>
      <c r="H343">
        <v>1257</v>
      </c>
      <c r="I343">
        <f>E343/H343</f>
        <v>76.990453460620529</v>
      </c>
      <c r="J343" t="s">
        <v>21</v>
      </c>
      <c r="K343" t="s">
        <v>22</v>
      </c>
      <c r="L343">
        <v>1440738000</v>
      </c>
      <c r="M343" s="8">
        <f t="shared" si="25"/>
        <v>42244.208333333328</v>
      </c>
      <c r="N343">
        <v>1441342800</v>
      </c>
      <c r="O343" s="9">
        <f t="shared" si="26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hidden="1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9"/>
        <v>66</v>
      </c>
      <c r="G344" t="s">
        <v>14</v>
      </c>
      <c r="H344">
        <v>328</v>
      </c>
      <c r="I344">
        <f>E344/H344</f>
        <v>97.146341463414629</v>
      </c>
      <c r="J344" t="s">
        <v>21</v>
      </c>
      <c r="K344" t="s">
        <v>22</v>
      </c>
      <c r="L344">
        <v>1374296400</v>
      </c>
      <c r="M344" s="8">
        <f t="shared" si="25"/>
        <v>41475.208333333336</v>
      </c>
      <c r="N344">
        <v>1375333200</v>
      </c>
      <c r="O344" s="9">
        <f t="shared" si="26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hidden="1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9"/>
        <v>53</v>
      </c>
      <c r="G345" t="s">
        <v>14</v>
      </c>
      <c r="H345">
        <v>147</v>
      </c>
      <c r="I345">
        <f>E345/H345</f>
        <v>33.013605442176868</v>
      </c>
      <c r="J345" t="s">
        <v>21</v>
      </c>
      <c r="K345" t="s">
        <v>22</v>
      </c>
      <c r="L345">
        <v>1384840800</v>
      </c>
      <c r="M345" s="8">
        <f t="shared" si="25"/>
        <v>41597.25</v>
      </c>
      <c r="N345">
        <v>1389420000</v>
      </c>
      <c r="O345" s="9">
        <f t="shared" si="26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9"/>
        <v>41</v>
      </c>
      <c r="G346" t="s">
        <v>14</v>
      </c>
      <c r="H346">
        <v>830</v>
      </c>
      <c r="I346">
        <f>E346/H346</f>
        <v>99.950602409638549</v>
      </c>
      <c r="J346" t="s">
        <v>21</v>
      </c>
      <c r="K346" t="s">
        <v>22</v>
      </c>
      <c r="L346">
        <v>1516600800</v>
      </c>
      <c r="M346" s="8">
        <f t="shared" si="25"/>
        <v>43122.25</v>
      </c>
      <c r="N346">
        <v>1520056800</v>
      </c>
      <c r="O346" s="9">
        <f t="shared" si="26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9"/>
        <v>14</v>
      </c>
      <c r="G347" t="s">
        <v>14</v>
      </c>
      <c r="H347">
        <v>331</v>
      </c>
      <c r="I347">
        <f>E347/H347</f>
        <v>69.966767371601208</v>
      </c>
      <c r="J347" t="s">
        <v>40</v>
      </c>
      <c r="K347" t="s">
        <v>41</v>
      </c>
      <c r="L347">
        <v>1436418000</v>
      </c>
      <c r="M347" s="8">
        <f t="shared" si="25"/>
        <v>42194.208333333328</v>
      </c>
      <c r="N347">
        <v>1436504400</v>
      </c>
      <c r="O347" s="9">
        <f t="shared" si="26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9"/>
        <v>34</v>
      </c>
      <c r="G348" t="s">
        <v>14</v>
      </c>
      <c r="H348">
        <v>25</v>
      </c>
      <c r="I348">
        <f>E348/H348</f>
        <v>110.32</v>
      </c>
      <c r="J348" t="s">
        <v>21</v>
      </c>
      <c r="K348" t="s">
        <v>22</v>
      </c>
      <c r="L348">
        <v>1503550800</v>
      </c>
      <c r="M348" s="8">
        <f t="shared" si="25"/>
        <v>42971.208333333328</v>
      </c>
      <c r="N348">
        <v>1508302800</v>
      </c>
      <c r="O348" s="9">
        <f t="shared" si="26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9"/>
        <v>1400</v>
      </c>
      <c r="G349" t="s">
        <v>20</v>
      </c>
      <c r="H349">
        <v>191</v>
      </c>
      <c r="I349">
        <f>E349/H349</f>
        <v>66.005235602094245</v>
      </c>
      <c r="J349" t="s">
        <v>21</v>
      </c>
      <c r="K349" t="s">
        <v>22</v>
      </c>
      <c r="L349">
        <v>1423634400</v>
      </c>
      <c r="M349" s="8">
        <f t="shared" si="25"/>
        <v>42046.25</v>
      </c>
      <c r="N349">
        <v>1425708000</v>
      </c>
      <c r="O349" s="9">
        <f t="shared" si="26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9"/>
        <v>71</v>
      </c>
      <c r="G350" t="s">
        <v>14</v>
      </c>
      <c r="H350">
        <v>3483</v>
      </c>
      <c r="I350">
        <f>E350/H350</f>
        <v>41.005742176284812</v>
      </c>
      <c r="J350" t="s">
        <v>21</v>
      </c>
      <c r="K350" t="s">
        <v>22</v>
      </c>
      <c r="L350">
        <v>1487224800</v>
      </c>
      <c r="M350" s="8">
        <f t="shared" si="25"/>
        <v>42782.25</v>
      </c>
      <c r="N350">
        <v>1488348000</v>
      </c>
      <c r="O350" s="9">
        <f t="shared" si="26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hidden="1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9"/>
        <v>53</v>
      </c>
      <c r="G351" t="s">
        <v>14</v>
      </c>
      <c r="H351">
        <v>923</v>
      </c>
      <c r="I351">
        <f>E351/H351</f>
        <v>103.96316359696641</v>
      </c>
      <c r="J351" t="s">
        <v>21</v>
      </c>
      <c r="K351" t="s">
        <v>22</v>
      </c>
      <c r="L351">
        <v>1500008400</v>
      </c>
      <c r="M351" s="8">
        <f t="shared" si="25"/>
        <v>42930.208333333328</v>
      </c>
      <c r="N351">
        <v>1502600400</v>
      </c>
      <c r="O351" s="9">
        <f t="shared" si="26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9"/>
        <v>5</v>
      </c>
      <c r="G352" t="s">
        <v>14</v>
      </c>
      <c r="H352">
        <v>1</v>
      </c>
      <c r="I352">
        <f>E352/H352</f>
        <v>5</v>
      </c>
      <c r="J352" t="s">
        <v>21</v>
      </c>
      <c r="K352" t="s">
        <v>22</v>
      </c>
      <c r="L352">
        <v>1432098000</v>
      </c>
      <c r="M352" s="8">
        <f t="shared" si="25"/>
        <v>42144.208333333328</v>
      </c>
      <c r="N352">
        <v>1433653200</v>
      </c>
      <c r="O352" s="9">
        <f t="shared" si="26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9"/>
        <v>127</v>
      </c>
      <c r="G353" t="s">
        <v>20</v>
      </c>
      <c r="H353">
        <v>2013</v>
      </c>
      <c r="I353">
        <f>E353/H353</f>
        <v>47.009935419771487</v>
      </c>
      <c r="J353" t="s">
        <v>21</v>
      </c>
      <c r="K353" t="s">
        <v>22</v>
      </c>
      <c r="L353">
        <v>1440392400</v>
      </c>
      <c r="M353" s="8">
        <f t="shared" si="25"/>
        <v>42240.208333333328</v>
      </c>
      <c r="N353">
        <v>1441602000</v>
      </c>
      <c r="O353" s="9">
        <f t="shared" si="26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hidden="1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9"/>
        <v>34</v>
      </c>
      <c r="G354" t="s">
        <v>14</v>
      </c>
      <c r="H354">
        <v>33</v>
      </c>
      <c r="I354">
        <f>E354/H354</f>
        <v>29.606060606060606</v>
      </c>
      <c r="J354" t="s">
        <v>15</v>
      </c>
      <c r="K354" t="s">
        <v>16</v>
      </c>
      <c r="L354">
        <v>1446876000</v>
      </c>
      <c r="M354" s="8">
        <f t="shared" si="25"/>
        <v>42315.25</v>
      </c>
      <c r="N354">
        <v>1447567200</v>
      </c>
      <c r="O354" s="9">
        <f t="shared" si="26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hidden="1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9"/>
        <v>410</v>
      </c>
      <c r="G355" t="s">
        <v>20</v>
      </c>
      <c r="H355">
        <v>1703</v>
      </c>
      <c r="I355">
        <f>E355/H355</f>
        <v>81.010569583088667</v>
      </c>
      <c r="J355" t="s">
        <v>21</v>
      </c>
      <c r="K355" t="s">
        <v>22</v>
      </c>
      <c r="L355">
        <v>1562302800</v>
      </c>
      <c r="M355" s="8">
        <f t="shared" si="25"/>
        <v>43651.208333333328</v>
      </c>
      <c r="N355">
        <v>1562389200</v>
      </c>
      <c r="O355" s="9">
        <f t="shared" si="26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9"/>
        <v>123</v>
      </c>
      <c r="G356" t="s">
        <v>20</v>
      </c>
      <c r="H356">
        <v>80</v>
      </c>
      <c r="I356">
        <f>E356/H356</f>
        <v>94.35</v>
      </c>
      <c r="J356" t="s">
        <v>36</v>
      </c>
      <c r="K356" t="s">
        <v>37</v>
      </c>
      <c r="L356">
        <v>1378184400</v>
      </c>
      <c r="M356" s="8">
        <f t="shared" si="25"/>
        <v>41520.208333333336</v>
      </c>
      <c r="N356">
        <v>1378789200</v>
      </c>
      <c r="O356" s="9">
        <f t="shared" si="26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9"/>
        <v>58</v>
      </c>
      <c r="G357" t="s">
        <v>47</v>
      </c>
      <c r="H357">
        <v>86</v>
      </c>
      <c r="I357">
        <f>E357/H357</f>
        <v>26.058139534883722</v>
      </c>
      <c r="J357" t="s">
        <v>21</v>
      </c>
      <c r="K357" t="s">
        <v>22</v>
      </c>
      <c r="L357">
        <v>1485064800</v>
      </c>
      <c r="M357" s="8">
        <f t="shared" si="25"/>
        <v>42757.25</v>
      </c>
      <c r="N357">
        <v>1488520800</v>
      </c>
      <c r="O357" s="9">
        <f t="shared" si="26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hidden="1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9"/>
        <v>36</v>
      </c>
      <c r="G358" t="s">
        <v>14</v>
      </c>
      <c r="H358">
        <v>40</v>
      </c>
      <c r="I358">
        <f>E358/H358</f>
        <v>85.775000000000006</v>
      </c>
      <c r="J358" t="s">
        <v>107</v>
      </c>
      <c r="K358" t="s">
        <v>108</v>
      </c>
      <c r="L358">
        <v>1326520800</v>
      </c>
      <c r="M358" s="8">
        <f t="shared" si="25"/>
        <v>40922.25</v>
      </c>
      <c r="N358">
        <v>1327298400</v>
      </c>
      <c r="O358" s="9">
        <f t="shared" si="26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9"/>
        <v>184</v>
      </c>
      <c r="G359" t="s">
        <v>20</v>
      </c>
      <c r="H359">
        <v>41</v>
      </c>
      <c r="I359">
        <f>E359/H359</f>
        <v>103.73170731707317</v>
      </c>
      <c r="J359" t="s">
        <v>21</v>
      </c>
      <c r="K359" t="s">
        <v>22</v>
      </c>
      <c r="L359">
        <v>1441256400</v>
      </c>
      <c r="M359" s="8">
        <f t="shared" si="25"/>
        <v>42250.208333333328</v>
      </c>
      <c r="N359">
        <v>1443416400</v>
      </c>
      <c r="O359" s="9">
        <f t="shared" si="26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9"/>
        <v>11</v>
      </c>
      <c r="G360" t="s">
        <v>14</v>
      </c>
      <c r="H360">
        <v>23</v>
      </c>
      <c r="I360">
        <f>E360/H360</f>
        <v>49.826086956521742</v>
      </c>
      <c r="J360" t="s">
        <v>15</v>
      </c>
      <c r="K360" t="s">
        <v>16</v>
      </c>
      <c r="L360">
        <v>1533877200</v>
      </c>
      <c r="M360" s="8">
        <f t="shared" si="25"/>
        <v>43322.208333333328</v>
      </c>
      <c r="N360">
        <v>1534136400</v>
      </c>
      <c r="O360" s="9">
        <f t="shared" si="26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9"/>
        <v>298</v>
      </c>
      <c r="G361" t="s">
        <v>20</v>
      </c>
      <c r="H361">
        <v>187</v>
      </c>
      <c r="I361">
        <f>E361/H361</f>
        <v>63.893048128342244</v>
      </c>
      <c r="J361" t="s">
        <v>21</v>
      </c>
      <c r="K361" t="s">
        <v>22</v>
      </c>
      <c r="L361">
        <v>1314421200</v>
      </c>
      <c r="M361" s="8">
        <f t="shared" si="25"/>
        <v>40782.208333333336</v>
      </c>
      <c r="N361">
        <v>1315026000</v>
      </c>
      <c r="O361" s="9">
        <f t="shared" si="26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hidden="1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9"/>
        <v>226</v>
      </c>
      <c r="G362" t="s">
        <v>20</v>
      </c>
      <c r="H362">
        <v>2875</v>
      </c>
      <c r="I362">
        <f>E362/H362</f>
        <v>47.002434782608695</v>
      </c>
      <c r="J362" t="s">
        <v>40</v>
      </c>
      <c r="K362" t="s">
        <v>41</v>
      </c>
      <c r="L362">
        <v>1293861600</v>
      </c>
      <c r="M362" s="8">
        <f t="shared" si="25"/>
        <v>40544.25</v>
      </c>
      <c r="N362">
        <v>1295071200</v>
      </c>
      <c r="O362" s="9">
        <f t="shared" si="26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hidden="1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9"/>
        <v>173</v>
      </c>
      <c r="G363" t="s">
        <v>20</v>
      </c>
      <c r="H363">
        <v>88</v>
      </c>
      <c r="I363">
        <f>E363/H363</f>
        <v>108.47727272727273</v>
      </c>
      <c r="J363" t="s">
        <v>21</v>
      </c>
      <c r="K363" t="s">
        <v>22</v>
      </c>
      <c r="L363">
        <v>1507352400</v>
      </c>
      <c r="M363" s="8">
        <f t="shared" si="25"/>
        <v>43015.208333333328</v>
      </c>
      <c r="N363">
        <v>1509426000</v>
      </c>
      <c r="O363" s="9">
        <f t="shared" si="26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9"/>
        <v>371</v>
      </c>
      <c r="G364" t="s">
        <v>20</v>
      </c>
      <c r="H364">
        <v>191</v>
      </c>
      <c r="I364">
        <f>E364/H364</f>
        <v>72.015706806282722</v>
      </c>
      <c r="J364" t="s">
        <v>21</v>
      </c>
      <c r="K364" t="s">
        <v>22</v>
      </c>
      <c r="L364">
        <v>1296108000</v>
      </c>
      <c r="M364" s="8">
        <f t="shared" si="25"/>
        <v>40570.25</v>
      </c>
      <c r="N364">
        <v>1299391200</v>
      </c>
      <c r="O364" s="9">
        <f t="shared" si="26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9"/>
        <v>160</v>
      </c>
      <c r="G365" t="s">
        <v>20</v>
      </c>
      <c r="H365">
        <v>139</v>
      </c>
      <c r="I365">
        <f>E365/H365</f>
        <v>59.928057553956833</v>
      </c>
      <c r="J365" t="s">
        <v>21</v>
      </c>
      <c r="K365" t="s">
        <v>22</v>
      </c>
      <c r="L365">
        <v>1324965600</v>
      </c>
      <c r="M365" s="8">
        <f t="shared" si="25"/>
        <v>40904.25</v>
      </c>
      <c r="N365">
        <v>1325052000</v>
      </c>
      <c r="O365" s="9">
        <f t="shared" si="26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9"/>
        <v>1616</v>
      </c>
      <c r="G366" t="s">
        <v>20</v>
      </c>
      <c r="H366">
        <v>186</v>
      </c>
      <c r="I366">
        <f>E366/H366</f>
        <v>78.209677419354833</v>
      </c>
      <c r="J366" t="s">
        <v>21</v>
      </c>
      <c r="K366" t="s">
        <v>22</v>
      </c>
      <c r="L366">
        <v>1520229600</v>
      </c>
      <c r="M366" s="8">
        <f t="shared" si="25"/>
        <v>43164.25</v>
      </c>
      <c r="N366">
        <v>1522818000</v>
      </c>
      <c r="O366" s="9">
        <f t="shared" si="26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hidden="1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9"/>
        <v>733</v>
      </c>
      <c r="G367" t="s">
        <v>20</v>
      </c>
      <c r="H367">
        <v>112</v>
      </c>
      <c r="I367">
        <f>E367/H367</f>
        <v>104.77678571428571</v>
      </c>
      <c r="J367" t="s">
        <v>26</v>
      </c>
      <c r="K367" t="s">
        <v>27</v>
      </c>
      <c r="L367">
        <v>1482991200</v>
      </c>
      <c r="M367" s="8">
        <f t="shared" si="25"/>
        <v>42733.25</v>
      </c>
      <c r="N367">
        <v>1485324000</v>
      </c>
      <c r="O367" s="9">
        <f t="shared" si="26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hidden="1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9"/>
        <v>592</v>
      </c>
      <c r="G368" t="s">
        <v>20</v>
      </c>
      <c r="H368">
        <v>101</v>
      </c>
      <c r="I368">
        <f>E368/H368</f>
        <v>105.52475247524752</v>
      </c>
      <c r="J368" t="s">
        <v>21</v>
      </c>
      <c r="K368" t="s">
        <v>22</v>
      </c>
      <c r="L368">
        <v>1294034400</v>
      </c>
      <c r="M368" s="8">
        <f t="shared" si="25"/>
        <v>40546.25</v>
      </c>
      <c r="N368">
        <v>1294120800</v>
      </c>
      <c r="O368" s="9">
        <f t="shared" si="26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hidden="1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9"/>
        <v>18</v>
      </c>
      <c r="G369" t="s">
        <v>14</v>
      </c>
      <c r="H369">
        <v>75</v>
      </c>
      <c r="I369">
        <f>E369/H369</f>
        <v>24.933333333333334</v>
      </c>
      <c r="J369" t="s">
        <v>21</v>
      </c>
      <c r="K369" t="s">
        <v>22</v>
      </c>
      <c r="L369">
        <v>1413608400</v>
      </c>
      <c r="M369" s="8">
        <f t="shared" si="25"/>
        <v>41930.208333333336</v>
      </c>
      <c r="N369">
        <v>1415685600</v>
      </c>
      <c r="O369" s="9">
        <f t="shared" si="26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9"/>
        <v>276</v>
      </c>
      <c r="G370" t="s">
        <v>20</v>
      </c>
      <c r="H370">
        <v>206</v>
      </c>
      <c r="I370">
        <f>E370/H370</f>
        <v>69.873786407766985</v>
      </c>
      <c r="J370" t="s">
        <v>40</v>
      </c>
      <c r="K370" t="s">
        <v>41</v>
      </c>
      <c r="L370">
        <v>1286946000</v>
      </c>
      <c r="M370" s="8">
        <f t="shared" si="25"/>
        <v>40464.208333333336</v>
      </c>
      <c r="N370">
        <v>1288933200</v>
      </c>
      <c r="O370" s="9">
        <f t="shared" si="26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9"/>
        <v>273</v>
      </c>
      <c r="G371" t="s">
        <v>20</v>
      </c>
      <c r="H371">
        <v>154</v>
      </c>
      <c r="I371">
        <f>E371/H371</f>
        <v>95.733766233766232</v>
      </c>
      <c r="J371" t="s">
        <v>21</v>
      </c>
      <c r="K371" t="s">
        <v>22</v>
      </c>
      <c r="L371">
        <v>1359871200</v>
      </c>
      <c r="M371" s="8">
        <f t="shared" si="25"/>
        <v>41308.25</v>
      </c>
      <c r="N371">
        <v>1363237200</v>
      </c>
      <c r="O371" s="9">
        <f t="shared" si="26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hidden="1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9"/>
        <v>159</v>
      </c>
      <c r="G372" t="s">
        <v>20</v>
      </c>
      <c r="H372">
        <v>5966</v>
      </c>
      <c r="I372">
        <f>E372/H372</f>
        <v>29.997485752598056</v>
      </c>
      <c r="J372" t="s">
        <v>21</v>
      </c>
      <c r="K372" t="s">
        <v>22</v>
      </c>
      <c r="L372">
        <v>1555304400</v>
      </c>
      <c r="M372" s="8">
        <f t="shared" si="25"/>
        <v>43570.208333333328</v>
      </c>
      <c r="N372">
        <v>1555822800</v>
      </c>
      <c r="O372" s="9">
        <f t="shared" si="26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hidden="1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9"/>
        <v>67</v>
      </c>
      <c r="G373" t="s">
        <v>14</v>
      </c>
      <c r="H373">
        <v>2176</v>
      </c>
      <c r="I373">
        <f>E373/H373</f>
        <v>59.011948529411768</v>
      </c>
      <c r="J373" t="s">
        <v>21</v>
      </c>
      <c r="K373" t="s">
        <v>22</v>
      </c>
      <c r="L373">
        <v>1423375200</v>
      </c>
      <c r="M373" s="8">
        <f t="shared" si="25"/>
        <v>42043.25</v>
      </c>
      <c r="N373">
        <v>1427778000</v>
      </c>
      <c r="O373" s="9">
        <f t="shared" si="26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9"/>
        <v>1591</v>
      </c>
      <c r="G374" t="s">
        <v>20</v>
      </c>
      <c r="H374">
        <v>169</v>
      </c>
      <c r="I374">
        <f>E374/H374</f>
        <v>84.757396449704146</v>
      </c>
      <c r="J374" t="s">
        <v>21</v>
      </c>
      <c r="K374" t="s">
        <v>22</v>
      </c>
      <c r="L374">
        <v>1420696800</v>
      </c>
      <c r="M374" s="8">
        <f t="shared" si="25"/>
        <v>42012.25</v>
      </c>
      <c r="N374">
        <v>1422424800</v>
      </c>
      <c r="O374" s="9">
        <f t="shared" si="26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hidden="1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9"/>
        <v>730</v>
      </c>
      <c r="G375" t="s">
        <v>20</v>
      </c>
      <c r="H375">
        <v>2106</v>
      </c>
      <c r="I375">
        <f>E375/H375</f>
        <v>78.010921177587846</v>
      </c>
      <c r="J375" t="s">
        <v>21</v>
      </c>
      <c r="K375" t="s">
        <v>22</v>
      </c>
      <c r="L375">
        <v>1502946000</v>
      </c>
      <c r="M375" s="8">
        <f t="shared" si="25"/>
        <v>42964.208333333328</v>
      </c>
      <c r="N375">
        <v>1503637200</v>
      </c>
      <c r="O375" s="9">
        <f t="shared" si="26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9"/>
        <v>13</v>
      </c>
      <c r="G376" t="s">
        <v>14</v>
      </c>
      <c r="H376">
        <v>441</v>
      </c>
      <c r="I376">
        <f>E376/H376</f>
        <v>50.05215419501134</v>
      </c>
      <c r="J376" t="s">
        <v>21</v>
      </c>
      <c r="K376" t="s">
        <v>22</v>
      </c>
      <c r="L376">
        <v>1547186400</v>
      </c>
      <c r="M376" s="8">
        <f t="shared" si="25"/>
        <v>43476.25</v>
      </c>
      <c r="N376">
        <v>1547618400</v>
      </c>
      <c r="O376" s="9">
        <f t="shared" si="26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9"/>
        <v>54</v>
      </c>
      <c r="G377" t="s">
        <v>14</v>
      </c>
      <c r="H377">
        <v>25</v>
      </c>
      <c r="I377">
        <f>E377/H377</f>
        <v>59.16</v>
      </c>
      <c r="J377" t="s">
        <v>21</v>
      </c>
      <c r="K377" t="s">
        <v>22</v>
      </c>
      <c r="L377">
        <v>1444971600</v>
      </c>
      <c r="M377" s="8">
        <f t="shared" si="25"/>
        <v>42293.208333333328</v>
      </c>
      <c r="N377">
        <v>1449900000</v>
      </c>
      <c r="O377" s="9">
        <f t="shared" si="26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9"/>
        <v>361</v>
      </c>
      <c r="G378" t="s">
        <v>20</v>
      </c>
      <c r="H378">
        <v>131</v>
      </c>
      <c r="I378">
        <f>E378/H378</f>
        <v>93.702290076335885</v>
      </c>
      <c r="J378" t="s">
        <v>21</v>
      </c>
      <c r="K378" t="s">
        <v>22</v>
      </c>
      <c r="L378">
        <v>1404622800</v>
      </c>
      <c r="M378" s="8">
        <f t="shared" si="25"/>
        <v>41826.208333333336</v>
      </c>
      <c r="N378">
        <v>1405141200</v>
      </c>
      <c r="O378" s="9">
        <f t="shared" si="26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hidden="1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9"/>
        <v>10</v>
      </c>
      <c r="G379" t="s">
        <v>14</v>
      </c>
      <c r="H379">
        <v>127</v>
      </c>
      <c r="I379">
        <f>E379/H379</f>
        <v>40.14173228346457</v>
      </c>
      <c r="J379" t="s">
        <v>21</v>
      </c>
      <c r="K379" t="s">
        <v>22</v>
      </c>
      <c r="L379">
        <v>1571720400</v>
      </c>
      <c r="M379" s="8">
        <f t="shared" si="25"/>
        <v>43760.208333333328</v>
      </c>
      <c r="N379">
        <v>1572933600</v>
      </c>
      <c r="O379" s="9">
        <f t="shared" si="26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9"/>
        <v>13</v>
      </c>
      <c r="G380" t="s">
        <v>14</v>
      </c>
      <c r="H380">
        <v>355</v>
      </c>
      <c r="I380">
        <f>E380/H380</f>
        <v>70.090140845070422</v>
      </c>
      <c r="J380" t="s">
        <v>21</v>
      </c>
      <c r="K380" t="s">
        <v>22</v>
      </c>
      <c r="L380">
        <v>1526878800</v>
      </c>
      <c r="M380" s="8">
        <f t="shared" si="25"/>
        <v>43241.208333333328</v>
      </c>
      <c r="N380">
        <v>1530162000</v>
      </c>
      <c r="O380" s="9">
        <f t="shared" si="26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hidden="1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9"/>
        <v>40</v>
      </c>
      <c r="G381" t="s">
        <v>14</v>
      </c>
      <c r="H381">
        <v>44</v>
      </c>
      <c r="I381">
        <f>E381/H381</f>
        <v>66.181818181818187</v>
      </c>
      <c r="J381" t="s">
        <v>40</v>
      </c>
      <c r="K381" t="s">
        <v>41</v>
      </c>
      <c r="L381">
        <v>1319691600</v>
      </c>
      <c r="M381" s="8">
        <f t="shared" si="25"/>
        <v>40843.208333333336</v>
      </c>
      <c r="N381">
        <v>1320904800</v>
      </c>
      <c r="O381" s="9">
        <f t="shared" si="26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" hidden="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9"/>
        <v>160</v>
      </c>
      <c r="G382" t="s">
        <v>20</v>
      </c>
      <c r="H382">
        <v>84</v>
      </c>
      <c r="I382">
        <f>E382/H382</f>
        <v>47.714285714285715</v>
      </c>
      <c r="J382" t="s">
        <v>21</v>
      </c>
      <c r="K382" t="s">
        <v>22</v>
      </c>
      <c r="L382">
        <v>1371963600</v>
      </c>
      <c r="M382" s="8">
        <f t="shared" si="25"/>
        <v>41448.208333333336</v>
      </c>
      <c r="N382">
        <v>1372395600</v>
      </c>
      <c r="O382" s="9">
        <f t="shared" si="26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hidden="1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9"/>
        <v>183</v>
      </c>
      <c r="G383" t="s">
        <v>20</v>
      </c>
      <c r="H383">
        <v>155</v>
      </c>
      <c r="I383">
        <f>E383/H383</f>
        <v>62.896774193548389</v>
      </c>
      <c r="J383" t="s">
        <v>21</v>
      </c>
      <c r="K383" t="s">
        <v>22</v>
      </c>
      <c r="L383">
        <v>1433739600</v>
      </c>
      <c r="M383" s="8">
        <f t="shared" si="25"/>
        <v>42163.208333333328</v>
      </c>
      <c r="N383">
        <v>1437714000</v>
      </c>
      <c r="O383" s="9">
        <f t="shared" si="26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9"/>
        <v>63</v>
      </c>
      <c r="G384" t="s">
        <v>14</v>
      </c>
      <c r="H384">
        <v>67</v>
      </c>
      <c r="I384">
        <f>E384/H384</f>
        <v>86.611940298507463</v>
      </c>
      <c r="J384" t="s">
        <v>21</v>
      </c>
      <c r="K384" t="s">
        <v>22</v>
      </c>
      <c r="L384">
        <v>1508130000</v>
      </c>
      <c r="M384" s="8">
        <f t="shared" si="25"/>
        <v>43024.208333333328</v>
      </c>
      <c r="N384">
        <v>1509771600</v>
      </c>
      <c r="O384" s="9">
        <f t="shared" si="26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9"/>
        <v>225</v>
      </c>
      <c r="G385" t="s">
        <v>20</v>
      </c>
      <c r="H385">
        <v>189</v>
      </c>
      <c r="I385">
        <f>E385/H385</f>
        <v>75.126984126984127</v>
      </c>
      <c r="J385" t="s">
        <v>21</v>
      </c>
      <c r="K385" t="s">
        <v>22</v>
      </c>
      <c r="L385">
        <v>1550037600</v>
      </c>
      <c r="M385" s="8">
        <f t="shared" si="25"/>
        <v>43509.25</v>
      </c>
      <c r="N385">
        <v>1550556000</v>
      </c>
      <c r="O385" s="9">
        <f t="shared" si="26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9"/>
        <v>172</v>
      </c>
      <c r="G386" t="s">
        <v>20</v>
      </c>
      <c r="H386">
        <v>4799</v>
      </c>
      <c r="I386">
        <f>E386/H386</f>
        <v>41.004167534903104</v>
      </c>
      <c r="J386" t="s">
        <v>21</v>
      </c>
      <c r="K386" t="s">
        <v>22</v>
      </c>
      <c r="L386">
        <v>1486706400</v>
      </c>
      <c r="M386" s="8">
        <f t="shared" si="25"/>
        <v>42776.25</v>
      </c>
      <c r="N386">
        <v>1489039200</v>
      </c>
      <c r="O386" s="9">
        <f t="shared" si="26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29"/>
        <v>146</v>
      </c>
      <c r="G387" t="s">
        <v>20</v>
      </c>
      <c r="H387">
        <v>1137</v>
      </c>
      <c r="I387">
        <f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0">(((L387/60)/60)/24)+DATE(1970,1,1)</f>
        <v>43553.208333333328</v>
      </c>
      <c r="N387">
        <v>1556600400</v>
      </c>
      <c r="O387" s="9">
        <f t="shared" ref="O387:O450" si="31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LEFT(R387,SEARCH("/",R387)-1)</f>
        <v>publishing</v>
      </c>
      <c r="T387" t="str">
        <f t="shared" ref="T387:T450" si="33">RIGHT(R387,LEN(R387) -SEARCH("/",R387))</f>
        <v>nonfiction</v>
      </c>
    </row>
    <row r="388" spans="1:20" ht="31" hidden="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ref="F388:F451" si="34">INT(E388/D388*100)</f>
        <v>76</v>
      </c>
      <c r="G388" t="s">
        <v>14</v>
      </c>
      <c r="H388">
        <v>1068</v>
      </c>
      <c r="I388">
        <f>E388/H388</f>
        <v>96.960674157303373</v>
      </c>
      <c r="J388" t="s">
        <v>21</v>
      </c>
      <c r="K388" t="s">
        <v>22</v>
      </c>
      <c r="L388">
        <v>1277528400</v>
      </c>
      <c r="M388" s="8">
        <f t="shared" si="30"/>
        <v>40355.208333333336</v>
      </c>
      <c r="N388">
        <v>1278565200</v>
      </c>
      <c r="O388" s="9">
        <f t="shared" si="31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4"/>
        <v>39</v>
      </c>
      <c r="G389" t="s">
        <v>14</v>
      </c>
      <c r="H389">
        <v>424</v>
      </c>
      <c r="I389">
        <f>E389/H389</f>
        <v>100.93160377358491</v>
      </c>
      <c r="J389" t="s">
        <v>21</v>
      </c>
      <c r="K389" t="s">
        <v>22</v>
      </c>
      <c r="L389">
        <v>1339477200</v>
      </c>
      <c r="M389" s="8">
        <f t="shared" si="30"/>
        <v>41072.208333333336</v>
      </c>
      <c r="N389">
        <v>1339909200</v>
      </c>
      <c r="O389" s="9">
        <f t="shared" si="31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4"/>
        <v>11</v>
      </c>
      <c r="G390" t="s">
        <v>74</v>
      </c>
      <c r="H390">
        <v>145</v>
      </c>
      <c r="I390">
        <f>E390/H390</f>
        <v>89.227586206896547</v>
      </c>
      <c r="J390" t="s">
        <v>98</v>
      </c>
      <c r="K390" t="s">
        <v>99</v>
      </c>
      <c r="L390">
        <v>1325656800</v>
      </c>
      <c r="M390" s="8">
        <f t="shared" si="30"/>
        <v>40912.25</v>
      </c>
      <c r="N390">
        <v>1325829600</v>
      </c>
      <c r="O390" s="9">
        <f t="shared" si="31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hidden="1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4"/>
        <v>122</v>
      </c>
      <c r="G391" t="s">
        <v>20</v>
      </c>
      <c r="H391">
        <v>1152</v>
      </c>
      <c r="I391">
        <f>E391/H391</f>
        <v>87.979166666666671</v>
      </c>
      <c r="J391" t="s">
        <v>21</v>
      </c>
      <c r="K391" t="s">
        <v>22</v>
      </c>
      <c r="L391">
        <v>1288242000</v>
      </c>
      <c r="M391" s="8">
        <f t="shared" si="30"/>
        <v>40479.208333333336</v>
      </c>
      <c r="N391">
        <v>1290578400</v>
      </c>
      <c r="O391" s="9">
        <f t="shared" si="31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4"/>
        <v>186</v>
      </c>
      <c r="G392" t="s">
        <v>20</v>
      </c>
      <c r="H392">
        <v>50</v>
      </c>
      <c r="I392">
        <f>E392/H392</f>
        <v>89.54</v>
      </c>
      <c r="J392" t="s">
        <v>21</v>
      </c>
      <c r="K392" t="s">
        <v>22</v>
      </c>
      <c r="L392">
        <v>1379048400</v>
      </c>
      <c r="M392" s="8">
        <f t="shared" si="30"/>
        <v>41530.208333333336</v>
      </c>
      <c r="N392">
        <v>1380344400</v>
      </c>
      <c r="O392" s="9">
        <f t="shared" si="31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4"/>
        <v>7</v>
      </c>
      <c r="G393" t="s">
        <v>14</v>
      </c>
      <c r="H393">
        <v>151</v>
      </c>
      <c r="I393">
        <f>E393/H393</f>
        <v>29.09271523178808</v>
      </c>
      <c r="J393" t="s">
        <v>21</v>
      </c>
      <c r="K393" t="s">
        <v>22</v>
      </c>
      <c r="L393">
        <v>1389679200</v>
      </c>
      <c r="M393" s="8">
        <f t="shared" si="30"/>
        <v>41653.25</v>
      </c>
      <c r="N393">
        <v>1389852000</v>
      </c>
      <c r="O393" s="9">
        <f t="shared" si="31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4"/>
        <v>65</v>
      </c>
      <c r="G394" t="s">
        <v>14</v>
      </c>
      <c r="H394">
        <v>1608</v>
      </c>
      <c r="I394">
        <f>E394/H394</f>
        <v>42.006218905472636</v>
      </c>
      <c r="J394" t="s">
        <v>21</v>
      </c>
      <c r="K394" t="s">
        <v>22</v>
      </c>
      <c r="L394">
        <v>1294293600</v>
      </c>
      <c r="M394" s="8">
        <f t="shared" si="30"/>
        <v>40549.25</v>
      </c>
      <c r="N394">
        <v>1294466400</v>
      </c>
      <c r="O394" s="9">
        <f t="shared" si="31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4"/>
        <v>228</v>
      </c>
      <c r="G395" t="s">
        <v>20</v>
      </c>
      <c r="H395">
        <v>3059</v>
      </c>
      <c r="I395">
        <f>E395/H395</f>
        <v>47.004903563255965</v>
      </c>
      <c r="J395" t="s">
        <v>15</v>
      </c>
      <c r="K395" t="s">
        <v>16</v>
      </c>
      <c r="L395">
        <v>1500267600</v>
      </c>
      <c r="M395" s="8">
        <f t="shared" si="30"/>
        <v>42933.208333333328</v>
      </c>
      <c r="N395">
        <v>1500354000</v>
      </c>
      <c r="O395" s="9">
        <f t="shared" si="31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4"/>
        <v>469</v>
      </c>
      <c r="G396" t="s">
        <v>20</v>
      </c>
      <c r="H396">
        <v>34</v>
      </c>
      <c r="I396">
        <f>E396/H396</f>
        <v>110.44117647058823</v>
      </c>
      <c r="J396" t="s">
        <v>21</v>
      </c>
      <c r="K396" t="s">
        <v>22</v>
      </c>
      <c r="L396">
        <v>1375074000</v>
      </c>
      <c r="M396" s="8">
        <f t="shared" si="30"/>
        <v>41484.208333333336</v>
      </c>
      <c r="N396">
        <v>1375938000</v>
      </c>
      <c r="O396" s="9">
        <f t="shared" si="31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" hidden="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4"/>
        <v>130</v>
      </c>
      <c r="G397" t="s">
        <v>20</v>
      </c>
      <c r="H397">
        <v>220</v>
      </c>
      <c r="I397">
        <f>E397/H397</f>
        <v>41.990909090909092</v>
      </c>
      <c r="J397" t="s">
        <v>21</v>
      </c>
      <c r="K397" t="s">
        <v>22</v>
      </c>
      <c r="L397">
        <v>1323324000</v>
      </c>
      <c r="M397" s="8">
        <f t="shared" si="30"/>
        <v>40885.25</v>
      </c>
      <c r="N397">
        <v>1323410400</v>
      </c>
      <c r="O397" s="9">
        <f t="shared" si="31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4"/>
        <v>167</v>
      </c>
      <c r="G398" t="s">
        <v>20</v>
      </c>
      <c r="H398">
        <v>1604</v>
      </c>
      <c r="I398">
        <f>E398/H398</f>
        <v>48.012468827930178</v>
      </c>
      <c r="J398" t="s">
        <v>26</v>
      </c>
      <c r="K398" t="s">
        <v>27</v>
      </c>
      <c r="L398">
        <v>1538715600</v>
      </c>
      <c r="M398" s="8">
        <f t="shared" si="30"/>
        <v>43378.208333333328</v>
      </c>
      <c r="N398">
        <v>1539406800</v>
      </c>
      <c r="O398" s="9">
        <f t="shared" si="31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4"/>
        <v>173</v>
      </c>
      <c r="G399" t="s">
        <v>20</v>
      </c>
      <c r="H399">
        <v>454</v>
      </c>
      <c r="I399">
        <f>E399/H399</f>
        <v>31.019823788546255</v>
      </c>
      <c r="J399" t="s">
        <v>21</v>
      </c>
      <c r="K399" t="s">
        <v>22</v>
      </c>
      <c r="L399">
        <v>1369285200</v>
      </c>
      <c r="M399" s="8">
        <f t="shared" si="30"/>
        <v>41417.208333333336</v>
      </c>
      <c r="N399">
        <v>1369803600</v>
      </c>
      <c r="O399" s="9">
        <f t="shared" si="31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4"/>
        <v>717</v>
      </c>
      <c r="G400" t="s">
        <v>20</v>
      </c>
      <c r="H400">
        <v>123</v>
      </c>
      <c r="I400">
        <f>E400/H400</f>
        <v>99.203252032520325</v>
      </c>
      <c r="J400" t="s">
        <v>107</v>
      </c>
      <c r="K400" t="s">
        <v>108</v>
      </c>
      <c r="L400">
        <v>1525755600</v>
      </c>
      <c r="M400" s="8">
        <f t="shared" si="30"/>
        <v>43228.208333333328</v>
      </c>
      <c r="N400">
        <v>1525928400</v>
      </c>
      <c r="O400" s="9">
        <f t="shared" si="31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4"/>
        <v>63</v>
      </c>
      <c r="G401" t="s">
        <v>14</v>
      </c>
      <c r="H401">
        <v>941</v>
      </c>
      <c r="I401">
        <f>E401/H401</f>
        <v>66.022316684378325</v>
      </c>
      <c r="J401" t="s">
        <v>21</v>
      </c>
      <c r="K401" t="s">
        <v>22</v>
      </c>
      <c r="L401">
        <v>1296626400</v>
      </c>
      <c r="M401" s="8">
        <f t="shared" si="30"/>
        <v>40576.25</v>
      </c>
      <c r="N401">
        <v>1297231200</v>
      </c>
      <c r="O401" s="9">
        <f t="shared" si="31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4"/>
        <v>2</v>
      </c>
      <c r="G402" t="s">
        <v>14</v>
      </c>
      <c r="H402">
        <v>1</v>
      </c>
      <c r="I402">
        <f>E402/H402</f>
        <v>2</v>
      </c>
      <c r="J402" t="s">
        <v>21</v>
      </c>
      <c r="K402" t="s">
        <v>22</v>
      </c>
      <c r="L402">
        <v>1376629200</v>
      </c>
      <c r="M402" s="8">
        <f t="shared" si="30"/>
        <v>41502.208333333336</v>
      </c>
      <c r="N402">
        <v>1378530000</v>
      </c>
      <c r="O402" s="9">
        <f t="shared" si="31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hidden="1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4"/>
        <v>1530</v>
      </c>
      <c r="G403" t="s">
        <v>20</v>
      </c>
      <c r="H403">
        <v>299</v>
      </c>
      <c r="I403">
        <f>E403/H403</f>
        <v>46.060200668896321</v>
      </c>
      <c r="J403" t="s">
        <v>21</v>
      </c>
      <c r="K403" t="s">
        <v>22</v>
      </c>
      <c r="L403">
        <v>1572152400</v>
      </c>
      <c r="M403" s="8">
        <f t="shared" si="30"/>
        <v>43765.208333333328</v>
      </c>
      <c r="N403">
        <v>1572152400</v>
      </c>
      <c r="O403" s="9">
        <f t="shared" si="31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4"/>
        <v>40</v>
      </c>
      <c r="G404" t="s">
        <v>14</v>
      </c>
      <c r="H404">
        <v>40</v>
      </c>
      <c r="I404">
        <f>E404/H404</f>
        <v>73.650000000000006</v>
      </c>
      <c r="J404" t="s">
        <v>21</v>
      </c>
      <c r="K404" t="s">
        <v>22</v>
      </c>
      <c r="L404">
        <v>1325829600</v>
      </c>
      <c r="M404" s="8">
        <f t="shared" si="30"/>
        <v>40914.25</v>
      </c>
      <c r="N404">
        <v>1329890400</v>
      </c>
      <c r="O404" s="9">
        <f t="shared" si="31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hidden="1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4"/>
        <v>86</v>
      </c>
      <c r="G405" t="s">
        <v>14</v>
      </c>
      <c r="H405">
        <v>3015</v>
      </c>
      <c r="I405">
        <f>E405/H405</f>
        <v>55.99336650082919</v>
      </c>
      <c r="J405" t="s">
        <v>15</v>
      </c>
      <c r="K405" t="s">
        <v>16</v>
      </c>
      <c r="L405">
        <v>1273640400</v>
      </c>
      <c r="M405" s="8">
        <f t="shared" si="30"/>
        <v>40310.208333333336</v>
      </c>
      <c r="N405">
        <v>1276750800</v>
      </c>
      <c r="O405" s="9">
        <f t="shared" si="31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hidden="1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4"/>
        <v>315</v>
      </c>
      <c r="G406" t="s">
        <v>20</v>
      </c>
      <c r="H406">
        <v>2237</v>
      </c>
      <c r="I406">
        <f>E406/H406</f>
        <v>68.985695127402778</v>
      </c>
      <c r="J406" t="s">
        <v>21</v>
      </c>
      <c r="K406" t="s">
        <v>22</v>
      </c>
      <c r="L406">
        <v>1510639200</v>
      </c>
      <c r="M406" s="8">
        <f t="shared" si="30"/>
        <v>43053.25</v>
      </c>
      <c r="N406">
        <v>1510898400</v>
      </c>
      <c r="O406" s="9">
        <f t="shared" si="31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hidden="1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4"/>
        <v>89</v>
      </c>
      <c r="G407" t="s">
        <v>14</v>
      </c>
      <c r="H407">
        <v>435</v>
      </c>
      <c r="I407">
        <f>E407/H407</f>
        <v>60.981609195402299</v>
      </c>
      <c r="J407" t="s">
        <v>21</v>
      </c>
      <c r="K407" t="s">
        <v>22</v>
      </c>
      <c r="L407">
        <v>1528088400</v>
      </c>
      <c r="M407" s="8">
        <f t="shared" si="30"/>
        <v>43255.208333333328</v>
      </c>
      <c r="N407">
        <v>1532408400</v>
      </c>
      <c r="O407" s="9">
        <f t="shared" si="31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4"/>
        <v>182</v>
      </c>
      <c r="G408" t="s">
        <v>20</v>
      </c>
      <c r="H408">
        <v>645</v>
      </c>
      <c r="I408">
        <f>E408/H408</f>
        <v>110.98139534883721</v>
      </c>
      <c r="J408" t="s">
        <v>21</v>
      </c>
      <c r="K408" t="s">
        <v>22</v>
      </c>
      <c r="L408">
        <v>1359525600</v>
      </c>
      <c r="M408" s="8">
        <f t="shared" si="30"/>
        <v>41304.25</v>
      </c>
      <c r="N408">
        <v>1360562400</v>
      </c>
      <c r="O408" s="9">
        <f t="shared" si="31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hidden="1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4"/>
        <v>355</v>
      </c>
      <c r="G409" t="s">
        <v>20</v>
      </c>
      <c r="H409">
        <v>484</v>
      </c>
      <c r="I409">
        <f>E409/H409</f>
        <v>25</v>
      </c>
      <c r="J409" t="s">
        <v>36</v>
      </c>
      <c r="K409" t="s">
        <v>37</v>
      </c>
      <c r="L409">
        <v>1570942800</v>
      </c>
      <c r="M409" s="8">
        <f t="shared" si="30"/>
        <v>43751.208333333328</v>
      </c>
      <c r="N409">
        <v>1571547600</v>
      </c>
      <c r="O409" s="9">
        <f t="shared" si="31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4"/>
        <v>131</v>
      </c>
      <c r="G410" t="s">
        <v>20</v>
      </c>
      <c r="H410">
        <v>154</v>
      </c>
      <c r="I410">
        <f>E410/H410</f>
        <v>78.759740259740255</v>
      </c>
      <c r="J410" t="s">
        <v>15</v>
      </c>
      <c r="K410" t="s">
        <v>16</v>
      </c>
      <c r="L410">
        <v>1466398800</v>
      </c>
      <c r="M410" s="8">
        <f t="shared" si="30"/>
        <v>42541.208333333328</v>
      </c>
      <c r="N410">
        <v>1468126800</v>
      </c>
      <c r="O410" s="9">
        <f t="shared" si="31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4"/>
        <v>46</v>
      </c>
      <c r="G411" t="s">
        <v>14</v>
      </c>
      <c r="H411">
        <v>714</v>
      </c>
      <c r="I411">
        <f>E411/H411</f>
        <v>87.960784313725483</v>
      </c>
      <c r="J411" t="s">
        <v>21</v>
      </c>
      <c r="K411" t="s">
        <v>22</v>
      </c>
      <c r="L411">
        <v>1492491600</v>
      </c>
      <c r="M411" s="8">
        <f t="shared" si="30"/>
        <v>42843.208333333328</v>
      </c>
      <c r="N411">
        <v>1492837200</v>
      </c>
      <c r="O411" s="9">
        <f t="shared" si="31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4"/>
        <v>36</v>
      </c>
      <c r="G412" t="s">
        <v>47</v>
      </c>
      <c r="H412">
        <v>1111</v>
      </c>
      <c r="I412">
        <f>E412/H412</f>
        <v>49.987398739873989</v>
      </c>
      <c r="J412" t="s">
        <v>21</v>
      </c>
      <c r="K412" t="s">
        <v>22</v>
      </c>
      <c r="L412">
        <v>1430197200</v>
      </c>
      <c r="M412" s="8">
        <f t="shared" si="30"/>
        <v>42122.208333333328</v>
      </c>
      <c r="N412">
        <v>1430197200</v>
      </c>
      <c r="O412" s="9">
        <f t="shared" si="31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hidden="1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4"/>
        <v>104</v>
      </c>
      <c r="G413" t="s">
        <v>20</v>
      </c>
      <c r="H413">
        <v>82</v>
      </c>
      <c r="I413">
        <f>E413/H413</f>
        <v>99.524390243902445</v>
      </c>
      <c r="J413" t="s">
        <v>21</v>
      </c>
      <c r="K413" t="s">
        <v>22</v>
      </c>
      <c r="L413">
        <v>1496034000</v>
      </c>
      <c r="M413" s="8">
        <f t="shared" si="30"/>
        <v>42884.208333333328</v>
      </c>
      <c r="N413">
        <v>1496206800</v>
      </c>
      <c r="O413" s="9">
        <f t="shared" si="31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4"/>
        <v>668</v>
      </c>
      <c r="G414" t="s">
        <v>20</v>
      </c>
      <c r="H414">
        <v>134</v>
      </c>
      <c r="I414">
        <f>E414/H414</f>
        <v>104.82089552238806</v>
      </c>
      <c r="J414" t="s">
        <v>21</v>
      </c>
      <c r="K414" t="s">
        <v>22</v>
      </c>
      <c r="L414">
        <v>1388728800</v>
      </c>
      <c r="M414" s="8">
        <f t="shared" si="30"/>
        <v>41642.25</v>
      </c>
      <c r="N414">
        <v>1389592800</v>
      </c>
      <c r="O414" s="9">
        <f t="shared" si="31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4"/>
        <v>62</v>
      </c>
      <c r="G415" t="s">
        <v>47</v>
      </c>
      <c r="H415">
        <v>1089</v>
      </c>
      <c r="I415">
        <f>E415/H415</f>
        <v>108.01469237832875</v>
      </c>
      <c r="J415" t="s">
        <v>21</v>
      </c>
      <c r="K415" t="s">
        <v>22</v>
      </c>
      <c r="L415">
        <v>1543298400</v>
      </c>
      <c r="M415" s="8">
        <f t="shared" si="30"/>
        <v>43431.25</v>
      </c>
      <c r="N415">
        <v>1545631200</v>
      </c>
      <c r="O415" s="9">
        <f t="shared" si="31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4"/>
        <v>84</v>
      </c>
      <c r="G416" t="s">
        <v>14</v>
      </c>
      <c r="H416">
        <v>5497</v>
      </c>
      <c r="I416">
        <f>E416/H416</f>
        <v>28.998544660724033</v>
      </c>
      <c r="J416" t="s">
        <v>21</v>
      </c>
      <c r="K416" t="s">
        <v>22</v>
      </c>
      <c r="L416">
        <v>1271739600</v>
      </c>
      <c r="M416" s="8">
        <f t="shared" si="30"/>
        <v>40288.208333333336</v>
      </c>
      <c r="N416">
        <v>1272430800</v>
      </c>
      <c r="O416" s="9">
        <f t="shared" si="31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hidden="1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4"/>
        <v>11</v>
      </c>
      <c r="G417" t="s">
        <v>14</v>
      </c>
      <c r="H417">
        <v>418</v>
      </c>
      <c r="I417">
        <f>E417/H417</f>
        <v>30.028708133971293</v>
      </c>
      <c r="J417" t="s">
        <v>21</v>
      </c>
      <c r="K417" t="s">
        <v>22</v>
      </c>
      <c r="L417">
        <v>1326434400</v>
      </c>
      <c r="M417" s="8">
        <f t="shared" si="30"/>
        <v>40921.25</v>
      </c>
      <c r="N417">
        <v>1327903200</v>
      </c>
      <c r="O417" s="9">
        <f t="shared" si="31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4"/>
        <v>43</v>
      </c>
      <c r="G418" t="s">
        <v>14</v>
      </c>
      <c r="H418">
        <v>1439</v>
      </c>
      <c r="I418">
        <f>E418/H418</f>
        <v>41.005559416261292</v>
      </c>
      <c r="J418" t="s">
        <v>21</v>
      </c>
      <c r="K418" t="s">
        <v>22</v>
      </c>
      <c r="L418">
        <v>1295244000</v>
      </c>
      <c r="M418" s="8">
        <f t="shared" si="30"/>
        <v>40560.25</v>
      </c>
      <c r="N418">
        <v>1296021600</v>
      </c>
      <c r="O418" s="9">
        <f t="shared" si="31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hidden="1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4"/>
        <v>55</v>
      </c>
      <c r="G419" t="s">
        <v>14</v>
      </c>
      <c r="H419">
        <v>15</v>
      </c>
      <c r="I419">
        <f>E419/H419</f>
        <v>62.866666666666667</v>
      </c>
      <c r="J419" t="s">
        <v>21</v>
      </c>
      <c r="K419" t="s">
        <v>22</v>
      </c>
      <c r="L419">
        <v>1541221200</v>
      </c>
      <c r="M419" s="8">
        <f t="shared" si="30"/>
        <v>43407.208333333328</v>
      </c>
      <c r="N419">
        <v>1543298400</v>
      </c>
      <c r="O419" s="9">
        <f t="shared" si="31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4"/>
        <v>57</v>
      </c>
      <c r="G420" t="s">
        <v>14</v>
      </c>
      <c r="H420">
        <v>1999</v>
      </c>
      <c r="I420">
        <f>E420/H420</f>
        <v>47.005002501250623</v>
      </c>
      <c r="J420" t="s">
        <v>15</v>
      </c>
      <c r="K420" t="s">
        <v>16</v>
      </c>
      <c r="L420">
        <v>1336280400</v>
      </c>
      <c r="M420" s="8">
        <f t="shared" si="30"/>
        <v>41035.208333333336</v>
      </c>
      <c r="N420">
        <v>1336366800</v>
      </c>
      <c r="O420" s="9">
        <f t="shared" si="31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4"/>
        <v>123</v>
      </c>
      <c r="G421" t="s">
        <v>20</v>
      </c>
      <c r="H421">
        <v>5203</v>
      </c>
      <c r="I421">
        <f>E421/H421</f>
        <v>26.997693638285604</v>
      </c>
      <c r="J421" t="s">
        <v>21</v>
      </c>
      <c r="K421" t="s">
        <v>22</v>
      </c>
      <c r="L421">
        <v>1324533600</v>
      </c>
      <c r="M421" s="8">
        <f t="shared" si="30"/>
        <v>40899.25</v>
      </c>
      <c r="N421">
        <v>1325052000</v>
      </c>
      <c r="O421" s="9">
        <f t="shared" si="31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hidden="1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4"/>
        <v>128</v>
      </c>
      <c r="G422" t="s">
        <v>20</v>
      </c>
      <c r="H422">
        <v>94</v>
      </c>
      <c r="I422">
        <f>E422/H422</f>
        <v>68.329787234042556</v>
      </c>
      <c r="J422" t="s">
        <v>21</v>
      </c>
      <c r="K422" t="s">
        <v>22</v>
      </c>
      <c r="L422">
        <v>1498366800</v>
      </c>
      <c r="M422" s="8">
        <f t="shared" si="30"/>
        <v>42911.208333333328</v>
      </c>
      <c r="N422">
        <v>1499576400</v>
      </c>
      <c r="O422" s="9">
        <f t="shared" si="31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4"/>
        <v>63</v>
      </c>
      <c r="G423" t="s">
        <v>14</v>
      </c>
      <c r="H423">
        <v>118</v>
      </c>
      <c r="I423">
        <f>E423/H423</f>
        <v>50.974576271186443</v>
      </c>
      <c r="J423" t="s">
        <v>21</v>
      </c>
      <c r="K423" t="s">
        <v>22</v>
      </c>
      <c r="L423">
        <v>1498712400</v>
      </c>
      <c r="M423" s="8">
        <f t="shared" si="30"/>
        <v>42915.208333333328</v>
      </c>
      <c r="N423">
        <v>1501304400</v>
      </c>
      <c r="O423" s="9">
        <f t="shared" si="31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" hidden="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4"/>
        <v>127</v>
      </c>
      <c r="G424" t="s">
        <v>20</v>
      </c>
      <c r="H424">
        <v>205</v>
      </c>
      <c r="I424">
        <f>E424/H424</f>
        <v>54.024390243902438</v>
      </c>
      <c r="J424" t="s">
        <v>21</v>
      </c>
      <c r="K424" t="s">
        <v>22</v>
      </c>
      <c r="L424">
        <v>1271480400</v>
      </c>
      <c r="M424" s="8">
        <f t="shared" si="30"/>
        <v>40285.208333333336</v>
      </c>
      <c r="N424">
        <v>1273208400</v>
      </c>
      <c r="O424" s="9">
        <f t="shared" si="31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4"/>
        <v>10</v>
      </c>
      <c r="G425" t="s">
        <v>14</v>
      </c>
      <c r="H425">
        <v>162</v>
      </c>
      <c r="I425">
        <f>E425/H425</f>
        <v>97.055555555555557</v>
      </c>
      <c r="J425" t="s">
        <v>21</v>
      </c>
      <c r="K425" t="s">
        <v>22</v>
      </c>
      <c r="L425">
        <v>1316667600</v>
      </c>
      <c r="M425" s="8">
        <f t="shared" si="30"/>
        <v>40808.208333333336</v>
      </c>
      <c r="N425">
        <v>1316840400</v>
      </c>
      <c r="O425" s="9">
        <f t="shared" si="31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4"/>
        <v>40</v>
      </c>
      <c r="G426" t="s">
        <v>14</v>
      </c>
      <c r="H426">
        <v>83</v>
      </c>
      <c r="I426">
        <f>E426/H426</f>
        <v>24.867469879518072</v>
      </c>
      <c r="J426" t="s">
        <v>21</v>
      </c>
      <c r="K426" t="s">
        <v>22</v>
      </c>
      <c r="L426">
        <v>1524027600</v>
      </c>
      <c r="M426" s="8">
        <f t="shared" si="30"/>
        <v>43208.208333333328</v>
      </c>
      <c r="N426">
        <v>1524546000</v>
      </c>
      <c r="O426" s="9">
        <f t="shared" si="31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4"/>
        <v>287</v>
      </c>
      <c r="G427" t="s">
        <v>20</v>
      </c>
      <c r="H427">
        <v>92</v>
      </c>
      <c r="I427">
        <f>E427/H427</f>
        <v>84.423913043478265</v>
      </c>
      <c r="J427" t="s">
        <v>21</v>
      </c>
      <c r="K427" t="s">
        <v>22</v>
      </c>
      <c r="L427">
        <v>1438059600</v>
      </c>
      <c r="M427" s="8">
        <f t="shared" si="30"/>
        <v>42213.208333333328</v>
      </c>
      <c r="N427">
        <v>1438578000</v>
      </c>
      <c r="O427" s="9">
        <f t="shared" si="31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hidden="1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4"/>
        <v>572</v>
      </c>
      <c r="G428" t="s">
        <v>20</v>
      </c>
      <c r="H428">
        <v>219</v>
      </c>
      <c r="I428">
        <f>E428/H428</f>
        <v>47.091324200913242</v>
      </c>
      <c r="J428" t="s">
        <v>21</v>
      </c>
      <c r="K428" t="s">
        <v>22</v>
      </c>
      <c r="L428">
        <v>1361944800</v>
      </c>
      <c r="M428" s="8">
        <f t="shared" si="30"/>
        <v>41332.25</v>
      </c>
      <c r="N428">
        <v>1362549600</v>
      </c>
      <c r="O428" s="9">
        <f t="shared" si="31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hidden="1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4"/>
        <v>112</v>
      </c>
      <c r="G429" t="s">
        <v>20</v>
      </c>
      <c r="H429">
        <v>2526</v>
      </c>
      <c r="I429">
        <f>E429/H429</f>
        <v>77.996041171813147</v>
      </c>
      <c r="J429" t="s">
        <v>21</v>
      </c>
      <c r="K429" t="s">
        <v>22</v>
      </c>
      <c r="L429">
        <v>1410584400</v>
      </c>
      <c r="M429" s="8">
        <f t="shared" si="30"/>
        <v>41895.208333333336</v>
      </c>
      <c r="N429">
        <v>1413349200</v>
      </c>
      <c r="O429" s="9">
        <f t="shared" si="31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4"/>
        <v>46</v>
      </c>
      <c r="G430" t="s">
        <v>14</v>
      </c>
      <c r="H430">
        <v>747</v>
      </c>
      <c r="I430">
        <f>E430/H430</f>
        <v>62.967871485943775</v>
      </c>
      <c r="J430" t="s">
        <v>21</v>
      </c>
      <c r="K430" t="s">
        <v>22</v>
      </c>
      <c r="L430">
        <v>1297404000</v>
      </c>
      <c r="M430" s="8">
        <f t="shared" si="30"/>
        <v>40585.25</v>
      </c>
      <c r="N430">
        <v>1298008800</v>
      </c>
      <c r="O430" s="9">
        <f t="shared" si="31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4"/>
        <v>90</v>
      </c>
      <c r="G431" t="s">
        <v>74</v>
      </c>
      <c r="H431">
        <v>2138</v>
      </c>
      <c r="I431">
        <f>E431/H431</f>
        <v>81.006080449017773</v>
      </c>
      <c r="J431" t="s">
        <v>21</v>
      </c>
      <c r="K431" t="s">
        <v>22</v>
      </c>
      <c r="L431">
        <v>1392012000</v>
      </c>
      <c r="M431" s="8">
        <f t="shared" si="30"/>
        <v>41680.25</v>
      </c>
      <c r="N431">
        <v>1394427600</v>
      </c>
      <c r="O431" s="9">
        <f t="shared" si="31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hidden="1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4"/>
        <v>67</v>
      </c>
      <c r="G432" t="s">
        <v>14</v>
      </c>
      <c r="H432">
        <v>84</v>
      </c>
      <c r="I432">
        <f>E432/H432</f>
        <v>65.321428571428569</v>
      </c>
      <c r="J432" t="s">
        <v>21</v>
      </c>
      <c r="K432" t="s">
        <v>22</v>
      </c>
      <c r="L432">
        <v>1569733200</v>
      </c>
      <c r="M432" s="8">
        <f t="shared" si="30"/>
        <v>43737.208333333328</v>
      </c>
      <c r="N432">
        <v>1572670800</v>
      </c>
      <c r="O432" s="9">
        <f t="shared" si="31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hidden="1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4"/>
        <v>192</v>
      </c>
      <c r="G433" t="s">
        <v>20</v>
      </c>
      <c r="H433">
        <v>94</v>
      </c>
      <c r="I433">
        <f>E433/H433</f>
        <v>104.43617021276596</v>
      </c>
      <c r="J433" t="s">
        <v>21</v>
      </c>
      <c r="K433" t="s">
        <v>22</v>
      </c>
      <c r="L433">
        <v>1529643600</v>
      </c>
      <c r="M433" s="8">
        <f t="shared" si="30"/>
        <v>43273.208333333328</v>
      </c>
      <c r="N433">
        <v>1531112400</v>
      </c>
      <c r="O433" s="9">
        <f t="shared" si="31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hidden="1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4"/>
        <v>82</v>
      </c>
      <c r="G434" t="s">
        <v>14</v>
      </c>
      <c r="H434">
        <v>91</v>
      </c>
      <c r="I434">
        <f>E434/H434</f>
        <v>69.989010989010993</v>
      </c>
      <c r="J434" t="s">
        <v>21</v>
      </c>
      <c r="K434" t="s">
        <v>22</v>
      </c>
      <c r="L434">
        <v>1399006800</v>
      </c>
      <c r="M434" s="8">
        <f t="shared" si="30"/>
        <v>41761.208333333336</v>
      </c>
      <c r="N434">
        <v>1400734800</v>
      </c>
      <c r="O434" s="9">
        <f t="shared" si="31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4"/>
        <v>54</v>
      </c>
      <c r="G435" t="s">
        <v>14</v>
      </c>
      <c r="H435">
        <v>792</v>
      </c>
      <c r="I435">
        <f>E435/H435</f>
        <v>83.023989898989896</v>
      </c>
      <c r="J435" t="s">
        <v>21</v>
      </c>
      <c r="K435" t="s">
        <v>22</v>
      </c>
      <c r="L435">
        <v>1385359200</v>
      </c>
      <c r="M435" s="8">
        <f t="shared" si="30"/>
        <v>41603.25</v>
      </c>
      <c r="N435">
        <v>1386741600</v>
      </c>
      <c r="O435" s="9">
        <f t="shared" si="31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hidden="1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4"/>
        <v>16</v>
      </c>
      <c r="G436" t="s">
        <v>74</v>
      </c>
      <c r="H436">
        <v>10</v>
      </c>
      <c r="I436">
        <f>E436/H436</f>
        <v>90.3</v>
      </c>
      <c r="J436" t="s">
        <v>15</v>
      </c>
      <c r="K436" t="s">
        <v>16</v>
      </c>
      <c r="L436">
        <v>1480572000</v>
      </c>
      <c r="M436" s="8">
        <f t="shared" si="30"/>
        <v>42705.25</v>
      </c>
      <c r="N436">
        <v>1481781600</v>
      </c>
      <c r="O436" s="9">
        <f t="shared" si="31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hidden="1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4"/>
        <v>116</v>
      </c>
      <c r="G437" t="s">
        <v>20</v>
      </c>
      <c r="H437">
        <v>1713</v>
      </c>
      <c r="I437">
        <f>E437/H437</f>
        <v>103.98131932282546</v>
      </c>
      <c r="J437" t="s">
        <v>107</v>
      </c>
      <c r="K437" t="s">
        <v>108</v>
      </c>
      <c r="L437">
        <v>1418623200</v>
      </c>
      <c r="M437" s="8">
        <f t="shared" si="30"/>
        <v>41988.25</v>
      </c>
      <c r="N437">
        <v>1419660000</v>
      </c>
      <c r="O437" s="9">
        <f t="shared" si="31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4"/>
        <v>1052</v>
      </c>
      <c r="G438" t="s">
        <v>20</v>
      </c>
      <c r="H438">
        <v>249</v>
      </c>
      <c r="I438">
        <f>E438/H438</f>
        <v>54.931726907630519</v>
      </c>
      <c r="J438" t="s">
        <v>21</v>
      </c>
      <c r="K438" t="s">
        <v>22</v>
      </c>
      <c r="L438">
        <v>1555736400</v>
      </c>
      <c r="M438" s="8">
        <f t="shared" si="30"/>
        <v>43575.208333333328</v>
      </c>
      <c r="N438">
        <v>1555822800</v>
      </c>
      <c r="O438" s="9">
        <f t="shared" si="31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4"/>
        <v>123</v>
      </c>
      <c r="G439" t="s">
        <v>20</v>
      </c>
      <c r="H439">
        <v>192</v>
      </c>
      <c r="I439">
        <f>E439/H439</f>
        <v>51.921875</v>
      </c>
      <c r="J439" t="s">
        <v>21</v>
      </c>
      <c r="K439" t="s">
        <v>22</v>
      </c>
      <c r="L439">
        <v>1442120400</v>
      </c>
      <c r="M439" s="8">
        <f t="shared" si="30"/>
        <v>42260.208333333328</v>
      </c>
      <c r="N439">
        <v>1442379600</v>
      </c>
      <c r="O439" s="9">
        <f t="shared" si="31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" hidden="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4"/>
        <v>178</v>
      </c>
      <c r="G440" t="s">
        <v>20</v>
      </c>
      <c r="H440">
        <v>247</v>
      </c>
      <c r="I440">
        <f>E440/H440</f>
        <v>60.02834008097166</v>
      </c>
      <c r="J440" t="s">
        <v>21</v>
      </c>
      <c r="K440" t="s">
        <v>22</v>
      </c>
      <c r="L440">
        <v>1362376800</v>
      </c>
      <c r="M440" s="8">
        <f t="shared" si="30"/>
        <v>41337.25</v>
      </c>
      <c r="N440">
        <v>1364965200</v>
      </c>
      <c r="O440" s="9">
        <f t="shared" si="31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4"/>
        <v>355</v>
      </c>
      <c r="G441" t="s">
        <v>20</v>
      </c>
      <c r="H441">
        <v>2293</v>
      </c>
      <c r="I441">
        <f>E441/H441</f>
        <v>44.003488879197555</v>
      </c>
      <c r="J441" t="s">
        <v>21</v>
      </c>
      <c r="K441" t="s">
        <v>22</v>
      </c>
      <c r="L441">
        <v>1478408400</v>
      </c>
      <c r="M441" s="8">
        <f t="shared" si="30"/>
        <v>42680.208333333328</v>
      </c>
      <c r="N441">
        <v>1479016800</v>
      </c>
      <c r="O441" s="9">
        <f t="shared" si="31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4"/>
        <v>161</v>
      </c>
      <c r="G442" t="s">
        <v>20</v>
      </c>
      <c r="H442">
        <v>3131</v>
      </c>
      <c r="I442">
        <f>E442/H442</f>
        <v>53.003513254551258</v>
      </c>
      <c r="J442" t="s">
        <v>21</v>
      </c>
      <c r="K442" t="s">
        <v>22</v>
      </c>
      <c r="L442">
        <v>1498798800</v>
      </c>
      <c r="M442" s="8">
        <f t="shared" si="30"/>
        <v>42916.208333333328</v>
      </c>
      <c r="N442">
        <v>1499662800</v>
      </c>
      <c r="O442" s="9">
        <f t="shared" si="31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4"/>
        <v>24</v>
      </c>
      <c r="G443" t="s">
        <v>14</v>
      </c>
      <c r="H443">
        <v>32</v>
      </c>
      <c r="I443">
        <f>E443/H443</f>
        <v>54.5</v>
      </c>
      <c r="J443" t="s">
        <v>21</v>
      </c>
      <c r="K443" t="s">
        <v>22</v>
      </c>
      <c r="L443">
        <v>1335416400</v>
      </c>
      <c r="M443" s="8">
        <f t="shared" si="30"/>
        <v>41025.208333333336</v>
      </c>
      <c r="N443">
        <v>1337835600</v>
      </c>
      <c r="O443" s="9">
        <f t="shared" si="31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hidden="1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4"/>
        <v>198</v>
      </c>
      <c r="G444" t="s">
        <v>20</v>
      </c>
      <c r="H444">
        <v>143</v>
      </c>
      <c r="I444">
        <f>E444/H444</f>
        <v>75.04195804195804</v>
      </c>
      <c r="J444" t="s">
        <v>107</v>
      </c>
      <c r="K444" t="s">
        <v>108</v>
      </c>
      <c r="L444">
        <v>1504328400</v>
      </c>
      <c r="M444" s="8">
        <f t="shared" si="30"/>
        <v>42980.208333333328</v>
      </c>
      <c r="N444">
        <v>1505710800</v>
      </c>
      <c r="O444" s="9">
        <f t="shared" si="31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hidden="1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4"/>
        <v>34</v>
      </c>
      <c r="G445" t="s">
        <v>74</v>
      </c>
      <c r="H445">
        <v>90</v>
      </c>
      <c r="I445">
        <f>E445/H445</f>
        <v>35.911111111111111</v>
      </c>
      <c r="J445" t="s">
        <v>21</v>
      </c>
      <c r="K445" t="s">
        <v>22</v>
      </c>
      <c r="L445">
        <v>1285822800</v>
      </c>
      <c r="M445" s="8">
        <f t="shared" si="30"/>
        <v>40451.208333333336</v>
      </c>
      <c r="N445">
        <v>1287464400</v>
      </c>
      <c r="O445" s="9">
        <f t="shared" si="31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4"/>
        <v>176</v>
      </c>
      <c r="G446" t="s">
        <v>20</v>
      </c>
      <c r="H446">
        <v>296</v>
      </c>
      <c r="I446">
        <f>E446/H446</f>
        <v>36.952702702702702</v>
      </c>
      <c r="J446" t="s">
        <v>21</v>
      </c>
      <c r="K446" t="s">
        <v>22</v>
      </c>
      <c r="L446">
        <v>1311483600</v>
      </c>
      <c r="M446" s="8">
        <f t="shared" si="30"/>
        <v>40748.208333333336</v>
      </c>
      <c r="N446">
        <v>1311656400</v>
      </c>
      <c r="O446" s="9">
        <f t="shared" si="31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" hidden="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4"/>
        <v>511</v>
      </c>
      <c r="G447" t="s">
        <v>20</v>
      </c>
      <c r="H447">
        <v>170</v>
      </c>
      <c r="I447">
        <f>E447/H447</f>
        <v>63.170588235294119</v>
      </c>
      <c r="J447" t="s">
        <v>21</v>
      </c>
      <c r="K447" t="s">
        <v>22</v>
      </c>
      <c r="L447">
        <v>1291356000</v>
      </c>
      <c r="M447" s="8">
        <f t="shared" si="30"/>
        <v>40515.25</v>
      </c>
      <c r="N447">
        <v>1293170400</v>
      </c>
      <c r="O447" s="9">
        <f t="shared" si="31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4"/>
        <v>82</v>
      </c>
      <c r="G448" t="s">
        <v>14</v>
      </c>
      <c r="H448">
        <v>186</v>
      </c>
      <c r="I448">
        <f>E448/H448</f>
        <v>29.99462365591398</v>
      </c>
      <c r="J448" t="s">
        <v>21</v>
      </c>
      <c r="K448" t="s">
        <v>22</v>
      </c>
      <c r="L448">
        <v>1355810400</v>
      </c>
      <c r="M448" s="8">
        <f t="shared" si="30"/>
        <v>41261.25</v>
      </c>
      <c r="N448">
        <v>1355983200</v>
      </c>
      <c r="O448" s="9">
        <f t="shared" si="31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4"/>
        <v>24</v>
      </c>
      <c r="G449" t="s">
        <v>74</v>
      </c>
      <c r="H449">
        <v>439</v>
      </c>
      <c r="I449">
        <f>E449/H449</f>
        <v>86</v>
      </c>
      <c r="J449" t="s">
        <v>40</v>
      </c>
      <c r="K449" t="s">
        <v>41</v>
      </c>
      <c r="L449">
        <v>1513663200</v>
      </c>
      <c r="M449" s="8">
        <f t="shared" si="30"/>
        <v>43088.25</v>
      </c>
      <c r="N449">
        <v>1515045600</v>
      </c>
      <c r="O449" s="9">
        <f t="shared" si="31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4"/>
        <v>50</v>
      </c>
      <c r="G450" t="s">
        <v>14</v>
      </c>
      <c r="H450">
        <v>605</v>
      </c>
      <c r="I450">
        <f>E450/H450</f>
        <v>75.014876033057845</v>
      </c>
      <c r="J450" t="s">
        <v>21</v>
      </c>
      <c r="K450" t="s">
        <v>22</v>
      </c>
      <c r="L450">
        <v>1365915600</v>
      </c>
      <c r="M450" s="8">
        <f t="shared" si="30"/>
        <v>41378.208333333336</v>
      </c>
      <c r="N450">
        <v>1366088400</v>
      </c>
      <c r="O450" s="9">
        <f t="shared" si="31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34"/>
        <v>967</v>
      </c>
      <c r="G451" t="s">
        <v>20</v>
      </c>
      <c r="H451">
        <v>86</v>
      </c>
      <c r="I451">
        <f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5">(((L451/60)/60)/24)+DATE(1970,1,1)</f>
        <v>43530.25</v>
      </c>
      <c r="N451">
        <v>1553317200</v>
      </c>
      <c r="O451" s="9">
        <f t="shared" ref="O451:O514" si="3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LEFT(R451,SEARCH("/",R451)-1)</f>
        <v>games</v>
      </c>
      <c r="T451" t="str">
        <f t="shared" ref="T451:T514" si="38">RIGHT(R451,LEN(R451) -SEARCH("/",R451))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ref="F452:F515" si="39">INT(E452/D452*100)</f>
        <v>4</v>
      </c>
      <c r="G452" t="s">
        <v>14</v>
      </c>
      <c r="H452">
        <v>1</v>
      </c>
      <c r="I452">
        <f>E452/H452</f>
        <v>4</v>
      </c>
      <c r="J452" t="s">
        <v>15</v>
      </c>
      <c r="K452" t="s">
        <v>16</v>
      </c>
      <c r="L452">
        <v>1540098000</v>
      </c>
      <c r="M452" s="8">
        <f t="shared" si="35"/>
        <v>43394.208333333328</v>
      </c>
      <c r="N452">
        <v>1542088800</v>
      </c>
      <c r="O452" s="9">
        <f t="shared" si="36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39"/>
        <v>122</v>
      </c>
      <c r="G453" t="s">
        <v>20</v>
      </c>
      <c r="H453">
        <v>6286</v>
      </c>
      <c r="I453">
        <f>E453/H453</f>
        <v>29.001272669424118</v>
      </c>
      <c r="J453" t="s">
        <v>21</v>
      </c>
      <c r="K453" t="s">
        <v>22</v>
      </c>
      <c r="L453">
        <v>1500440400</v>
      </c>
      <c r="M453" s="8">
        <f t="shared" si="35"/>
        <v>42935.208333333328</v>
      </c>
      <c r="N453">
        <v>1503118800</v>
      </c>
      <c r="O453" s="9">
        <f t="shared" si="36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39"/>
        <v>63</v>
      </c>
      <c r="G454" t="s">
        <v>14</v>
      </c>
      <c r="H454">
        <v>31</v>
      </c>
      <c r="I454">
        <f>E454/H454</f>
        <v>98.225806451612897</v>
      </c>
      <c r="J454" t="s">
        <v>21</v>
      </c>
      <c r="K454" t="s">
        <v>22</v>
      </c>
      <c r="L454">
        <v>1278392400</v>
      </c>
      <c r="M454" s="8">
        <f t="shared" si="35"/>
        <v>40365.208333333336</v>
      </c>
      <c r="N454">
        <v>1278478800</v>
      </c>
      <c r="O454" s="9">
        <f t="shared" si="36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39"/>
        <v>56</v>
      </c>
      <c r="G455" t="s">
        <v>14</v>
      </c>
      <c r="H455">
        <v>1181</v>
      </c>
      <c r="I455">
        <f>E455/H455</f>
        <v>87.001693480101608</v>
      </c>
      <c r="J455" t="s">
        <v>21</v>
      </c>
      <c r="K455" t="s">
        <v>22</v>
      </c>
      <c r="L455">
        <v>1480572000</v>
      </c>
      <c r="M455" s="8">
        <f t="shared" si="35"/>
        <v>42705.25</v>
      </c>
      <c r="N455">
        <v>1484114400</v>
      </c>
      <c r="O455" s="9">
        <f t="shared" si="36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39"/>
        <v>44</v>
      </c>
      <c r="G456" t="s">
        <v>14</v>
      </c>
      <c r="H456">
        <v>39</v>
      </c>
      <c r="I456">
        <f>E456/H456</f>
        <v>45.205128205128204</v>
      </c>
      <c r="J456" t="s">
        <v>21</v>
      </c>
      <c r="K456" t="s">
        <v>22</v>
      </c>
      <c r="L456">
        <v>1382331600</v>
      </c>
      <c r="M456" s="8">
        <f t="shared" si="35"/>
        <v>41568.208333333336</v>
      </c>
      <c r="N456">
        <v>1385445600</v>
      </c>
      <c r="O456" s="9">
        <f t="shared" si="36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hidden="1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39"/>
        <v>118</v>
      </c>
      <c r="G457" t="s">
        <v>20</v>
      </c>
      <c r="H457">
        <v>3727</v>
      </c>
      <c r="I457">
        <f>E457/H457</f>
        <v>37.001341561577675</v>
      </c>
      <c r="J457" t="s">
        <v>21</v>
      </c>
      <c r="K457" t="s">
        <v>22</v>
      </c>
      <c r="L457">
        <v>1316754000</v>
      </c>
      <c r="M457" s="8">
        <f t="shared" si="35"/>
        <v>40809.208333333336</v>
      </c>
      <c r="N457">
        <v>1318741200</v>
      </c>
      <c r="O457" s="9">
        <f t="shared" si="36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39"/>
        <v>104</v>
      </c>
      <c r="G458" t="s">
        <v>20</v>
      </c>
      <c r="H458">
        <v>1605</v>
      </c>
      <c r="I458">
        <f>E458/H458</f>
        <v>94.976947040498445</v>
      </c>
      <c r="J458" t="s">
        <v>21</v>
      </c>
      <c r="K458" t="s">
        <v>22</v>
      </c>
      <c r="L458">
        <v>1518242400</v>
      </c>
      <c r="M458" s="8">
        <f t="shared" si="35"/>
        <v>43141.25</v>
      </c>
      <c r="N458">
        <v>1518242400</v>
      </c>
      <c r="O458" s="9">
        <f t="shared" si="36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hidden="1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39"/>
        <v>26</v>
      </c>
      <c r="G459" t="s">
        <v>14</v>
      </c>
      <c r="H459">
        <v>46</v>
      </c>
      <c r="I459">
        <f>E459/H459</f>
        <v>28.956521739130434</v>
      </c>
      <c r="J459" t="s">
        <v>21</v>
      </c>
      <c r="K459" t="s">
        <v>22</v>
      </c>
      <c r="L459">
        <v>1476421200</v>
      </c>
      <c r="M459" s="8">
        <f t="shared" si="35"/>
        <v>42657.208333333328</v>
      </c>
      <c r="N459">
        <v>1476594000</v>
      </c>
      <c r="O459" s="9">
        <f t="shared" si="36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hidden="1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39"/>
        <v>351</v>
      </c>
      <c r="G460" t="s">
        <v>20</v>
      </c>
      <c r="H460">
        <v>2120</v>
      </c>
      <c r="I460">
        <f>E460/H460</f>
        <v>55.993396226415094</v>
      </c>
      <c r="J460" t="s">
        <v>21</v>
      </c>
      <c r="K460" t="s">
        <v>22</v>
      </c>
      <c r="L460">
        <v>1269752400</v>
      </c>
      <c r="M460" s="8">
        <f t="shared" si="35"/>
        <v>40265.208333333336</v>
      </c>
      <c r="N460">
        <v>1273554000</v>
      </c>
      <c r="O460" s="9">
        <f t="shared" si="36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39"/>
        <v>90</v>
      </c>
      <c r="G461" t="s">
        <v>14</v>
      </c>
      <c r="H461">
        <v>105</v>
      </c>
      <c r="I461">
        <f>E461/H461</f>
        <v>54.038095238095238</v>
      </c>
      <c r="J461" t="s">
        <v>21</v>
      </c>
      <c r="K461" t="s">
        <v>22</v>
      </c>
      <c r="L461">
        <v>1419746400</v>
      </c>
      <c r="M461" s="8">
        <f t="shared" si="35"/>
        <v>42001.25</v>
      </c>
      <c r="N461">
        <v>1421906400</v>
      </c>
      <c r="O461" s="9">
        <f t="shared" si="36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hidden="1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39"/>
        <v>171</v>
      </c>
      <c r="G462" t="s">
        <v>20</v>
      </c>
      <c r="H462">
        <v>50</v>
      </c>
      <c r="I462">
        <f>E462/H462</f>
        <v>82.38</v>
      </c>
      <c r="J462" t="s">
        <v>21</v>
      </c>
      <c r="K462" t="s">
        <v>22</v>
      </c>
      <c r="L462">
        <v>1281330000</v>
      </c>
      <c r="M462" s="8">
        <f t="shared" si="35"/>
        <v>40399.208333333336</v>
      </c>
      <c r="N462">
        <v>1281589200</v>
      </c>
      <c r="O462" s="9">
        <f t="shared" si="36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39"/>
        <v>141</v>
      </c>
      <c r="G463" t="s">
        <v>20</v>
      </c>
      <c r="H463">
        <v>2080</v>
      </c>
      <c r="I463">
        <f>E463/H463</f>
        <v>66.997115384615384</v>
      </c>
      <c r="J463" t="s">
        <v>21</v>
      </c>
      <c r="K463" t="s">
        <v>22</v>
      </c>
      <c r="L463">
        <v>1398661200</v>
      </c>
      <c r="M463" s="8">
        <f t="shared" si="35"/>
        <v>41757.208333333336</v>
      </c>
      <c r="N463">
        <v>1400389200</v>
      </c>
      <c r="O463" s="9">
        <f t="shared" si="36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39"/>
        <v>30</v>
      </c>
      <c r="G464" t="s">
        <v>14</v>
      </c>
      <c r="H464">
        <v>535</v>
      </c>
      <c r="I464">
        <f>E464/H464</f>
        <v>107.91401869158878</v>
      </c>
      <c r="J464" t="s">
        <v>21</v>
      </c>
      <c r="K464" t="s">
        <v>22</v>
      </c>
      <c r="L464">
        <v>1359525600</v>
      </c>
      <c r="M464" s="8">
        <f t="shared" si="35"/>
        <v>41304.25</v>
      </c>
      <c r="N464">
        <v>1362808800</v>
      </c>
      <c r="O464" s="9">
        <f t="shared" si="36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39"/>
        <v>108</v>
      </c>
      <c r="G465" t="s">
        <v>20</v>
      </c>
      <c r="H465">
        <v>2105</v>
      </c>
      <c r="I465">
        <f>E465/H465</f>
        <v>69.009501187648453</v>
      </c>
      <c r="J465" t="s">
        <v>21</v>
      </c>
      <c r="K465" t="s">
        <v>22</v>
      </c>
      <c r="L465">
        <v>1388469600</v>
      </c>
      <c r="M465" s="8">
        <f t="shared" si="35"/>
        <v>41639.25</v>
      </c>
      <c r="N465">
        <v>1388815200</v>
      </c>
      <c r="O465" s="9">
        <f t="shared" si="36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hidden="1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39"/>
        <v>133</v>
      </c>
      <c r="G466" t="s">
        <v>20</v>
      </c>
      <c r="H466">
        <v>2436</v>
      </c>
      <c r="I466">
        <f>E466/H466</f>
        <v>39.006568144499177</v>
      </c>
      <c r="J466" t="s">
        <v>21</v>
      </c>
      <c r="K466" t="s">
        <v>22</v>
      </c>
      <c r="L466">
        <v>1518328800</v>
      </c>
      <c r="M466" s="8">
        <f t="shared" si="35"/>
        <v>43142.25</v>
      </c>
      <c r="N466">
        <v>1519538400</v>
      </c>
      <c r="O466" s="9">
        <f t="shared" si="36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39"/>
        <v>187</v>
      </c>
      <c r="G467" t="s">
        <v>20</v>
      </c>
      <c r="H467">
        <v>80</v>
      </c>
      <c r="I467">
        <f>E467/H467</f>
        <v>110.3625</v>
      </c>
      <c r="J467" t="s">
        <v>21</v>
      </c>
      <c r="K467" t="s">
        <v>22</v>
      </c>
      <c r="L467">
        <v>1517032800</v>
      </c>
      <c r="M467" s="8">
        <f t="shared" si="35"/>
        <v>43127.25</v>
      </c>
      <c r="N467">
        <v>1517810400</v>
      </c>
      <c r="O467" s="9">
        <f t="shared" si="36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39"/>
        <v>332</v>
      </c>
      <c r="G468" t="s">
        <v>20</v>
      </c>
      <c r="H468">
        <v>42</v>
      </c>
      <c r="I468">
        <f>E468/H468</f>
        <v>94.857142857142861</v>
      </c>
      <c r="J468" t="s">
        <v>21</v>
      </c>
      <c r="K468" t="s">
        <v>22</v>
      </c>
      <c r="L468">
        <v>1368594000</v>
      </c>
      <c r="M468" s="8">
        <f t="shared" si="35"/>
        <v>41409.208333333336</v>
      </c>
      <c r="N468">
        <v>1370581200</v>
      </c>
      <c r="O468" s="9">
        <f t="shared" si="36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39"/>
        <v>575</v>
      </c>
      <c r="G469" t="s">
        <v>20</v>
      </c>
      <c r="H469">
        <v>139</v>
      </c>
      <c r="I469">
        <f>E469/H469</f>
        <v>57.935251798561154</v>
      </c>
      <c r="J469" t="s">
        <v>15</v>
      </c>
      <c r="K469" t="s">
        <v>16</v>
      </c>
      <c r="L469">
        <v>1448258400</v>
      </c>
      <c r="M469" s="8">
        <f t="shared" si="35"/>
        <v>42331.25</v>
      </c>
      <c r="N469">
        <v>1448863200</v>
      </c>
      <c r="O469" s="9">
        <f t="shared" si="36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hidden="1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39"/>
        <v>40</v>
      </c>
      <c r="G470" t="s">
        <v>14</v>
      </c>
      <c r="H470">
        <v>16</v>
      </c>
      <c r="I470">
        <f>E470/H470</f>
        <v>101.25</v>
      </c>
      <c r="J470" t="s">
        <v>21</v>
      </c>
      <c r="K470" t="s">
        <v>22</v>
      </c>
      <c r="L470">
        <v>1555218000</v>
      </c>
      <c r="M470" s="8">
        <f t="shared" si="35"/>
        <v>43569.208333333328</v>
      </c>
      <c r="N470">
        <v>1556600400</v>
      </c>
      <c r="O470" s="9">
        <f t="shared" si="36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39"/>
        <v>184</v>
      </c>
      <c r="G471" t="s">
        <v>20</v>
      </c>
      <c r="H471">
        <v>159</v>
      </c>
      <c r="I471">
        <f>E471/H471</f>
        <v>64.95597484276729</v>
      </c>
      <c r="J471" t="s">
        <v>21</v>
      </c>
      <c r="K471" t="s">
        <v>22</v>
      </c>
      <c r="L471">
        <v>1431925200</v>
      </c>
      <c r="M471" s="8">
        <f t="shared" si="35"/>
        <v>42142.208333333328</v>
      </c>
      <c r="N471">
        <v>1432098000</v>
      </c>
      <c r="O471" s="9">
        <f t="shared" si="36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39"/>
        <v>285</v>
      </c>
      <c r="G472" t="s">
        <v>20</v>
      </c>
      <c r="H472">
        <v>381</v>
      </c>
      <c r="I472">
        <f>E472/H472</f>
        <v>27.00524934383202</v>
      </c>
      <c r="J472" t="s">
        <v>21</v>
      </c>
      <c r="K472" t="s">
        <v>22</v>
      </c>
      <c r="L472">
        <v>1481522400</v>
      </c>
      <c r="M472" s="8">
        <f t="shared" si="35"/>
        <v>42716.25</v>
      </c>
      <c r="N472">
        <v>1482127200</v>
      </c>
      <c r="O472" s="9">
        <f t="shared" si="36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39"/>
        <v>319</v>
      </c>
      <c r="G473" t="s">
        <v>20</v>
      </c>
      <c r="H473">
        <v>194</v>
      </c>
      <c r="I473">
        <f>E473/H473</f>
        <v>50.97422680412371</v>
      </c>
      <c r="J473" t="s">
        <v>40</v>
      </c>
      <c r="K473" t="s">
        <v>41</v>
      </c>
      <c r="L473">
        <v>1335934800</v>
      </c>
      <c r="M473" s="8">
        <f t="shared" si="35"/>
        <v>41031.208333333336</v>
      </c>
      <c r="N473">
        <v>1335934800</v>
      </c>
      <c r="O473" s="9">
        <f t="shared" si="36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39"/>
        <v>39</v>
      </c>
      <c r="G474" t="s">
        <v>14</v>
      </c>
      <c r="H474">
        <v>575</v>
      </c>
      <c r="I474">
        <f>E474/H474</f>
        <v>104.94260869565217</v>
      </c>
      <c r="J474" t="s">
        <v>21</v>
      </c>
      <c r="K474" t="s">
        <v>22</v>
      </c>
      <c r="L474">
        <v>1552280400</v>
      </c>
      <c r="M474" s="8">
        <f t="shared" si="35"/>
        <v>43535.208333333328</v>
      </c>
      <c r="N474">
        <v>1556946000</v>
      </c>
      <c r="O474" s="9">
        <f t="shared" si="36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39"/>
        <v>178</v>
      </c>
      <c r="G475" t="s">
        <v>20</v>
      </c>
      <c r="H475">
        <v>106</v>
      </c>
      <c r="I475">
        <f>E475/H475</f>
        <v>84.028301886792448</v>
      </c>
      <c r="J475" t="s">
        <v>21</v>
      </c>
      <c r="K475" t="s">
        <v>22</v>
      </c>
      <c r="L475">
        <v>1529989200</v>
      </c>
      <c r="M475" s="8">
        <f t="shared" si="35"/>
        <v>43277.208333333328</v>
      </c>
      <c r="N475">
        <v>1530075600</v>
      </c>
      <c r="O475" s="9">
        <f t="shared" si="36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39"/>
        <v>365</v>
      </c>
      <c r="G476" t="s">
        <v>20</v>
      </c>
      <c r="H476">
        <v>142</v>
      </c>
      <c r="I476">
        <f>E476/H476</f>
        <v>102.85915492957747</v>
      </c>
      <c r="J476" t="s">
        <v>21</v>
      </c>
      <c r="K476" t="s">
        <v>22</v>
      </c>
      <c r="L476">
        <v>1418709600</v>
      </c>
      <c r="M476" s="8">
        <f t="shared" si="35"/>
        <v>41989.25</v>
      </c>
      <c r="N476">
        <v>1418796000</v>
      </c>
      <c r="O476" s="9">
        <f t="shared" si="36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39"/>
        <v>113</v>
      </c>
      <c r="G477" t="s">
        <v>20</v>
      </c>
      <c r="H477">
        <v>211</v>
      </c>
      <c r="I477">
        <f>E477/H477</f>
        <v>39.962085308056871</v>
      </c>
      <c r="J477" t="s">
        <v>21</v>
      </c>
      <c r="K477" t="s">
        <v>22</v>
      </c>
      <c r="L477">
        <v>1372136400</v>
      </c>
      <c r="M477" s="8">
        <f t="shared" si="35"/>
        <v>41450.208333333336</v>
      </c>
      <c r="N477">
        <v>1372482000</v>
      </c>
      <c r="O477" s="9">
        <f t="shared" si="36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39"/>
        <v>29</v>
      </c>
      <c r="G478" t="s">
        <v>14</v>
      </c>
      <c r="H478">
        <v>1120</v>
      </c>
      <c r="I478">
        <f>E478/H478</f>
        <v>51.001785714285717</v>
      </c>
      <c r="J478" t="s">
        <v>21</v>
      </c>
      <c r="K478" t="s">
        <v>22</v>
      </c>
      <c r="L478">
        <v>1533877200</v>
      </c>
      <c r="M478" s="8">
        <f t="shared" si="35"/>
        <v>43322.208333333328</v>
      </c>
      <c r="N478">
        <v>1534395600</v>
      </c>
      <c r="O478" s="9">
        <f t="shared" si="36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39"/>
        <v>54</v>
      </c>
      <c r="G479" t="s">
        <v>14</v>
      </c>
      <c r="H479">
        <v>113</v>
      </c>
      <c r="I479">
        <f>E479/H479</f>
        <v>40.823008849557525</v>
      </c>
      <c r="J479" t="s">
        <v>21</v>
      </c>
      <c r="K479" t="s">
        <v>22</v>
      </c>
      <c r="L479">
        <v>1309064400</v>
      </c>
      <c r="M479" s="8">
        <f t="shared" si="35"/>
        <v>40720.208333333336</v>
      </c>
      <c r="N479">
        <v>1311397200</v>
      </c>
      <c r="O479" s="9">
        <f t="shared" si="36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39"/>
        <v>236</v>
      </c>
      <c r="G480" t="s">
        <v>20</v>
      </c>
      <c r="H480">
        <v>2756</v>
      </c>
      <c r="I480">
        <f>E480/H480</f>
        <v>58.999637155297535</v>
      </c>
      <c r="J480" t="s">
        <v>21</v>
      </c>
      <c r="K480" t="s">
        <v>22</v>
      </c>
      <c r="L480">
        <v>1425877200</v>
      </c>
      <c r="M480" s="8">
        <f t="shared" si="35"/>
        <v>42072.208333333328</v>
      </c>
      <c r="N480">
        <v>1426914000</v>
      </c>
      <c r="O480" s="9">
        <f t="shared" si="36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39"/>
        <v>512</v>
      </c>
      <c r="G481" t="s">
        <v>20</v>
      </c>
      <c r="H481">
        <v>173</v>
      </c>
      <c r="I481">
        <f>E481/H481</f>
        <v>71.156069364161851</v>
      </c>
      <c r="J481" t="s">
        <v>40</v>
      </c>
      <c r="K481" t="s">
        <v>41</v>
      </c>
      <c r="L481">
        <v>1501304400</v>
      </c>
      <c r="M481" s="8">
        <f t="shared" si="35"/>
        <v>42945.208333333328</v>
      </c>
      <c r="N481">
        <v>1501477200</v>
      </c>
      <c r="O481" s="9">
        <f t="shared" si="36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39"/>
        <v>100</v>
      </c>
      <c r="G482" t="s">
        <v>20</v>
      </c>
      <c r="H482">
        <v>87</v>
      </c>
      <c r="I482">
        <f>E482/H482</f>
        <v>99.494252873563212</v>
      </c>
      <c r="J482" t="s">
        <v>21</v>
      </c>
      <c r="K482" t="s">
        <v>22</v>
      </c>
      <c r="L482">
        <v>1268287200</v>
      </c>
      <c r="M482" s="8">
        <f t="shared" si="35"/>
        <v>40248.25</v>
      </c>
      <c r="N482">
        <v>1269061200</v>
      </c>
      <c r="O482" s="9">
        <f t="shared" si="36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" hidden="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39"/>
        <v>81</v>
      </c>
      <c r="G483" t="s">
        <v>14</v>
      </c>
      <c r="H483">
        <v>1538</v>
      </c>
      <c r="I483">
        <f>E483/H483</f>
        <v>103.98634590377114</v>
      </c>
      <c r="J483" t="s">
        <v>21</v>
      </c>
      <c r="K483" t="s">
        <v>22</v>
      </c>
      <c r="L483">
        <v>1412139600</v>
      </c>
      <c r="M483" s="8">
        <f t="shared" si="35"/>
        <v>41913.208333333336</v>
      </c>
      <c r="N483">
        <v>1415772000</v>
      </c>
      <c r="O483" s="9">
        <f t="shared" si="36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39"/>
        <v>16</v>
      </c>
      <c r="G484" t="s">
        <v>14</v>
      </c>
      <c r="H484">
        <v>9</v>
      </c>
      <c r="I484">
        <f>E484/H484</f>
        <v>76.555555555555557</v>
      </c>
      <c r="J484" t="s">
        <v>21</v>
      </c>
      <c r="K484" t="s">
        <v>22</v>
      </c>
      <c r="L484">
        <v>1330063200</v>
      </c>
      <c r="M484" s="8">
        <f t="shared" si="35"/>
        <v>40963.25</v>
      </c>
      <c r="N484">
        <v>1331013600</v>
      </c>
      <c r="O484" s="9">
        <f t="shared" si="36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hidden="1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39"/>
        <v>52</v>
      </c>
      <c r="G485" t="s">
        <v>14</v>
      </c>
      <c r="H485">
        <v>554</v>
      </c>
      <c r="I485">
        <f>E485/H485</f>
        <v>87.068592057761734</v>
      </c>
      <c r="J485" t="s">
        <v>21</v>
      </c>
      <c r="K485" t="s">
        <v>22</v>
      </c>
      <c r="L485">
        <v>1576130400</v>
      </c>
      <c r="M485" s="8">
        <f t="shared" si="35"/>
        <v>43811.25</v>
      </c>
      <c r="N485">
        <v>1576735200</v>
      </c>
      <c r="O485" s="9">
        <f t="shared" si="36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39"/>
        <v>260</v>
      </c>
      <c r="G486" t="s">
        <v>20</v>
      </c>
      <c r="H486">
        <v>1572</v>
      </c>
      <c r="I486">
        <f>E486/H486</f>
        <v>48.99554707379135</v>
      </c>
      <c r="J486" t="s">
        <v>40</v>
      </c>
      <c r="K486" t="s">
        <v>41</v>
      </c>
      <c r="L486">
        <v>1407128400</v>
      </c>
      <c r="M486" s="8">
        <f t="shared" si="35"/>
        <v>41855.208333333336</v>
      </c>
      <c r="N486">
        <v>1411362000</v>
      </c>
      <c r="O486" s="9">
        <f t="shared" si="36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" hidden="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39"/>
        <v>30</v>
      </c>
      <c r="G487" t="s">
        <v>14</v>
      </c>
      <c r="H487">
        <v>648</v>
      </c>
      <c r="I487">
        <f>E487/H487</f>
        <v>42.969135802469133</v>
      </c>
      <c r="J487" t="s">
        <v>40</v>
      </c>
      <c r="K487" t="s">
        <v>41</v>
      </c>
      <c r="L487">
        <v>1560142800</v>
      </c>
      <c r="M487" s="8">
        <f t="shared" si="35"/>
        <v>43626.208333333328</v>
      </c>
      <c r="N487">
        <v>1563685200</v>
      </c>
      <c r="O487" s="9">
        <f t="shared" si="36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39"/>
        <v>13</v>
      </c>
      <c r="G488" t="s">
        <v>14</v>
      </c>
      <c r="H488">
        <v>21</v>
      </c>
      <c r="I488">
        <f>E488/H488</f>
        <v>33.428571428571431</v>
      </c>
      <c r="J488" t="s">
        <v>40</v>
      </c>
      <c r="K488" t="s">
        <v>41</v>
      </c>
      <c r="L488">
        <v>1520575200</v>
      </c>
      <c r="M488" s="8">
        <f t="shared" si="35"/>
        <v>43168.25</v>
      </c>
      <c r="N488">
        <v>1521867600</v>
      </c>
      <c r="O488" s="9">
        <f t="shared" si="36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hidden="1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39"/>
        <v>178</v>
      </c>
      <c r="G489" t="s">
        <v>20</v>
      </c>
      <c r="H489">
        <v>2346</v>
      </c>
      <c r="I489">
        <f>E489/H489</f>
        <v>83.982949701619773</v>
      </c>
      <c r="J489" t="s">
        <v>21</v>
      </c>
      <c r="K489" t="s">
        <v>22</v>
      </c>
      <c r="L489">
        <v>1492664400</v>
      </c>
      <c r="M489" s="8">
        <f t="shared" si="35"/>
        <v>42845.208333333328</v>
      </c>
      <c r="N489">
        <v>1495515600</v>
      </c>
      <c r="O489" s="9">
        <f t="shared" si="36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hidden="1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39"/>
        <v>220</v>
      </c>
      <c r="G490" t="s">
        <v>20</v>
      </c>
      <c r="H490">
        <v>115</v>
      </c>
      <c r="I490">
        <f>E490/H490</f>
        <v>101.41739130434783</v>
      </c>
      <c r="J490" t="s">
        <v>21</v>
      </c>
      <c r="K490" t="s">
        <v>22</v>
      </c>
      <c r="L490">
        <v>1454479200</v>
      </c>
      <c r="M490" s="8">
        <f t="shared" si="35"/>
        <v>42403.25</v>
      </c>
      <c r="N490">
        <v>1455948000</v>
      </c>
      <c r="O490" s="9">
        <f t="shared" si="36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39"/>
        <v>101</v>
      </c>
      <c r="G491" t="s">
        <v>20</v>
      </c>
      <c r="H491">
        <v>85</v>
      </c>
      <c r="I491">
        <f>E491/H491</f>
        <v>109.87058823529412</v>
      </c>
      <c r="J491" t="s">
        <v>107</v>
      </c>
      <c r="K491" t="s">
        <v>108</v>
      </c>
      <c r="L491">
        <v>1281934800</v>
      </c>
      <c r="M491" s="8">
        <f t="shared" si="35"/>
        <v>40406.208333333336</v>
      </c>
      <c r="N491">
        <v>1282366800</v>
      </c>
      <c r="O491" s="9">
        <f t="shared" si="36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39"/>
        <v>191</v>
      </c>
      <c r="G492" t="s">
        <v>20</v>
      </c>
      <c r="H492">
        <v>144</v>
      </c>
      <c r="I492">
        <f>E492/H492</f>
        <v>31.916666666666668</v>
      </c>
      <c r="J492" t="s">
        <v>21</v>
      </c>
      <c r="K492" t="s">
        <v>22</v>
      </c>
      <c r="L492">
        <v>1573970400</v>
      </c>
      <c r="M492" s="8">
        <f t="shared" si="35"/>
        <v>43786.25</v>
      </c>
      <c r="N492">
        <v>1574575200</v>
      </c>
      <c r="O492" s="9">
        <f t="shared" si="36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39"/>
        <v>305</v>
      </c>
      <c r="G493" t="s">
        <v>20</v>
      </c>
      <c r="H493">
        <v>2443</v>
      </c>
      <c r="I493">
        <f>E493/H493</f>
        <v>70.993450675399103</v>
      </c>
      <c r="J493" t="s">
        <v>21</v>
      </c>
      <c r="K493" t="s">
        <v>22</v>
      </c>
      <c r="L493">
        <v>1372654800</v>
      </c>
      <c r="M493" s="8">
        <f t="shared" si="35"/>
        <v>41456.208333333336</v>
      </c>
      <c r="N493">
        <v>1374901200</v>
      </c>
      <c r="O493" s="9">
        <f t="shared" si="36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39"/>
        <v>23</v>
      </c>
      <c r="G494" t="s">
        <v>74</v>
      </c>
      <c r="H494">
        <v>595</v>
      </c>
      <c r="I494">
        <f>E494/H494</f>
        <v>77.026890756302521</v>
      </c>
      <c r="J494" t="s">
        <v>21</v>
      </c>
      <c r="K494" t="s">
        <v>22</v>
      </c>
      <c r="L494">
        <v>1275886800</v>
      </c>
      <c r="M494" s="8">
        <f t="shared" si="35"/>
        <v>40336.208333333336</v>
      </c>
      <c r="N494">
        <v>1278910800</v>
      </c>
      <c r="O494" s="9">
        <f t="shared" si="36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39"/>
        <v>723</v>
      </c>
      <c r="G495" t="s">
        <v>20</v>
      </c>
      <c r="H495">
        <v>64</v>
      </c>
      <c r="I495">
        <f>E495/H495</f>
        <v>101.78125</v>
      </c>
      <c r="J495" t="s">
        <v>21</v>
      </c>
      <c r="K495" t="s">
        <v>22</v>
      </c>
      <c r="L495">
        <v>1561784400</v>
      </c>
      <c r="M495" s="8">
        <f t="shared" si="35"/>
        <v>43645.208333333328</v>
      </c>
      <c r="N495">
        <v>1562907600</v>
      </c>
      <c r="O495" s="9">
        <f t="shared" si="36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39"/>
        <v>547</v>
      </c>
      <c r="G496" t="s">
        <v>20</v>
      </c>
      <c r="H496">
        <v>268</v>
      </c>
      <c r="I496">
        <f>E496/H496</f>
        <v>51.059701492537314</v>
      </c>
      <c r="J496" t="s">
        <v>21</v>
      </c>
      <c r="K496" t="s">
        <v>22</v>
      </c>
      <c r="L496">
        <v>1332392400</v>
      </c>
      <c r="M496" s="8">
        <f t="shared" si="35"/>
        <v>40990.208333333336</v>
      </c>
      <c r="N496">
        <v>1332478800</v>
      </c>
      <c r="O496" s="9">
        <f t="shared" si="36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hidden="1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39"/>
        <v>414</v>
      </c>
      <c r="G497" t="s">
        <v>20</v>
      </c>
      <c r="H497">
        <v>195</v>
      </c>
      <c r="I497">
        <f>E497/H497</f>
        <v>68.02051282051282</v>
      </c>
      <c r="J497" t="s">
        <v>36</v>
      </c>
      <c r="K497" t="s">
        <v>37</v>
      </c>
      <c r="L497">
        <v>1402376400</v>
      </c>
      <c r="M497" s="8">
        <f t="shared" si="35"/>
        <v>41800.208333333336</v>
      </c>
      <c r="N497">
        <v>1402722000</v>
      </c>
      <c r="O497" s="9">
        <f t="shared" si="36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39"/>
        <v>0</v>
      </c>
      <c r="G498" t="s">
        <v>14</v>
      </c>
      <c r="H498">
        <v>54</v>
      </c>
      <c r="I498">
        <f>E498/H498</f>
        <v>30.87037037037037</v>
      </c>
      <c r="J498" t="s">
        <v>21</v>
      </c>
      <c r="K498" t="s">
        <v>22</v>
      </c>
      <c r="L498">
        <v>1495342800</v>
      </c>
      <c r="M498" s="8">
        <f t="shared" si="35"/>
        <v>42876.208333333328</v>
      </c>
      <c r="N498">
        <v>1496811600</v>
      </c>
      <c r="O498" s="9">
        <f t="shared" si="36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39"/>
        <v>34</v>
      </c>
      <c r="G499" t="s">
        <v>14</v>
      </c>
      <c r="H499">
        <v>120</v>
      </c>
      <c r="I499">
        <f>E499/H499</f>
        <v>27.908333333333335</v>
      </c>
      <c r="J499" t="s">
        <v>21</v>
      </c>
      <c r="K499" t="s">
        <v>22</v>
      </c>
      <c r="L499">
        <v>1482213600</v>
      </c>
      <c r="M499" s="8">
        <f t="shared" si="35"/>
        <v>42724.25</v>
      </c>
      <c r="N499">
        <v>1482213600</v>
      </c>
      <c r="O499" s="9">
        <f t="shared" si="36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39"/>
        <v>23</v>
      </c>
      <c r="G500" t="s">
        <v>14</v>
      </c>
      <c r="H500">
        <v>579</v>
      </c>
      <c r="I500">
        <f>E500/H500</f>
        <v>79.994818652849744</v>
      </c>
      <c r="J500" t="s">
        <v>36</v>
      </c>
      <c r="K500" t="s">
        <v>37</v>
      </c>
      <c r="L500">
        <v>1420092000</v>
      </c>
      <c r="M500" s="8">
        <f t="shared" si="35"/>
        <v>42005.25</v>
      </c>
      <c r="N500">
        <v>1420264800</v>
      </c>
      <c r="O500" s="9">
        <f t="shared" si="36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39"/>
        <v>48</v>
      </c>
      <c r="G501" t="s">
        <v>14</v>
      </c>
      <c r="H501">
        <v>2072</v>
      </c>
      <c r="I501">
        <f>E501/H501</f>
        <v>38.003378378378379</v>
      </c>
      <c r="J501" t="s">
        <v>21</v>
      </c>
      <c r="K501" t="s">
        <v>22</v>
      </c>
      <c r="L501">
        <v>1458018000</v>
      </c>
      <c r="M501" s="8">
        <f t="shared" si="35"/>
        <v>42444.208333333328</v>
      </c>
      <c r="N501">
        <v>1458450000</v>
      </c>
      <c r="O501" s="9">
        <f t="shared" si="36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hidden="1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39"/>
        <v>0</v>
      </c>
      <c r="G502" t="s">
        <v>14</v>
      </c>
      <c r="H502">
        <v>0</v>
      </c>
      <c r="I502" t="e">
        <f>E502/H502</f>
        <v>#DIV/0!</v>
      </c>
      <c r="J502" t="s">
        <v>21</v>
      </c>
      <c r="K502" t="s">
        <v>22</v>
      </c>
      <c r="L502">
        <v>1367384400</v>
      </c>
      <c r="M502" s="8">
        <f t="shared" si="35"/>
        <v>41395.208333333336</v>
      </c>
      <c r="N502">
        <v>1369803600</v>
      </c>
      <c r="O502" s="9">
        <f t="shared" si="36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39"/>
        <v>70</v>
      </c>
      <c r="G503" t="s">
        <v>14</v>
      </c>
      <c r="H503">
        <v>1796</v>
      </c>
      <c r="I503">
        <f>E503/H503</f>
        <v>59.990534521158132</v>
      </c>
      <c r="J503" t="s">
        <v>21</v>
      </c>
      <c r="K503" t="s">
        <v>22</v>
      </c>
      <c r="L503">
        <v>1363064400</v>
      </c>
      <c r="M503" s="8">
        <f t="shared" si="35"/>
        <v>41345.208333333336</v>
      </c>
      <c r="N503">
        <v>1363237200</v>
      </c>
      <c r="O503" s="9">
        <f t="shared" si="36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39"/>
        <v>529</v>
      </c>
      <c r="G504" t="s">
        <v>20</v>
      </c>
      <c r="H504">
        <v>186</v>
      </c>
      <c r="I504">
        <f>E504/H504</f>
        <v>37.037634408602152</v>
      </c>
      <c r="J504" t="s">
        <v>26</v>
      </c>
      <c r="K504" t="s">
        <v>27</v>
      </c>
      <c r="L504">
        <v>1343365200</v>
      </c>
      <c r="M504" s="8">
        <f t="shared" si="35"/>
        <v>41117.208333333336</v>
      </c>
      <c r="N504">
        <v>1345870800</v>
      </c>
      <c r="O504" s="9">
        <f t="shared" si="36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39"/>
        <v>180</v>
      </c>
      <c r="G505" t="s">
        <v>20</v>
      </c>
      <c r="H505">
        <v>460</v>
      </c>
      <c r="I505">
        <f>E505/H505</f>
        <v>99.963043478260872</v>
      </c>
      <c r="J505" t="s">
        <v>21</v>
      </c>
      <c r="K505" t="s">
        <v>22</v>
      </c>
      <c r="L505">
        <v>1435726800</v>
      </c>
      <c r="M505" s="8">
        <f t="shared" si="35"/>
        <v>42186.208333333328</v>
      </c>
      <c r="N505">
        <v>1437454800</v>
      </c>
      <c r="O505" s="9">
        <f t="shared" si="36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39"/>
        <v>92</v>
      </c>
      <c r="G506" t="s">
        <v>14</v>
      </c>
      <c r="H506">
        <v>62</v>
      </c>
      <c r="I506">
        <f>E506/H506</f>
        <v>111.6774193548387</v>
      </c>
      <c r="J506" t="s">
        <v>107</v>
      </c>
      <c r="K506" t="s">
        <v>108</v>
      </c>
      <c r="L506">
        <v>1431925200</v>
      </c>
      <c r="M506" s="8">
        <f t="shared" si="35"/>
        <v>42142.208333333328</v>
      </c>
      <c r="N506">
        <v>1432011600</v>
      </c>
      <c r="O506" s="9">
        <f t="shared" si="36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39"/>
        <v>13</v>
      </c>
      <c r="G507" t="s">
        <v>14</v>
      </c>
      <c r="H507">
        <v>347</v>
      </c>
      <c r="I507">
        <f>E507/H507</f>
        <v>36.014409221902014</v>
      </c>
      <c r="J507" t="s">
        <v>21</v>
      </c>
      <c r="K507" t="s">
        <v>22</v>
      </c>
      <c r="L507">
        <v>1362722400</v>
      </c>
      <c r="M507" s="8">
        <f t="shared" si="35"/>
        <v>41341.25</v>
      </c>
      <c r="N507">
        <v>1366347600</v>
      </c>
      <c r="O507" s="9">
        <f t="shared" si="36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hidden="1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39"/>
        <v>927</v>
      </c>
      <c r="G508" t="s">
        <v>20</v>
      </c>
      <c r="H508">
        <v>2528</v>
      </c>
      <c r="I508">
        <f>E508/H508</f>
        <v>66.010284810126578</v>
      </c>
      <c r="J508" t="s">
        <v>21</v>
      </c>
      <c r="K508" t="s">
        <v>22</v>
      </c>
      <c r="L508">
        <v>1511416800</v>
      </c>
      <c r="M508" s="8">
        <f t="shared" si="35"/>
        <v>43062.25</v>
      </c>
      <c r="N508">
        <v>1512885600</v>
      </c>
      <c r="O508" s="9">
        <f t="shared" si="36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39"/>
        <v>39</v>
      </c>
      <c r="G509" t="s">
        <v>14</v>
      </c>
      <c r="H509">
        <v>19</v>
      </c>
      <c r="I509">
        <f>E509/H509</f>
        <v>44.05263157894737</v>
      </c>
      <c r="J509" t="s">
        <v>21</v>
      </c>
      <c r="K509" t="s">
        <v>22</v>
      </c>
      <c r="L509">
        <v>1365483600</v>
      </c>
      <c r="M509" s="8">
        <f t="shared" si="35"/>
        <v>41373.208333333336</v>
      </c>
      <c r="N509">
        <v>1369717200</v>
      </c>
      <c r="O509" s="9">
        <f t="shared" si="36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hidden="1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39"/>
        <v>112</v>
      </c>
      <c r="G510" t="s">
        <v>20</v>
      </c>
      <c r="H510">
        <v>3657</v>
      </c>
      <c r="I510">
        <f>E510/H510</f>
        <v>52.999726551818434</v>
      </c>
      <c r="J510" t="s">
        <v>21</v>
      </c>
      <c r="K510" t="s">
        <v>22</v>
      </c>
      <c r="L510">
        <v>1532840400</v>
      </c>
      <c r="M510" s="8">
        <f t="shared" si="35"/>
        <v>43310.208333333328</v>
      </c>
      <c r="N510">
        <v>1534654800</v>
      </c>
      <c r="O510" s="9">
        <f t="shared" si="36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hidden="1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39"/>
        <v>70</v>
      </c>
      <c r="G511" t="s">
        <v>14</v>
      </c>
      <c r="H511">
        <v>1258</v>
      </c>
      <c r="I511">
        <f>E511/H511</f>
        <v>95</v>
      </c>
      <c r="J511" t="s">
        <v>21</v>
      </c>
      <c r="K511" t="s">
        <v>22</v>
      </c>
      <c r="L511">
        <v>1336194000</v>
      </c>
      <c r="M511" s="8">
        <f t="shared" si="35"/>
        <v>41034.208333333336</v>
      </c>
      <c r="N511">
        <v>1337058000</v>
      </c>
      <c r="O511" s="9">
        <f t="shared" si="36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39"/>
        <v>119</v>
      </c>
      <c r="G512" t="s">
        <v>20</v>
      </c>
      <c r="H512">
        <v>131</v>
      </c>
      <c r="I512">
        <f>E512/H512</f>
        <v>70.908396946564892</v>
      </c>
      <c r="J512" t="s">
        <v>26</v>
      </c>
      <c r="K512" t="s">
        <v>27</v>
      </c>
      <c r="L512">
        <v>1527742800</v>
      </c>
      <c r="M512" s="8">
        <f t="shared" si="35"/>
        <v>43251.208333333328</v>
      </c>
      <c r="N512">
        <v>1529816400</v>
      </c>
      <c r="O512" s="9">
        <f t="shared" si="36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hidden="1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39"/>
        <v>24</v>
      </c>
      <c r="G513" t="s">
        <v>14</v>
      </c>
      <c r="H513">
        <v>362</v>
      </c>
      <c r="I513">
        <f>E513/H513</f>
        <v>98.060773480662988</v>
      </c>
      <c r="J513" t="s">
        <v>21</v>
      </c>
      <c r="K513" t="s">
        <v>22</v>
      </c>
      <c r="L513">
        <v>1564030800</v>
      </c>
      <c r="M513" s="8">
        <f t="shared" si="35"/>
        <v>43671.208333333328</v>
      </c>
      <c r="N513">
        <v>1564894800</v>
      </c>
      <c r="O513" s="9">
        <f t="shared" si="36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39"/>
        <v>139</v>
      </c>
      <c r="G514" t="s">
        <v>20</v>
      </c>
      <c r="H514">
        <v>239</v>
      </c>
      <c r="I514">
        <f>E514/H514</f>
        <v>53.046025104602514</v>
      </c>
      <c r="J514" t="s">
        <v>21</v>
      </c>
      <c r="K514" t="s">
        <v>22</v>
      </c>
      <c r="L514">
        <v>1404536400</v>
      </c>
      <c r="M514" s="8">
        <f t="shared" si="35"/>
        <v>41825.208333333336</v>
      </c>
      <c r="N514">
        <v>1404622800</v>
      </c>
      <c r="O514" s="9">
        <f t="shared" si="36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39"/>
        <v>39</v>
      </c>
      <c r="G515" t="s">
        <v>74</v>
      </c>
      <c r="H515">
        <v>35</v>
      </c>
      <c r="I515">
        <f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40">(((L515/60)/60)/24)+DATE(1970,1,1)</f>
        <v>40430.208333333336</v>
      </c>
      <c r="N515">
        <v>1284181200</v>
      </c>
      <c r="O515" s="9">
        <f t="shared" ref="O515:O578" si="4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LEFT(R515,SEARCH("/",R515)-1)</f>
        <v>film &amp; video</v>
      </c>
      <c r="T515" t="str">
        <f t="shared" ref="T515:T578" si="43">RIGHT(R515,LEN(R515) -SEARCH("/",R515))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ref="F516:F579" si="44">INT(E516/D516*100)</f>
        <v>22</v>
      </c>
      <c r="G516" t="s">
        <v>74</v>
      </c>
      <c r="H516">
        <v>528</v>
      </c>
      <c r="I516">
        <f>E516/H516</f>
        <v>58.945075757575758</v>
      </c>
      <c r="J516" t="s">
        <v>98</v>
      </c>
      <c r="K516" t="s">
        <v>99</v>
      </c>
      <c r="L516">
        <v>1386309600</v>
      </c>
      <c r="M516" s="8">
        <f t="shared" si="40"/>
        <v>41614.25</v>
      </c>
      <c r="N516">
        <v>1386741600</v>
      </c>
      <c r="O516" s="9">
        <f t="shared" si="41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hidden="1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4"/>
        <v>55</v>
      </c>
      <c r="G517" t="s">
        <v>14</v>
      </c>
      <c r="H517">
        <v>133</v>
      </c>
      <c r="I517">
        <f>E517/H517</f>
        <v>36.067669172932334</v>
      </c>
      <c r="J517" t="s">
        <v>15</v>
      </c>
      <c r="K517" t="s">
        <v>16</v>
      </c>
      <c r="L517">
        <v>1324620000</v>
      </c>
      <c r="M517" s="8">
        <f t="shared" si="40"/>
        <v>40900.25</v>
      </c>
      <c r="N517">
        <v>1324792800</v>
      </c>
      <c r="O517" s="9">
        <f t="shared" si="41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4"/>
        <v>42</v>
      </c>
      <c r="G518" t="s">
        <v>14</v>
      </c>
      <c r="H518">
        <v>846</v>
      </c>
      <c r="I518">
        <f>E518/H518</f>
        <v>63.030732860520096</v>
      </c>
      <c r="J518" t="s">
        <v>21</v>
      </c>
      <c r="K518" t="s">
        <v>22</v>
      </c>
      <c r="L518">
        <v>1281070800</v>
      </c>
      <c r="M518" s="8">
        <f t="shared" si="40"/>
        <v>40396.208333333336</v>
      </c>
      <c r="N518">
        <v>1284354000</v>
      </c>
      <c r="O518" s="9">
        <f t="shared" si="41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4"/>
        <v>112</v>
      </c>
      <c r="G519" t="s">
        <v>20</v>
      </c>
      <c r="H519">
        <v>78</v>
      </c>
      <c r="I519">
        <f>E519/H519</f>
        <v>84.717948717948715</v>
      </c>
      <c r="J519" t="s">
        <v>21</v>
      </c>
      <c r="K519" t="s">
        <v>22</v>
      </c>
      <c r="L519">
        <v>1493960400</v>
      </c>
      <c r="M519" s="8">
        <f t="shared" si="40"/>
        <v>42860.208333333328</v>
      </c>
      <c r="N519">
        <v>1494392400</v>
      </c>
      <c r="O519" s="9">
        <f t="shared" si="41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4"/>
        <v>7</v>
      </c>
      <c r="G520" t="s">
        <v>14</v>
      </c>
      <c r="H520">
        <v>10</v>
      </c>
      <c r="I520">
        <f>E520/H520</f>
        <v>62.2</v>
      </c>
      <c r="J520" t="s">
        <v>21</v>
      </c>
      <c r="K520" t="s">
        <v>22</v>
      </c>
      <c r="L520">
        <v>1519365600</v>
      </c>
      <c r="M520" s="8">
        <f t="shared" si="40"/>
        <v>43154.25</v>
      </c>
      <c r="N520">
        <v>1519538400</v>
      </c>
      <c r="O520" s="9">
        <f t="shared" si="41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4"/>
        <v>101</v>
      </c>
      <c r="G521" t="s">
        <v>20</v>
      </c>
      <c r="H521">
        <v>1773</v>
      </c>
      <c r="I521">
        <f>E521/H521</f>
        <v>101.97518330513255</v>
      </c>
      <c r="J521" t="s">
        <v>21</v>
      </c>
      <c r="K521" t="s">
        <v>22</v>
      </c>
      <c r="L521">
        <v>1420696800</v>
      </c>
      <c r="M521" s="8">
        <f t="shared" si="40"/>
        <v>42012.25</v>
      </c>
      <c r="N521">
        <v>1421906400</v>
      </c>
      <c r="O521" s="9">
        <f t="shared" si="41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hidden="1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4"/>
        <v>425</v>
      </c>
      <c r="G522" t="s">
        <v>20</v>
      </c>
      <c r="H522">
        <v>32</v>
      </c>
      <c r="I522">
        <f>E522/H522</f>
        <v>106.4375</v>
      </c>
      <c r="J522" t="s">
        <v>21</v>
      </c>
      <c r="K522" t="s">
        <v>22</v>
      </c>
      <c r="L522">
        <v>1555650000</v>
      </c>
      <c r="M522" s="8">
        <f t="shared" si="40"/>
        <v>43574.208333333328</v>
      </c>
      <c r="N522">
        <v>1555909200</v>
      </c>
      <c r="O522" s="9">
        <f t="shared" si="41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4"/>
        <v>145</v>
      </c>
      <c r="G523" t="s">
        <v>20</v>
      </c>
      <c r="H523">
        <v>369</v>
      </c>
      <c r="I523">
        <f>E523/H523</f>
        <v>29.975609756097562</v>
      </c>
      <c r="J523" t="s">
        <v>21</v>
      </c>
      <c r="K523" t="s">
        <v>22</v>
      </c>
      <c r="L523">
        <v>1471928400</v>
      </c>
      <c r="M523" s="8">
        <f t="shared" si="40"/>
        <v>42605.208333333328</v>
      </c>
      <c r="N523">
        <v>1472446800</v>
      </c>
      <c r="O523" s="9">
        <f t="shared" si="41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4"/>
        <v>32</v>
      </c>
      <c r="G524" t="s">
        <v>14</v>
      </c>
      <c r="H524">
        <v>191</v>
      </c>
      <c r="I524">
        <f>E524/H524</f>
        <v>85.806282722513089</v>
      </c>
      <c r="J524" t="s">
        <v>21</v>
      </c>
      <c r="K524" t="s">
        <v>22</v>
      </c>
      <c r="L524">
        <v>1341291600</v>
      </c>
      <c r="M524" s="8">
        <f t="shared" si="40"/>
        <v>41093.208333333336</v>
      </c>
      <c r="N524">
        <v>1342328400</v>
      </c>
      <c r="O524" s="9">
        <f t="shared" si="41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4"/>
        <v>700</v>
      </c>
      <c r="G525" t="s">
        <v>20</v>
      </c>
      <c r="H525">
        <v>89</v>
      </c>
      <c r="I525">
        <f>E525/H525</f>
        <v>70.82022471910112</v>
      </c>
      <c r="J525" t="s">
        <v>21</v>
      </c>
      <c r="K525" t="s">
        <v>22</v>
      </c>
      <c r="L525">
        <v>1267682400</v>
      </c>
      <c r="M525" s="8">
        <f t="shared" si="40"/>
        <v>40241.25</v>
      </c>
      <c r="N525">
        <v>1268114400</v>
      </c>
      <c r="O525" s="9">
        <f t="shared" si="41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hidden="1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4"/>
        <v>83</v>
      </c>
      <c r="G526" t="s">
        <v>14</v>
      </c>
      <c r="H526">
        <v>1979</v>
      </c>
      <c r="I526">
        <f>E526/H526</f>
        <v>40.998484082870135</v>
      </c>
      <c r="J526" t="s">
        <v>21</v>
      </c>
      <c r="K526" t="s">
        <v>22</v>
      </c>
      <c r="L526">
        <v>1272258000</v>
      </c>
      <c r="M526" s="8">
        <f t="shared" si="40"/>
        <v>40294.208333333336</v>
      </c>
      <c r="N526">
        <v>1273381200</v>
      </c>
      <c r="O526" s="9">
        <f t="shared" si="41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4"/>
        <v>84</v>
      </c>
      <c r="G527" t="s">
        <v>14</v>
      </c>
      <c r="H527">
        <v>63</v>
      </c>
      <c r="I527">
        <f>E527/H527</f>
        <v>28.063492063492063</v>
      </c>
      <c r="J527" t="s">
        <v>21</v>
      </c>
      <c r="K527" t="s">
        <v>22</v>
      </c>
      <c r="L527">
        <v>1290492000</v>
      </c>
      <c r="M527" s="8">
        <f t="shared" si="40"/>
        <v>40505.25</v>
      </c>
      <c r="N527">
        <v>1290837600</v>
      </c>
      <c r="O527" s="9">
        <f t="shared" si="41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" hidden="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4"/>
        <v>155</v>
      </c>
      <c r="G528" t="s">
        <v>20</v>
      </c>
      <c r="H528">
        <v>147</v>
      </c>
      <c r="I528">
        <f>E528/H528</f>
        <v>88.054421768707485</v>
      </c>
      <c r="J528" t="s">
        <v>21</v>
      </c>
      <c r="K528" t="s">
        <v>22</v>
      </c>
      <c r="L528">
        <v>1451109600</v>
      </c>
      <c r="M528" s="8">
        <f t="shared" si="40"/>
        <v>42364.25</v>
      </c>
      <c r="N528">
        <v>1454306400</v>
      </c>
      <c r="O528" s="9">
        <f t="shared" si="41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4"/>
        <v>99</v>
      </c>
      <c r="G529" t="s">
        <v>14</v>
      </c>
      <c r="H529">
        <v>6080</v>
      </c>
      <c r="I529">
        <f>E529/H529</f>
        <v>31</v>
      </c>
      <c r="J529" t="s">
        <v>15</v>
      </c>
      <c r="K529" t="s">
        <v>16</v>
      </c>
      <c r="L529">
        <v>1454652000</v>
      </c>
      <c r="M529" s="8">
        <f t="shared" si="40"/>
        <v>42405.25</v>
      </c>
      <c r="N529">
        <v>1457762400</v>
      </c>
      <c r="O529" s="9">
        <f t="shared" si="41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4"/>
        <v>80</v>
      </c>
      <c r="G530" t="s">
        <v>14</v>
      </c>
      <c r="H530">
        <v>80</v>
      </c>
      <c r="I530">
        <f>E530/H530</f>
        <v>90.337500000000006</v>
      </c>
      <c r="J530" t="s">
        <v>40</v>
      </c>
      <c r="K530" t="s">
        <v>41</v>
      </c>
      <c r="L530">
        <v>1385186400</v>
      </c>
      <c r="M530" s="8">
        <f t="shared" si="40"/>
        <v>41601.25</v>
      </c>
      <c r="N530">
        <v>1389074400</v>
      </c>
      <c r="O530" s="9">
        <f t="shared" si="41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4"/>
        <v>11</v>
      </c>
      <c r="G531" t="s">
        <v>14</v>
      </c>
      <c r="H531">
        <v>9</v>
      </c>
      <c r="I531">
        <f>E531/H531</f>
        <v>63.777777777777779</v>
      </c>
      <c r="J531" t="s">
        <v>21</v>
      </c>
      <c r="K531" t="s">
        <v>22</v>
      </c>
      <c r="L531">
        <v>1399698000</v>
      </c>
      <c r="M531" s="8">
        <f t="shared" si="40"/>
        <v>41769.208333333336</v>
      </c>
      <c r="N531">
        <v>1402117200</v>
      </c>
      <c r="O531" s="9">
        <f t="shared" si="41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4"/>
        <v>91</v>
      </c>
      <c r="G532" t="s">
        <v>14</v>
      </c>
      <c r="H532">
        <v>1784</v>
      </c>
      <c r="I532">
        <f>E532/H532</f>
        <v>53.995515695067262</v>
      </c>
      <c r="J532" t="s">
        <v>21</v>
      </c>
      <c r="K532" t="s">
        <v>22</v>
      </c>
      <c r="L532">
        <v>1283230800</v>
      </c>
      <c r="M532" s="8">
        <f t="shared" si="40"/>
        <v>40421.208333333336</v>
      </c>
      <c r="N532">
        <v>1284440400</v>
      </c>
      <c r="O532" s="9">
        <f t="shared" si="41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4"/>
        <v>95</v>
      </c>
      <c r="G533" t="s">
        <v>47</v>
      </c>
      <c r="H533">
        <v>3640</v>
      </c>
      <c r="I533">
        <f>E533/H533</f>
        <v>48.993956043956047</v>
      </c>
      <c r="J533" t="s">
        <v>98</v>
      </c>
      <c r="K533" t="s">
        <v>99</v>
      </c>
      <c r="L533">
        <v>1384149600</v>
      </c>
      <c r="M533" s="8">
        <f t="shared" si="40"/>
        <v>41589.25</v>
      </c>
      <c r="N533">
        <v>1388988000</v>
      </c>
      <c r="O533" s="9">
        <f t="shared" si="41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hidden="1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4"/>
        <v>502</v>
      </c>
      <c r="G534" t="s">
        <v>20</v>
      </c>
      <c r="H534">
        <v>126</v>
      </c>
      <c r="I534">
        <f>E534/H534</f>
        <v>63.857142857142854</v>
      </c>
      <c r="J534" t="s">
        <v>15</v>
      </c>
      <c r="K534" t="s">
        <v>16</v>
      </c>
      <c r="L534">
        <v>1516860000</v>
      </c>
      <c r="M534" s="8">
        <f t="shared" si="40"/>
        <v>43125.25</v>
      </c>
      <c r="N534">
        <v>1516946400</v>
      </c>
      <c r="O534" s="9">
        <f t="shared" si="41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4"/>
        <v>159</v>
      </c>
      <c r="G535" t="s">
        <v>20</v>
      </c>
      <c r="H535">
        <v>2218</v>
      </c>
      <c r="I535">
        <f>E535/H535</f>
        <v>82.996393146979258</v>
      </c>
      <c r="J535" t="s">
        <v>40</v>
      </c>
      <c r="K535" t="s">
        <v>41</v>
      </c>
      <c r="L535">
        <v>1374642000</v>
      </c>
      <c r="M535" s="8">
        <f t="shared" si="40"/>
        <v>41479.208333333336</v>
      </c>
      <c r="N535">
        <v>1377752400</v>
      </c>
      <c r="O535" s="9">
        <f t="shared" si="41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4"/>
        <v>15</v>
      </c>
      <c r="G536" t="s">
        <v>14</v>
      </c>
      <c r="H536">
        <v>243</v>
      </c>
      <c r="I536">
        <f>E536/H536</f>
        <v>55.08230452674897</v>
      </c>
      <c r="J536" t="s">
        <v>21</v>
      </c>
      <c r="K536" t="s">
        <v>22</v>
      </c>
      <c r="L536">
        <v>1534482000</v>
      </c>
      <c r="M536" s="8">
        <f t="shared" si="40"/>
        <v>43329.208333333328</v>
      </c>
      <c r="N536">
        <v>1534568400</v>
      </c>
      <c r="O536" s="9">
        <f t="shared" si="41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hidden="1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4"/>
        <v>482</v>
      </c>
      <c r="G537" t="s">
        <v>20</v>
      </c>
      <c r="H537">
        <v>202</v>
      </c>
      <c r="I537">
        <f>E537/H537</f>
        <v>62.044554455445542</v>
      </c>
      <c r="J537" t="s">
        <v>107</v>
      </c>
      <c r="K537" t="s">
        <v>108</v>
      </c>
      <c r="L537">
        <v>1528434000</v>
      </c>
      <c r="M537" s="8">
        <f t="shared" si="40"/>
        <v>43259.208333333328</v>
      </c>
      <c r="N537">
        <v>1528606800</v>
      </c>
      <c r="O537" s="9">
        <f t="shared" si="41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4"/>
        <v>149</v>
      </c>
      <c r="G538" t="s">
        <v>20</v>
      </c>
      <c r="H538">
        <v>140</v>
      </c>
      <c r="I538">
        <f>E538/H538</f>
        <v>104.97857142857143</v>
      </c>
      <c r="J538" t="s">
        <v>107</v>
      </c>
      <c r="K538" t="s">
        <v>108</v>
      </c>
      <c r="L538">
        <v>1282626000</v>
      </c>
      <c r="M538" s="8">
        <f t="shared" si="40"/>
        <v>40414.208333333336</v>
      </c>
      <c r="N538">
        <v>1284872400</v>
      </c>
      <c r="O538" s="9">
        <f t="shared" si="41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4"/>
        <v>117</v>
      </c>
      <c r="G539" t="s">
        <v>20</v>
      </c>
      <c r="H539">
        <v>1052</v>
      </c>
      <c r="I539">
        <f>E539/H539</f>
        <v>94.044676806083643</v>
      </c>
      <c r="J539" t="s">
        <v>36</v>
      </c>
      <c r="K539" t="s">
        <v>37</v>
      </c>
      <c r="L539">
        <v>1535605200</v>
      </c>
      <c r="M539" s="8">
        <f t="shared" si="40"/>
        <v>43342.208333333328</v>
      </c>
      <c r="N539">
        <v>1537592400</v>
      </c>
      <c r="O539" s="9">
        <f t="shared" si="41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4"/>
        <v>37</v>
      </c>
      <c r="G540" t="s">
        <v>14</v>
      </c>
      <c r="H540">
        <v>1296</v>
      </c>
      <c r="I540">
        <f>E540/H540</f>
        <v>44.007716049382715</v>
      </c>
      <c r="J540" t="s">
        <v>21</v>
      </c>
      <c r="K540" t="s">
        <v>22</v>
      </c>
      <c r="L540">
        <v>1379826000</v>
      </c>
      <c r="M540" s="8">
        <f t="shared" si="40"/>
        <v>41539.208333333336</v>
      </c>
      <c r="N540">
        <v>1381208400</v>
      </c>
      <c r="O540" s="9">
        <f t="shared" si="41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4"/>
        <v>72</v>
      </c>
      <c r="G541" t="s">
        <v>14</v>
      </c>
      <c r="H541">
        <v>77</v>
      </c>
      <c r="I541">
        <f>E541/H541</f>
        <v>92.467532467532465</v>
      </c>
      <c r="J541" t="s">
        <v>21</v>
      </c>
      <c r="K541" t="s">
        <v>22</v>
      </c>
      <c r="L541">
        <v>1561957200</v>
      </c>
      <c r="M541" s="8">
        <f t="shared" si="40"/>
        <v>43647.208333333328</v>
      </c>
      <c r="N541">
        <v>1562475600</v>
      </c>
      <c r="O541" s="9">
        <f t="shared" si="41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4"/>
        <v>265</v>
      </c>
      <c r="G542" t="s">
        <v>20</v>
      </c>
      <c r="H542">
        <v>247</v>
      </c>
      <c r="I542">
        <f>E542/H542</f>
        <v>57.072874493927124</v>
      </c>
      <c r="J542" t="s">
        <v>21</v>
      </c>
      <c r="K542" t="s">
        <v>22</v>
      </c>
      <c r="L542">
        <v>1525496400</v>
      </c>
      <c r="M542" s="8">
        <f t="shared" si="40"/>
        <v>43225.208333333328</v>
      </c>
      <c r="N542">
        <v>1527397200</v>
      </c>
      <c r="O542" s="9">
        <f t="shared" si="41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4"/>
        <v>24</v>
      </c>
      <c r="G543" t="s">
        <v>14</v>
      </c>
      <c r="H543">
        <v>395</v>
      </c>
      <c r="I543">
        <f>E543/H543</f>
        <v>109.07848101265823</v>
      </c>
      <c r="J543" t="s">
        <v>107</v>
      </c>
      <c r="K543" t="s">
        <v>108</v>
      </c>
      <c r="L543">
        <v>1433912400</v>
      </c>
      <c r="M543" s="8">
        <f t="shared" si="40"/>
        <v>42165.208333333328</v>
      </c>
      <c r="N543">
        <v>1436158800</v>
      </c>
      <c r="O543" s="9">
        <f t="shared" si="41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4"/>
        <v>2</v>
      </c>
      <c r="G544" t="s">
        <v>14</v>
      </c>
      <c r="H544">
        <v>49</v>
      </c>
      <c r="I544">
        <f>E544/H544</f>
        <v>39.387755102040813</v>
      </c>
      <c r="J544" t="s">
        <v>40</v>
      </c>
      <c r="K544" t="s">
        <v>41</v>
      </c>
      <c r="L544">
        <v>1453442400</v>
      </c>
      <c r="M544" s="8">
        <f t="shared" si="40"/>
        <v>42391.25</v>
      </c>
      <c r="N544">
        <v>1456034400</v>
      </c>
      <c r="O544" s="9">
        <f t="shared" si="41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4"/>
        <v>16</v>
      </c>
      <c r="G545" t="s">
        <v>14</v>
      </c>
      <c r="H545">
        <v>180</v>
      </c>
      <c r="I545">
        <f>E545/H545</f>
        <v>77.022222222222226</v>
      </c>
      <c r="J545" t="s">
        <v>21</v>
      </c>
      <c r="K545" t="s">
        <v>22</v>
      </c>
      <c r="L545">
        <v>1378875600</v>
      </c>
      <c r="M545" s="8">
        <f t="shared" si="40"/>
        <v>41528.208333333336</v>
      </c>
      <c r="N545">
        <v>1380171600</v>
      </c>
      <c r="O545" s="9">
        <f t="shared" si="41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4"/>
        <v>276</v>
      </c>
      <c r="G546" t="s">
        <v>20</v>
      </c>
      <c r="H546">
        <v>84</v>
      </c>
      <c r="I546">
        <f>E546/H546</f>
        <v>92.166666666666671</v>
      </c>
      <c r="J546" t="s">
        <v>21</v>
      </c>
      <c r="K546" t="s">
        <v>22</v>
      </c>
      <c r="L546">
        <v>1452232800</v>
      </c>
      <c r="M546" s="8">
        <f t="shared" si="40"/>
        <v>42377.25</v>
      </c>
      <c r="N546">
        <v>1453356000</v>
      </c>
      <c r="O546" s="9">
        <f t="shared" si="41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hidden="1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4"/>
        <v>88</v>
      </c>
      <c r="G547" t="s">
        <v>14</v>
      </c>
      <c r="H547">
        <v>2690</v>
      </c>
      <c r="I547">
        <f>E547/H547</f>
        <v>61.007063197026021</v>
      </c>
      <c r="J547" t="s">
        <v>21</v>
      </c>
      <c r="K547" t="s">
        <v>22</v>
      </c>
      <c r="L547">
        <v>1577253600</v>
      </c>
      <c r="M547" s="8">
        <f t="shared" si="40"/>
        <v>43824.25</v>
      </c>
      <c r="N547">
        <v>1578981600</v>
      </c>
      <c r="O547" s="9">
        <f t="shared" si="41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hidden="1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4"/>
        <v>163</v>
      </c>
      <c r="G548" t="s">
        <v>20</v>
      </c>
      <c r="H548">
        <v>88</v>
      </c>
      <c r="I548">
        <f>E548/H548</f>
        <v>78.068181818181813</v>
      </c>
      <c r="J548" t="s">
        <v>21</v>
      </c>
      <c r="K548" t="s">
        <v>22</v>
      </c>
      <c r="L548">
        <v>1537160400</v>
      </c>
      <c r="M548" s="8">
        <f t="shared" si="40"/>
        <v>43360.208333333328</v>
      </c>
      <c r="N548">
        <v>1537419600</v>
      </c>
      <c r="O548" s="9">
        <f t="shared" si="41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4"/>
        <v>969</v>
      </c>
      <c r="G549" t="s">
        <v>20</v>
      </c>
      <c r="H549">
        <v>156</v>
      </c>
      <c r="I549">
        <f>E549/H549</f>
        <v>80.75</v>
      </c>
      <c r="J549" t="s">
        <v>21</v>
      </c>
      <c r="K549" t="s">
        <v>22</v>
      </c>
      <c r="L549">
        <v>1422165600</v>
      </c>
      <c r="M549" s="8">
        <f t="shared" si="40"/>
        <v>42029.25</v>
      </c>
      <c r="N549">
        <v>1423202400</v>
      </c>
      <c r="O549" s="9">
        <f t="shared" si="41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hidden="1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4"/>
        <v>270</v>
      </c>
      <c r="G550" t="s">
        <v>20</v>
      </c>
      <c r="H550">
        <v>2985</v>
      </c>
      <c r="I550">
        <f>E550/H550</f>
        <v>59.991289782244557</v>
      </c>
      <c r="J550" t="s">
        <v>21</v>
      </c>
      <c r="K550" t="s">
        <v>22</v>
      </c>
      <c r="L550">
        <v>1459486800</v>
      </c>
      <c r="M550" s="8">
        <f t="shared" si="40"/>
        <v>42461.208333333328</v>
      </c>
      <c r="N550">
        <v>1460610000</v>
      </c>
      <c r="O550" s="9">
        <f t="shared" si="41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4"/>
        <v>284</v>
      </c>
      <c r="G551" t="s">
        <v>20</v>
      </c>
      <c r="H551">
        <v>762</v>
      </c>
      <c r="I551">
        <f>E551/H551</f>
        <v>110.03018372703411</v>
      </c>
      <c r="J551" t="s">
        <v>21</v>
      </c>
      <c r="K551" t="s">
        <v>22</v>
      </c>
      <c r="L551">
        <v>1369717200</v>
      </c>
      <c r="M551" s="8">
        <f t="shared" si="40"/>
        <v>41422.208333333336</v>
      </c>
      <c r="N551">
        <v>1370494800</v>
      </c>
      <c r="O551" s="9">
        <f t="shared" si="41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4"/>
        <v>4</v>
      </c>
      <c r="G552" t="s">
        <v>74</v>
      </c>
      <c r="H552">
        <v>1</v>
      </c>
      <c r="I552">
        <f>E552/H552</f>
        <v>4</v>
      </c>
      <c r="J552" t="s">
        <v>98</v>
      </c>
      <c r="K552" t="s">
        <v>99</v>
      </c>
      <c r="L552">
        <v>1330495200</v>
      </c>
      <c r="M552" s="8">
        <f t="shared" si="40"/>
        <v>40968.25</v>
      </c>
      <c r="N552">
        <v>1332306000</v>
      </c>
      <c r="O552" s="9">
        <f t="shared" si="41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4"/>
        <v>58</v>
      </c>
      <c r="G553" t="s">
        <v>14</v>
      </c>
      <c r="H553">
        <v>2779</v>
      </c>
      <c r="I553">
        <f>E553/H553</f>
        <v>37.99856063332134</v>
      </c>
      <c r="J553" t="s">
        <v>26</v>
      </c>
      <c r="K553" t="s">
        <v>27</v>
      </c>
      <c r="L553">
        <v>1419055200</v>
      </c>
      <c r="M553" s="8">
        <f t="shared" si="40"/>
        <v>41993.25</v>
      </c>
      <c r="N553">
        <v>1422511200</v>
      </c>
      <c r="O553" s="9">
        <f t="shared" si="41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hidden="1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4"/>
        <v>98</v>
      </c>
      <c r="G554" t="s">
        <v>14</v>
      </c>
      <c r="H554">
        <v>92</v>
      </c>
      <c r="I554">
        <f>E554/H554</f>
        <v>96.369565217391298</v>
      </c>
      <c r="J554" t="s">
        <v>21</v>
      </c>
      <c r="K554" t="s">
        <v>22</v>
      </c>
      <c r="L554">
        <v>1480140000</v>
      </c>
      <c r="M554" s="8">
        <f t="shared" si="40"/>
        <v>42700.25</v>
      </c>
      <c r="N554">
        <v>1480312800</v>
      </c>
      <c r="O554" s="9">
        <f t="shared" si="41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4"/>
        <v>43</v>
      </c>
      <c r="G555" t="s">
        <v>14</v>
      </c>
      <c r="H555">
        <v>1028</v>
      </c>
      <c r="I555">
        <f>E555/H555</f>
        <v>72.978599221789878</v>
      </c>
      <c r="J555" t="s">
        <v>21</v>
      </c>
      <c r="K555" t="s">
        <v>22</v>
      </c>
      <c r="L555">
        <v>1293948000</v>
      </c>
      <c r="M555" s="8">
        <f t="shared" si="40"/>
        <v>40545.25</v>
      </c>
      <c r="N555">
        <v>1294034400</v>
      </c>
      <c r="O555" s="9">
        <f t="shared" si="41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4"/>
        <v>151</v>
      </c>
      <c r="G556" t="s">
        <v>20</v>
      </c>
      <c r="H556">
        <v>554</v>
      </c>
      <c r="I556">
        <f>E556/H556</f>
        <v>26.007220216606498</v>
      </c>
      <c r="J556" t="s">
        <v>15</v>
      </c>
      <c r="K556" t="s">
        <v>16</v>
      </c>
      <c r="L556">
        <v>1482127200</v>
      </c>
      <c r="M556" s="8">
        <f t="shared" si="40"/>
        <v>42723.25</v>
      </c>
      <c r="N556">
        <v>1482645600</v>
      </c>
      <c r="O556" s="9">
        <f t="shared" si="41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4"/>
        <v>223</v>
      </c>
      <c r="G557" t="s">
        <v>20</v>
      </c>
      <c r="H557">
        <v>135</v>
      </c>
      <c r="I557">
        <f>E557/H557</f>
        <v>104.36296296296297</v>
      </c>
      <c r="J557" t="s">
        <v>36</v>
      </c>
      <c r="K557" t="s">
        <v>37</v>
      </c>
      <c r="L557">
        <v>1396414800</v>
      </c>
      <c r="M557" s="8">
        <f t="shared" si="40"/>
        <v>41731.208333333336</v>
      </c>
      <c r="N557">
        <v>1399093200</v>
      </c>
      <c r="O557" s="9">
        <f t="shared" si="41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4"/>
        <v>239</v>
      </c>
      <c r="G558" t="s">
        <v>20</v>
      </c>
      <c r="H558">
        <v>122</v>
      </c>
      <c r="I558">
        <f>E558/H558</f>
        <v>102.18852459016394</v>
      </c>
      <c r="J558" t="s">
        <v>21</v>
      </c>
      <c r="K558" t="s">
        <v>22</v>
      </c>
      <c r="L558">
        <v>1315285200</v>
      </c>
      <c r="M558" s="8">
        <f t="shared" si="40"/>
        <v>40792.208333333336</v>
      </c>
      <c r="N558">
        <v>1315890000</v>
      </c>
      <c r="O558" s="9">
        <f t="shared" si="41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4"/>
        <v>199</v>
      </c>
      <c r="G559" t="s">
        <v>20</v>
      </c>
      <c r="H559">
        <v>221</v>
      </c>
      <c r="I559">
        <f>E559/H559</f>
        <v>54.117647058823529</v>
      </c>
      <c r="J559" t="s">
        <v>21</v>
      </c>
      <c r="K559" t="s">
        <v>22</v>
      </c>
      <c r="L559">
        <v>1443762000</v>
      </c>
      <c r="M559" s="8">
        <f t="shared" si="40"/>
        <v>42279.208333333328</v>
      </c>
      <c r="N559">
        <v>1444021200</v>
      </c>
      <c r="O559" s="9">
        <f t="shared" si="41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hidden="1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4"/>
        <v>137</v>
      </c>
      <c r="G560" t="s">
        <v>20</v>
      </c>
      <c r="H560">
        <v>126</v>
      </c>
      <c r="I560">
        <f>E560/H560</f>
        <v>63.222222222222221</v>
      </c>
      <c r="J560" t="s">
        <v>21</v>
      </c>
      <c r="K560" t="s">
        <v>22</v>
      </c>
      <c r="L560">
        <v>1456293600</v>
      </c>
      <c r="M560" s="8">
        <f t="shared" si="40"/>
        <v>42424.25</v>
      </c>
      <c r="N560">
        <v>1460005200</v>
      </c>
      <c r="O560" s="9">
        <f t="shared" si="41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hidden="1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4"/>
        <v>100</v>
      </c>
      <c r="G561" t="s">
        <v>20</v>
      </c>
      <c r="H561">
        <v>1022</v>
      </c>
      <c r="I561">
        <f>E561/H561</f>
        <v>104.03228962818004</v>
      </c>
      <c r="J561" t="s">
        <v>21</v>
      </c>
      <c r="K561" t="s">
        <v>22</v>
      </c>
      <c r="L561">
        <v>1470114000</v>
      </c>
      <c r="M561" s="8">
        <f t="shared" si="40"/>
        <v>42584.208333333328</v>
      </c>
      <c r="N561">
        <v>1470718800</v>
      </c>
      <c r="O561" s="9">
        <f t="shared" si="41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4"/>
        <v>794</v>
      </c>
      <c r="G562" t="s">
        <v>20</v>
      </c>
      <c r="H562">
        <v>3177</v>
      </c>
      <c r="I562">
        <f>E562/H562</f>
        <v>49.994334277620396</v>
      </c>
      <c r="J562" t="s">
        <v>21</v>
      </c>
      <c r="K562" t="s">
        <v>22</v>
      </c>
      <c r="L562">
        <v>1321596000</v>
      </c>
      <c r="M562" s="8">
        <f t="shared" si="40"/>
        <v>40865.25</v>
      </c>
      <c r="N562">
        <v>1325052000</v>
      </c>
      <c r="O562" s="9">
        <f t="shared" si="41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hidden="1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4"/>
        <v>369</v>
      </c>
      <c r="G563" t="s">
        <v>20</v>
      </c>
      <c r="H563">
        <v>198</v>
      </c>
      <c r="I563">
        <f>E563/H563</f>
        <v>56.015151515151516</v>
      </c>
      <c r="J563" t="s">
        <v>98</v>
      </c>
      <c r="K563" t="s">
        <v>99</v>
      </c>
      <c r="L563">
        <v>1318827600</v>
      </c>
      <c r="M563" s="8">
        <f t="shared" si="40"/>
        <v>40833.208333333336</v>
      </c>
      <c r="N563">
        <v>1319000400</v>
      </c>
      <c r="O563" s="9">
        <f t="shared" si="41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4"/>
        <v>12</v>
      </c>
      <c r="G564" t="s">
        <v>14</v>
      </c>
      <c r="H564">
        <v>26</v>
      </c>
      <c r="I564">
        <f>E564/H564</f>
        <v>48.807692307692307</v>
      </c>
      <c r="J564" t="s">
        <v>98</v>
      </c>
      <c r="K564" t="s">
        <v>99</v>
      </c>
      <c r="L564">
        <v>1552366800</v>
      </c>
      <c r="M564" s="8">
        <f t="shared" si="40"/>
        <v>43536.208333333328</v>
      </c>
      <c r="N564">
        <v>1552539600</v>
      </c>
      <c r="O564" s="9">
        <f t="shared" si="41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4"/>
        <v>138</v>
      </c>
      <c r="G565" t="s">
        <v>20</v>
      </c>
      <c r="H565">
        <v>85</v>
      </c>
      <c r="I565">
        <f>E565/H565</f>
        <v>60.082352941176474</v>
      </c>
      <c r="J565" t="s">
        <v>26</v>
      </c>
      <c r="K565" t="s">
        <v>27</v>
      </c>
      <c r="L565">
        <v>1542088800</v>
      </c>
      <c r="M565" s="8">
        <f t="shared" si="40"/>
        <v>43417.25</v>
      </c>
      <c r="N565">
        <v>1543816800</v>
      </c>
      <c r="O565" s="9">
        <f t="shared" si="41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hidden="1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4"/>
        <v>83</v>
      </c>
      <c r="G566" t="s">
        <v>14</v>
      </c>
      <c r="H566">
        <v>1790</v>
      </c>
      <c r="I566">
        <f>E566/H566</f>
        <v>78.990502793296088</v>
      </c>
      <c r="J566" t="s">
        <v>21</v>
      </c>
      <c r="K566" t="s">
        <v>22</v>
      </c>
      <c r="L566">
        <v>1426395600</v>
      </c>
      <c r="M566" s="8">
        <f t="shared" si="40"/>
        <v>42078.208333333328</v>
      </c>
      <c r="N566">
        <v>1427086800</v>
      </c>
      <c r="O566" s="9">
        <f t="shared" si="41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hidden="1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4"/>
        <v>204</v>
      </c>
      <c r="G567" t="s">
        <v>20</v>
      </c>
      <c r="H567">
        <v>3596</v>
      </c>
      <c r="I567">
        <f>E567/H567</f>
        <v>53.99499443826474</v>
      </c>
      <c r="J567" t="s">
        <v>21</v>
      </c>
      <c r="K567" t="s">
        <v>22</v>
      </c>
      <c r="L567">
        <v>1321336800</v>
      </c>
      <c r="M567" s="8">
        <f t="shared" si="40"/>
        <v>40862.25</v>
      </c>
      <c r="N567">
        <v>1323064800</v>
      </c>
      <c r="O567" s="9">
        <f t="shared" si="41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4"/>
        <v>44</v>
      </c>
      <c r="G568" t="s">
        <v>14</v>
      </c>
      <c r="H568">
        <v>37</v>
      </c>
      <c r="I568">
        <f>E568/H568</f>
        <v>111.45945945945945</v>
      </c>
      <c r="J568" t="s">
        <v>21</v>
      </c>
      <c r="K568" t="s">
        <v>22</v>
      </c>
      <c r="L568">
        <v>1456293600</v>
      </c>
      <c r="M568" s="8">
        <f t="shared" si="40"/>
        <v>42424.25</v>
      </c>
      <c r="N568">
        <v>1458277200</v>
      </c>
      <c r="O568" s="9">
        <f t="shared" si="41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4"/>
        <v>218</v>
      </c>
      <c r="G569" t="s">
        <v>20</v>
      </c>
      <c r="H569">
        <v>244</v>
      </c>
      <c r="I569">
        <f>E569/H569</f>
        <v>60.922131147540981</v>
      </c>
      <c r="J569" t="s">
        <v>21</v>
      </c>
      <c r="K569" t="s">
        <v>22</v>
      </c>
      <c r="L569">
        <v>1404968400</v>
      </c>
      <c r="M569" s="8">
        <f t="shared" si="40"/>
        <v>41830.208333333336</v>
      </c>
      <c r="N569">
        <v>1405141200</v>
      </c>
      <c r="O569" s="9">
        <f t="shared" si="41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hidden="1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4"/>
        <v>186</v>
      </c>
      <c r="G570" t="s">
        <v>20</v>
      </c>
      <c r="H570">
        <v>5180</v>
      </c>
      <c r="I570">
        <f>E570/H570</f>
        <v>26.0015444015444</v>
      </c>
      <c r="J570" t="s">
        <v>21</v>
      </c>
      <c r="K570" t="s">
        <v>22</v>
      </c>
      <c r="L570">
        <v>1279170000</v>
      </c>
      <c r="M570" s="8">
        <f t="shared" si="40"/>
        <v>40374.208333333336</v>
      </c>
      <c r="N570">
        <v>1283058000</v>
      </c>
      <c r="O570" s="9">
        <f t="shared" si="41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4"/>
        <v>237</v>
      </c>
      <c r="G571" t="s">
        <v>20</v>
      </c>
      <c r="H571">
        <v>589</v>
      </c>
      <c r="I571">
        <f>E571/H571</f>
        <v>80.993208828522924</v>
      </c>
      <c r="J571" t="s">
        <v>107</v>
      </c>
      <c r="K571" t="s">
        <v>108</v>
      </c>
      <c r="L571">
        <v>1294725600</v>
      </c>
      <c r="M571" s="8">
        <f t="shared" si="40"/>
        <v>40554.25</v>
      </c>
      <c r="N571">
        <v>1295762400</v>
      </c>
      <c r="O571" s="9">
        <f t="shared" si="41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4"/>
        <v>305</v>
      </c>
      <c r="G572" t="s">
        <v>20</v>
      </c>
      <c r="H572">
        <v>2725</v>
      </c>
      <c r="I572">
        <f>E572/H572</f>
        <v>34.995963302752294</v>
      </c>
      <c r="J572" t="s">
        <v>21</v>
      </c>
      <c r="K572" t="s">
        <v>22</v>
      </c>
      <c r="L572">
        <v>1419055200</v>
      </c>
      <c r="M572" s="8">
        <f t="shared" si="40"/>
        <v>41993.25</v>
      </c>
      <c r="N572">
        <v>1419573600</v>
      </c>
      <c r="O572" s="9">
        <f t="shared" si="41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4"/>
        <v>94</v>
      </c>
      <c r="G573" t="s">
        <v>14</v>
      </c>
      <c r="H573">
        <v>35</v>
      </c>
      <c r="I573">
        <f>E573/H573</f>
        <v>94.142857142857139</v>
      </c>
      <c r="J573" t="s">
        <v>107</v>
      </c>
      <c r="K573" t="s">
        <v>108</v>
      </c>
      <c r="L573">
        <v>1434690000</v>
      </c>
      <c r="M573" s="8">
        <f t="shared" si="40"/>
        <v>42174.208333333328</v>
      </c>
      <c r="N573">
        <v>1438750800</v>
      </c>
      <c r="O573" s="9">
        <f t="shared" si="41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4"/>
        <v>54</v>
      </c>
      <c r="G574" t="s">
        <v>74</v>
      </c>
      <c r="H574">
        <v>94</v>
      </c>
      <c r="I574">
        <f>E574/H574</f>
        <v>52.085106382978722</v>
      </c>
      <c r="J574" t="s">
        <v>21</v>
      </c>
      <c r="K574" t="s">
        <v>22</v>
      </c>
      <c r="L574">
        <v>1443416400</v>
      </c>
      <c r="M574" s="8">
        <f t="shared" si="40"/>
        <v>42275.208333333328</v>
      </c>
      <c r="N574">
        <v>1444798800</v>
      </c>
      <c r="O574" s="9">
        <f t="shared" si="41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4"/>
        <v>111</v>
      </c>
      <c r="G575" t="s">
        <v>20</v>
      </c>
      <c r="H575">
        <v>300</v>
      </c>
      <c r="I575">
        <f>E575/H575</f>
        <v>24.986666666666668</v>
      </c>
      <c r="J575" t="s">
        <v>21</v>
      </c>
      <c r="K575" t="s">
        <v>22</v>
      </c>
      <c r="L575">
        <v>1399006800</v>
      </c>
      <c r="M575" s="8">
        <f t="shared" si="40"/>
        <v>41761.208333333336</v>
      </c>
      <c r="N575">
        <v>1399179600</v>
      </c>
      <c r="O575" s="9">
        <f t="shared" si="41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4"/>
        <v>369</v>
      </c>
      <c r="G576" t="s">
        <v>20</v>
      </c>
      <c r="H576">
        <v>144</v>
      </c>
      <c r="I576">
        <f>E576/H576</f>
        <v>69.215277777777771</v>
      </c>
      <c r="J576" t="s">
        <v>21</v>
      </c>
      <c r="K576" t="s">
        <v>22</v>
      </c>
      <c r="L576">
        <v>1575698400</v>
      </c>
      <c r="M576" s="8">
        <f t="shared" si="40"/>
        <v>43806.25</v>
      </c>
      <c r="N576">
        <v>1576562400</v>
      </c>
      <c r="O576" s="9">
        <f t="shared" si="41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hidden="1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4"/>
        <v>62</v>
      </c>
      <c r="G577" t="s">
        <v>14</v>
      </c>
      <c r="H577">
        <v>558</v>
      </c>
      <c r="I577">
        <f>E577/H577</f>
        <v>93.944444444444443</v>
      </c>
      <c r="J577" t="s">
        <v>21</v>
      </c>
      <c r="K577" t="s">
        <v>22</v>
      </c>
      <c r="L577">
        <v>1400562000</v>
      </c>
      <c r="M577" s="8">
        <f t="shared" si="40"/>
        <v>41779.208333333336</v>
      </c>
      <c r="N577">
        <v>1400821200</v>
      </c>
      <c r="O577" s="9">
        <f t="shared" si="41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" hidden="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4"/>
        <v>64</v>
      </c>
      <c r="G578" t="s">
        <v>14</v>
      </c>
      <c r="H578">
        <v>64</v>
      </c>
      <c r="I578">
        <f>E578/H578</f>
        <v>98.40625</v>
      </c>
      <c r="J578" t="s">
        <v>21</v>
      </c>
      <c r="K578" t="s">
        <v>22</v>
      </c>
      <c r="L578">
        <v>1509512400</v>
      </c>
      <c r="M578" s="8">
        <f t="shared" si="40"/>
        <v>43040.208333333328</v>
      </c>
      <c r="N578">
        <v>1510984800</v>
      </c>
      <c r="O578" s="9">
        <f t="shared" si="41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44"/>
        <v>18</v>
      </c>
      <c r="G579" t="s">
        <v>74</v>
      </c>
      <c r="H579">
        <v>37</v>
      </c>
      <c r="I579">
        <f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45">(((L579/60)/60)/24)+DATE(1970,1,1)</f>
        <v>40613.25</v>
      </c>
      <c r="N579">
        <v>1302066000</v>
      </c>
      <c r="O579" s="9">
        <f t="shared" ref="O579:O642" si="4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LEFT(R579,SEARCH("/",R579)-1)</f>
        <v>music</v>
      </c>
      <c r="T579" t="str">
        <f t="shared" ref="T579:T642" si="48">RIGHT(R579,LEN(R579) -SEARCH("/",R579))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ref="F580:F643" si="49">INT(E580/D580*100)</f>
        <v>16</v>
      </c>
      <c r="G580" t="s">
        <v>14</v>
      </c>
      <c r="H580">
        <v>245</v>
      </c>
      <c r="I580">
        <f>E580/H580</f>
        <v>65.991836734693877</v>
      </c>
      <c r="J580" t="s">
        <v>21</v>
      </c>
      <c r="K580" t="s">
        <v>22</v>
      </c>
      <c r="L580">
        <v>1322719200</v>
      </c>
      <c r="M580" s="8">
        <f t="shared" si="45"/>
        <v>40878.25</v>
      </c>
      <c r="N580">
        <v>1322978400</v>
      </c>
      <c r="O580" s="9">
        <f t="shared" si="46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49"/>
        <v>101</v>
      </c>
      <c r="G581" t="s">
        <v>20</v>
      </c>
      <c r="H581">
        <v>87</v>
      </c>
      <c r="I581">
        <f>E581/H581</f>
        <v>72.05747126436782</v>
      </c>
      <c r="J581" t="s">
        <v>21</v>
      </c>
      <c r="K581" t="s">
        <v>22</v>
      </c>
      <c r="L581">
        <v>1312693200</v>
      </c>
      <c r="M581" s="8">
        <f t="shared" si="45"/>
        <v>40762.208333333336</v>
      </c>
      <c r="N581">
        <v>1313730000</v>
      </c>
      <c r="O581" s="9">
        <f t="shared" si="46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hidden="1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49"/>
        <v>341</v>
      </c>
      <c r="G582" t="s">
        <v>20</v>
      </c>
      <c r="H582">
        <v>3116</v>
      </c>
      <c r="I582">
        <f>E582/H582</f>
        <v>48.003209242618745</v>
      </c>
      <c r="J582" t="s">
        <v>21</v>
      </c>
      <c r="K582" t="s">
        <v>22</v>
      </c>
      <c r="L582">
        <v>1393394400</v>
      </c>
      <c r="M582" s="8">
        <f t="shared" si="45"/>
        <v>41696.25</v>
      </c>
      <c r="N582">
        <v>1394085600</v>
      </c>
      <c r="O582" s="9">
        <f t="shared" si="46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49"/>
        <v>64</v>
      </c>
      <c r="G583" t="s">
        <v>14</v>
      </c>
      <c r="H583">
        <v>71</v>
      </c>
      <c r="I583">
        <f>E583/H583</f>
        <v>54.098591549295776</v>
      </c>
      <c r="J583" t="s">
        <v>21</v>
      </c>
      <c r="K583" t="s">
        <v>22</v>
      </c>
      <c r="L583">
        <v>1304053200</v>
      </c>
      <c r="M583" s="8">
        <f t="shared" si="45"/>
        <v>40662.208333333336</v>
      </c>
      <c r="N583">
        <v>1305349200</v>
      </c>
      <c r="O583" s="9">
        <f t="shared" si="46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49"/>
        <v>52</v>
      </c>
      <c r="G584" t="s">
        <v>14</v>
      </c>
      <c r="H584">
        <v>42</v>
      </c>
      <c r="I584">
        <f>E584/H584</f>
        <v>107.88095238095238</v>
      </c>
      <c r="J584" t="s">
        <v>21</v>
      </c>
      <c r="K584" t="s">
        <v>22</v>
      </c>
      <c r="L584">
        <v>1433912400</v>
      </c>
      <c r="M584" s="8">
        <f t="shared" si="45"/>
        <v>42165.208333333328</v>
      </c>
      <c r="N584">
        <v>1434344400</v>
      </c>
      <c r="O584" s="9">
        <f t="shared" si="46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49"/>
        <v>322</v>
      </c>
      <c r="G585" t="s">
        <v>20</v>
      </c>
      <c r="H585">
        <v>909</v>
      </c>
      <c r="I585">
        <f>E585/H585</f>
        <v>67.034103410341032</v>
      </c>
      <c r="J585" t="s">
        <v>21</v>
      </c>
      <c r="K585" t="s">
        <v>22</v>
      </c>
      <c r="L585">
        <v>1329717600</v>
      </c>
      <c r="M585" s="8">
        <f t="shared" si="45"/>
        <v>40959.25</v>
      </c>
      <c r="N585">
        <v>1331186400</v>
      </c>
      <c r="O585" s="9">
        <f t="shared" si="46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49"/>
        <v>119</v>
      </c>
      <c r="G586" t="s">
        <v>20</v>
      </c>
      <c r="H586">
        <v>1613</v>
      </c>
      <c r="I586">
        <f>E586/H586</f>
        <v>64.01425914445133</v>
      </c>
      <c r="J586" t="s">
        <v>21</v>
      </c>
      <c r="K586" t="s">
        <v>22</v>
      </c>
      <c r="L586">
        <v>1335330000</v>
      </c>
      <c r="M586" s="8">
        <f t="shared" si="45"/>
        <v>41024.208333333336</v>
      </c>
      <c r="N586">
        <v>1336539600</v>
      </c>
      <c r="O586" s="9">
        <f t="shared" si="46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49"/>
        <v>146</v>
      </c>
      <c r="G587" t="s">
        <v>20</v>
      </c>
      <c r="H587">
        <v>136</v>
      </c>
      <c r="I587">
        <f>E587/H587</f>
        <v>96.066176470588232</v>
      </c>
      <c r="J587" t="s">
        <v>21</v>
      </c>
      <c r="K587" t="s">
        <v>22</v>
      </c>
      <c r="L587">
        <v>1268888400</v>
      </c>
      <c r="M587" s="8">
        <f t="shared" si="45"/>
        <v>40255.208333333336</v>
      </c>
      <c r="N587">
        <v>1269752400</v>
      </c>
      <c r="O587" s="9">
        <f t="shared" si="46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49"/>
        <v>950</v>
      </c>
      <c r="G588" t="s">
        <v>20</v>
      </c>
      <c r="H588">
        <v>130</v>
      </c>
      <c r="I588">
        <f>E588/H588</f>
        <v>51.184615384615384</v>
      </c>
      <c r="J588" t="s">
        <v>21</v>
      </c>
      <c r="K588" t="s">
        <v>22</v>
      </c>
      <c r="L588">
        <v>1289973600</v>
      </c>
      <c r="M588" s="8">
        <f t="shared" si="45"/>
        <v>40499.25</v>
      </c>
      <c r="N588">
        <v>1291615200</v>
      </c>
      <c r="O588" s="9">
        <f t="shared" si="46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49"/>
        <v>72</v>
      </c>
      <c r="G589" t="s">
        <v>14</v>
      </c>
      <c r="H589">
        <v>156</v>
      </c>
      <c r="I589">
        <f>E589/H589</f>
        <v>43.92307692307692</v>
      </c>
      <c r="J589" t="s">
        <v>15</v>
      </c>
      <c r="K589" t="s">
        <v>16</v>
      </c>
      <c r="L589">
        <v>1547877600</v>
      </c>
      <c r="M589" s="8">
        <f t="shared" si="45"/>
        <v>43484.25</v>
      </c>
      <c r="N589">
        <v>1552366800</v>
      </c>
      <c r="O589" s="9">
        <f t="shared" si="46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hidden="1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49"/>
        <v>79</v>
      </c>
      <c r="G590" t="s">
        <v>14</v>
      </c>
      <c r="H590">
        <v>1368</v>
      </c>
      <c r="I590">
        <f>E590/H590</f>
        <v>91.021198830409361</v>
      </c>
      <c r="J590" t="s">
        <v>40</v>
      </c>
      <c r="K590" t="s">
        <v>41</v>
      </c>
      <c r="L590">
        <v>1269493200</v>
      </c>
      <c r="M590" s="8">
        <f t="shared" si="45"/>
        <v>40262.208333333336</v>
      </c>
      <c r="N590">
        <v>1272171600</v>
      </c>
      <c r="O590" s="9">
        <f t="shared" si="46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49"/>
        <v>64</v>
      </c>
      <c r="G591" t="s">
        <v>14</v>
      </c>
      <c r="H591">
        <v>102</v>
      </c>
      <c r="I591">
        <f>E591/H591</f>
        <v>50.127450980392155</v>
      </c>
      <c r="J591" t="s">
        <v>21</v>
      </c>
      <c r="K591" t="s">
        <v>22</v>
      </c>
      <c r="L591">
        <v>1436072400</v>
      </c>
      <c r="M591" s="8">
        <f t="shared" si="45"/>
        <v>42190.208333333328</v>
      </c>
      <c r="N591">
        <v>1436677200</v>
      </c>
      <c r="O591" s="9">
        <f t="shared" si="46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49"/>
        <v>82</v>
      </c>
      <c r="G592" t="s">
        <v>14</v>
      </c>
      <c r="H592">
        <v>86</v>
      </c>
      <c r="I592">
        <f>E592/H592</f>
        <v>67.720930232558146</v>
      </c>
      <c r="J592" t="s">
        <v>26</v>
      </c>
      <c r="K592" t="s">
        <v>27</v>
      </c>
      <c r="L592">
        <v>1419141600</v>
      </c>
      <c r="M592" s="8">
        <f t="shared" si="45"/>
        <v>41994.25</v>
      </c>
      <c r="N592">
        <v>1420092000</v>
      </c>
      <c r="O592" s="9">
        <f t="shared" si="46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49"/>
        <v>1037</v>
      </c>
      <c r="G593" t="s">
        <v>20</v>
      </c>
      <c r="H593">
        <v>102</v>
      </c>
      <c r="I593">
        <f>E593/H593</f>
        <v>61.03921568627451</v>
      </c>
      <c r="J593" t="s">
        <v>21</v>
      </c>
      <c r="K593" t="s">
        <v>22</v>
      </c>
      <c r="L593">
        <v>1279083600</v>
      </c>
      <c r="M593" s="8">
        <f t="shared" si="45"/>
        <v>40373.208333333336</v>
      </c>
      <c r="N593">
        <v>1279947600</v>
      </c>
      <c r="O593" s="9">
        <f t="shared" si="46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" hidden="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49"/>
        <v>12</v>
      </c>
      <c r="G594" t="s">
        <v>14</v>
      </c>
      <c r="H594">
        <v>253</v>
      </c>
      <c r="I594">
        <f>E594/H594</f>
        <v>80.011857707509876</v>
      </c>
      <c r="J594" t="s">
        <v>21</v>
      </c>
      <c r="K594" t="s">
        <v>22</v>
      </c>
      <c r="L594">
        <v>1401426000</v>
      </c>
      <c r="M594" s="8">
        <f t="shared" si="45"/>
        <v>41789.208333333336</v>
      </c>
      <c r="N594">
        <v>1402203600</v>
      </c>
      <c r="O594" s="9">
        <f t="shared" si="46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49"/>
        <v>154</v>
      </c>
      <c r="G595" t="s">
        <v>20</v>
      </c>
      <c r="H595">
        <v>4006</v>
      </c>
      <c r="I595">
        <f>E595/H595</f>
        <v>47.001497753369947</v>
      </c>
      <c r="J595" t="s">
        <v>21</v>
      </c>
      <c r="K595" t="s">
        <v>22</v>
      </c>
      <c r="L595">
        <v>1395810000</v>
      </c>
      <c r="M595" s="8">
        <f t="shared" si="45"/>
        <v>41724.208333333336</v>
      </c>
      <c r="N595">
        <v>1396933200</v>
      </c>
      <c r="O595" s="9">
        <f t="shared" si="46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" hidden="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49"/>
        <v>7</v>
      </c>
      <c r="G596" t="s">
        <v>14</v>
      </c>
      <c r="H596">
        <v>157</v>
      </c>
      <c r="I596">
        <f>E596/H596</f>
        <v>71.127388535031841</v>
      </c>
      <c r="J596" t="s">
        <v>21</v>
      </c>
      <c r="K596" t="s">
        <v>22</v>
      </c>
      <c r="L596">
        <v>1467003600</v>
      </c>
      <c r="M596" s="8">
        <f t="shared" si="45"/>
        <v>42548.208333333328</v>
      </c>
      <c r="N596">
        <v>1467262800</v>
      </c>
      <c r="O596" s="9">
        <f t="shared" si="46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" hidden="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49"/>
        <v>208</v>
      </c>
      <c r="G597" t="s">
        <v>20</v>
      </c>
      <c r="H597">
        <v>1629</v>
      </c>
      <c r="I597">
        <f>E597/H597</f>
        <v>89.99079189686924</v>
      </c>
      <c r="J597" t="s">
        <v>21</v>
      </c>
      <c r="K597" t="s">
        <v>22</v>
      </c>
      <c r="L597">
        <v>1268715600</v>
      </c>
      <c r="M597" s="8">
        <f t="shared" si="45"/>
        <v>40253.208333333336</v>
      </c>
      <c r="N597">
        <v>1270530000</v>
      </c>
      <c r="O597" s="9">
        <f t="shared" si="46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49"/>
        <v>99</v>
      </c>
      <c r="G598" t="s">
        <v>14</v>
      </c>
      <c r="H598">
        <v>183</v>
      </c>
      <c r="I598">
        <f>E598/H598</f>
        <v>43.032786885245905</v>
      </c>
      <c r="J598" t="s">
        <v>21</v>
      </c>
      <c r="K598" t="s">
        <v>22</v>
      </c>
      <c r="L598">
        <v>1457157600</v>
      </c>
      <c r="M598" s="8">
        <f t="shared" si="45"/>
        <v>42434.25</v>
      </c>
      <c r="N598">
        <v>1457762400</v>
      </c>
      <c r="O598" s="9">
        <f t="shared" si="46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hidden="1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49"/>
        <v>201</v>
      </c>
      <c r="G599" t="s">
        <v>20</v>
      </c>
      <c r="H599">
        <v>2188</v>
      </c>
      <c r="I599">
        <f>E599/H599</f>
        <v>67.997714808043881</v>
      </c>
      <c r="J599" t="s">
        <v>21</v>
      </c>
      <c r="K599" t="s">
        <v>22</v>
      </c>
      <c r="L599">
        <v>1573970400</v>
      </c>
      <c r="M599" s="8">
        <f t="shared" si="45"/>
        <v>43786.25</v>
      </c>
      <c r="N599">
        <v>1575525600</v>
      </c>
      <c r="O599" s="9">
        <f t="shared" si="46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49"/>
        <v>162</v>
      </c>
      <c r="G600" t="s">
        <v>20</v>
      </c>
      <c r="H600">
        <v>2409</v>
      </c>
      <c r="I600">
        <f>E600/H600</f>
        <v>73.004566210045667</v>
      </c>
      <c r="J600" t="s">
        <v>107</v>
      </c>
      <c r="K600" t="s">
        <v>108</v>
      </c>
      <c r="L600">
        <v>1276578000</v>
      </c>
      <c r="M600" s="8">
        <f t="shared" si="45"/>
        <v>40344.208333333336</v>
      </c>
      <c r="N600">
        <v>1279083600</v>
      </c>
      <c r="O600" s="9">
        <f t="shared" si="46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49"/>
        <v>3</v>
      </c>
      <c r="G601" t="s">
        <v>14</v>
      </c>
      <c r="H601">
        <v>82</v>
      </c>
      <c r="I601">
        <f>E601/H601</f>
        <v>62.341463414634148</v>
      </c>
      <c r="J601" t="s">
        <v>36</v>
      </c>
      <c r="K601" t="s">
        <v>37</v>
      </c>
      <c r="L601">
        <v>1423720800</v>
      </c>
      <c r="M601" s="8">
        <f t="shared" si="45"/>
        <v>42047.25</v>
      </c>
      <c r="N601">
        <v>1424412000</v>
      </c>
      <c r="O601" s="9">
        <f t="shared" si="46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49"/>
        <v>5</v>
      </c>
      <c r="G602" t="s">
        <v>14</v>
      </c>
      <c r="H602">
        <v>1</v>
      </c>
      <c r="I602">
        <f>E602/H602</f>
        <v>5</v>
      </c>
      <c r="J602" t="s">
        <v>40</v>
      </c>
      <c r="K602" t="s">
        <v>41</v>
      </c>
      <c r="L602">
        <v>1375160400</v>
      </c>
      <c r="M602" s="8">
        <f t="shared" si="45"/>
        <v>41485.208333333336</v>
      </c>
      <c r="N602">
        <v>1376197200</v>
      </c>
      <c r="O602" s="9">
        <f t="shared" si="46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49"/>
        <v>206</v>
      </c>
      <c r="G603" t="s">
        <v>20</v>
      </c>
      <c r="H603">
        <v>194</v>
      </c>
      <c r="I603">
        <f>E603/H603</f>
        <v>67.103092783505161</v>
      </c>
      <c r="J603" t="s">
        <v>21</v>
      </c>
      <c r="K603" t="s">
        <v>22</v>
      </c>
      <c r="L603">
        <v>1401426000</v>
      </c>
      <c r="M603" s="8">
        <f t="shared" si="45"/>
        <v>41789.208333333336</v>
      </c>
      <c r="N603">
        <v>1402894800</v>
      </c>
      <c r="O603" s="9">
        <f t="shared" si="46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ht="31" hidden="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49"/>
        <v>128</v>
      </c>
      <c r="G604" t="s">
        <v>20</v>
      </c>
      <c r="H604">
        <v>1140</v>
      </c>
      <c r="I604">
        <f>E604/H604</f>
        <v>79.978947368421046</v>
      </c>
      <c r="J604" t="s">
        <v>21</v>
      </c>
      <c r="K604" t="s">
        <v>22</v>
      </c>
      <c r="L604">
        <v>1433480400</v>
      </c>
      <c r="M604" s="8">
        <f t="shared" si="45"/>
        <v>42160.208333333328</v>
      </c>
      <c r="N604">
        <v>1434430800</v>
      </c>
      <c r="O604" s="9">
        <f t="shared" si="46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hidden="1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49"/>
        <v>119</v>
      </c>
      <c r="G605" t="s">
        <v>20</v>
      </c>
      <c r="H605">
        <v>102</v>
      </c>
      <c r="I605">
        <f>E605/H605</f>
        <v>62.176470588235297</v>
      </c>
      <c r="J605" t="s">
        <v>21</v>
      </c>
      <c r="K605" t="s">
        <v>22</v>
      </c>
      <c r="L605">
        <v>1555563600</v>
      </c>
      <c r="M605" s="8">
        <f t="shared" si="45"/>
        <v>43573.208333333328</v>
      </c>
      <c r="N605">
        <v>1557896400</v>
      </c>
      <c r="O605" s="9">
        <f t="shared" si="46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hidden="1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49"/>
        <v>170</v>
      </c>
      <c r="G606" t="s">
        <v>20</v>
      </c>
      <c r="H606">
        <v>2857</v>
      </c>
      <c r="I606">
        <f>E606/H606</f>
        <v>53.005950297514879</v>
      </c>
      <c r="J606" t="s">
        <v>21</v>
      </c>
      <c r="K606" t="s">
        <v>22</v>
      </c>
      <c r="L606">
        <v>1295676000</v>
      </c>
      <c r="M606" s="8">
        <f t="shared" si="45"/>
        <v>40565.25</v>
      </c>
      <c r="N606">
        <v>1297490400</v>
      </c>
      <c r="O606" s="9">
        <f t="shared" si="46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49"/>
        <v>187</v>
      </c>
      <c r="G607" t="s">
        <v>20</v>
      </c>
      <c r="H607">
        <v>107</v>
      </c>
      <c r="I607">
        <f>E607/H607</f>
        <v>57.738317757009348</v>
      </c>
      <c r="J607" t="s">
        <v>21</v>
      </c>
      <c r="K607" t="s">
        <v>22</v>
      </c>
      <c r="L607">
        <v>1443848400</v>
      </c>
      <c r="M607" s="8">
        <f t="shared" si="45"/>
        <v>42280.208333333328</v>
      </c>
      <c r="N607">
        <v>1447394400</v>
      </c>
      <c r="O607" s="9">
        <f t="shared" si="46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49"/>
        <v>188</v>
      </c>
      <c r="G608" t="s">
        <v>20</v>
      </c>
      <c r="H608">
        <v>160</v>
      </c>
      <c r="I608">
        <f>E608/H608</f>
        <v>40.03125</v>
      </c>
      <c r="J608" t="s">
        <v>40</v>
      </c>
      <c r="K608" t="s">
        <v>41</v>
      </c>
      <c r="L608">
        <v>1457330400</v>
      </c>
      <c r="M608" s="8">
        <f t="shared" si="45"/>
        <v>42436.25</v>
      </c>
      <c r="N608">
        <v>1458277200</v>
      </c>
      <c r="O608" s="9">
        <f t="shared" si="46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49"/>
        <v>131</v>
      </c>
      <c r="G609" t="s">
        <v>20</v>
      </c>
      <c r="H609">
        <v>2230</v>
      </c>
      <c r="I609">
        <f>E609/H609</f>
        <v>81.016591928251117</v>
      </c>
      <c r="J609" t="s">
        <v>21</v>
      </c>
      <c r="K609" t="s">
        <v>22</v>
      </c>
      <c r="L609">
        <v>1395550800</v>
      </c>
      <c r="M609" s="8">
        <f t="shared" si="45"/>
        <v>41721.208333333336</v>
      </c>
      <c r="N609">
        <v>1395723600</v>
      </c>
      <c r="O609" s="9">
        <f t="shared" si="46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49"/>
        <v>283</v>
      </c>
      <c r="G610" t="s">
        <v>20</v>
      </c>
      <c r="H610">
        <v>316</v>
      </c>
      <c r="I610">
        <f>E610/H610</f>
        <v>35.047468354430379</v>
      </c>
      <c r="J610" t="s">
        <v>21</v>
      </c>
      <c r="K610" t="s">
        <v>22</v>
      </c>
      <c r="L610">
        <v>1551852000</v>
      </c>
      <c r="M610" s="8">
        <f t="shared" si="45"/>
        <v>43530.25</v>
      </c>
      <c r="N610">
        <v>1552197600</v>
      </c>
      <c r="O610" s="9">
        <f t="shared" si="46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49"/>
        <v>120</v>
      </c>
      <c r="G611" t="s">
        <v>20</v>
      </c>
      <c r="H611">
        <v>117</v>
      </c>
      <c r="I611">
        <f>E611/H611</f>
        <v>102.92307692307692</v>
      </c>
      <c r="J611" t="s">
        <v>21</v>
      </c>
      <c r="K611" t="s">
        <v>22</v>
      </c>
      <c r="L611">
        <v>1547618400</v>
      </c>
      <c r="M611" s="8">
        <f t="shared" si="45"/>
        <v>43481.25</v>
      </c>
      <c r="N611">
        <v>1549087200</v>
      </c>
      <c r="O611" s="9">
        <f t="shared" si="46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" hidden="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49"/>
        <v>419</v>
      </c>
      <c r="G612" t="s">
        <v>20</v>
      </c>
      <c r="H612">
        <v>6406</v>
      </c>
      <c r="I612">
        <f>E612/H612</f>
        <v>27.998126756166094</v>
      </c>
      <c r="J612" t="s">
        <v>21</v>
      </c>
      <c r="K612" t="s">
        <v>22</v>
      </c>
      <c r="L612">
        <v>1355637600</v>
      </c>
      <c r="M612" s="8">
        <f t="shared" si="45"/>
        <v>41259.25</v>
      </c>
      <c r="N612">
        <v>1356847200</v>
      </c>
      <c r="O612" s="9">
        <f t="shared" si="46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hidden="1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49"/>
        <v>13</v>
      </c>
      <c r="G613" t="s">
        <v>74</v>
      </c>
      <c r="H613">
        <v>15</v>
      </c>
      <c r="I613">
        <f>E613/H613</f>
        <v>75.733333333333334</v>
      </c>
      <c r="J613" t="s">
        <v>21</v>
      </c>
      <c r="K613" t="s">
        <v>22</v>
      </c>
      <c r="L613">
        <v>1374728400</v>
      </c>
      <c r="M613" s="8">
        <f t="shared" si="45"/>
        <v>41480.208333333336</v>
      </c>
      <c r="N613">
        <v>1375765200</v>
      </c>
      <c r="O613" s="9">
        <f t="shared" si="46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49"/>
        <v>139</v>
      </c>
      <c r="G614" t="s">
        <v>20</v>
      </c>
      <c r="H614">
        <v>192</v>
      </c>
      <c r="I614">
        <f>E614/H614</f>
        <v>45.026041666666664</v>
      </c>
      <c r="J614" t="s">
        <v>21</v>
      </c>
      <c r="K614" t="s">
        <v>22</v>
      </c>
      <c r="L614">
        <v>1287810000</v>
      </c>
      <c r="M614" s="8">
        <f t="shared" si="45"/>
        <v>40474.208333333336</v>
      </c>
      <c r="N614">
        <v>1289800800</v>
      </c>
      <c r="O614" s="9">
        <f t="shared" si="46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hidden="1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49"/>
        <v>174</v>
      </c>
      <c r="G615" t="s">
        <v>20</v>
      </c>
      <c r="H615">
        <v>26</v>
      </c>
      <c r="I615">
        <f>E615/H615</f>
        <v>73.615384615384613</v>
      </c>
      <c r="J615" t="s">
        <v>15</v>
      </c>
      <c r="K615" t="s">
        <v>16</v>
      </c>
      <c r="L615">
        <v>1503723600</v>
      </c>
      <c r="M615" s="8">
        <f t="shared" si="45"/>
        <v>42973.208333333328</v>
      </c>
      <c r="N615">
        <v>1504501200</v>
      </c>
      <c r="O615" s="9">
        <f t="shared" si="46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" hidden="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49"/>
        <v>155</v>
      </c>
      <c r="G616" t="s">
        <v>20</v>
      </c>
      <c r="H616">
        <v>723</v>
      </c>
      <c r="I616">
        <f>E616/H616</f>
        <v>56.991701244813278</v>
      </c>
      <c r="J616" t="s">
        <v>21</v>
      </c>
      <c r="K616" t="s">
        <v>22</v>
      </c>
      <c r="L616">
        <v>1484114400</v>
      </c>
      <c r="M616" s="8">
        <f t="shared" si="45"/>
        <v>42746.25</v>
      </c>
      <c r="N616">
        <v>1485669600</v>
      </c>
      <c r="O616" s="9">
        <f t="shared" si="46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hidden="1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49"/>
        <v>170</v>
      </c>
      <c r="G617" t="s">
        <v>20</v>
      </c>
      <c r="H617">
        <v>170</v>
      </c>
      <c r="I617">
        <f>E617/H617</f>
        <v>85.223529411764702</v>
      </c>
      <c r="J617" t="s">
        <v>107</v>
      </c>
      <c r="K617" t="s">
        <v>108</v>
      </c>
      <c r="L617">
        <v>1461906000</v>
      </c>
      <c r="M617" s="8">
        <f t="shared" si="45"/>
        <v>42489.208333333328</v>
      </c>
      <c r="N617">
        <v>1462770000</v>
      </c>
      <c r="O617" s="9">
        <f t="shared" si="46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49"/>
        <v>189</v>
      </c>
      <c r="G618" t="s">
        <v>20</v>
      </c>
      <c r="H618">
        <v>238</v>
      </c>
      <c r="I618">
        <f>E618/H618</f>
        <v>50.962184873949582</v>
      </c>
      <c r="J618" t="s">
        <v>40</v>
      </c>
      <c r="K618" t="s">
        <v>41</v>
      </c>
      <c r="L618">
        <v>1379653200</v>
      </c>
      <c r="M618" s="8">
        <f t="shared" si="45"/>
        <v>41537.208333333336</v>
      </c>
      <c r="N618">
        <v>1379739600</v>
      </c>
      <c r="O618" s="9">
        <f t="shared" si="46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hidden="1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49"/>
        <v>249</v>
      </c>
      <c r="G619" t="s">
        <v>20</v>
      </c>
      <c r="H619">
        <v>55</v>
      </c>
      <c r="I619">
        <f>E619/H619</f>
        <v>63.563636363636363</v>
      </c>
      <c r="J619" t="s">
        <v>21</v>
      </c>
      <c r="K619" t="s">
        <v>22</v>
      </c>
      <c r="L619">
        <v>1401858000</v>
      </c>
      <c r="M619" s="8">
        <f t="shared" si="45"/>
        <v>41794.208333333336</v>
      </c>
      <c r="N619">
        <v>1402722000</v>
      </c>
      <c r="O619" s="9">
        <f t="shared" si="46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49"/>
        <v>48</v>
      </c>
      <c r="G620" t="s">
        <v>14</v>
      </c>
      <c r="H620">
        <v>1198</v>
      </c>
      <c r="I620">
        <f>E620/H620</f>
        <v>80.999165275459092</v>
      </c>
      <c r="J620" t="s">
        <v>21</v>
      </c>
      <c r="K620" t="s">
        <v>22</v>
      </c>
      <c r="L620">
        <v>1367470800</v>
      </c>
      <c r="M620" s="8">
        <f t="shared" si="45"/>
        <v>41396.208333333336</v>
      </c>
      <c r="N620">
        <v>1369285200</v>
      </c>
      <c r="O620" s="9">
        <f t="shared" si="46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hidden="1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49"/>
        <v>28</v>
      </c>
      <c r="G621" t="s">
        <v>14</v>
      </c>
      <c r="H621">
        <v>648</v>
      </c>
      <c r="I621">
        <f>E621/H621</f>
        <v>86.044753086419746</v>
      </c>
      <c r="J621" t="s">
        <v>21</v>
      </c>
      <c r="K621" t="s">
        <v>22</v>
      </c>
      <c r="L621">
        <v>1304658000</v>
      </c>
      <c r="M621" s="8">
        <f t="shared" si="45"/>
        <v>40669.208333333336</v>
      </c>
      <c r="N621">
        <v>1304744400</v>
      </c>
      <c r="O621" s="9">
        <f t="shared" si="46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49"/>
        <v>268</v>
      </c>
      <c r="G622" t="s">
        <v>20</v>
      </c>
      <c r="H622">
        <v>128</v>
      </c>
      <c r="I622">
        <f>E622/H622</f>
        <v>90.0390625</v>
      </c>
      <c r="J622" t="s">
        <v>26</v>
      </c>
      <c r="K622" t="s">
        <v>27</v>
      </c>
      <c r="L622">
        <v>1467954000</v>
      </c>
      <c r="M622" s="8">
        <f t="shared" si="45"/>
        <v>42559.208333333328</v>
      </c>
      <c r="N622">
        <v>1468299600</v>
      </c>
      <c r="O622" s="9">
        <f t="shared" si="46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hidden="1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49"/>
        <v>619</v>
      </c>
      <c r="G623" t="s">
        <v>20</v>
      </c>
      <c r="H623">
        <v>2144</v>
      </c>
      <c r="I623">
        <f>E623/H623</f>
        <v>74.006063432835816</v>
      </c>
      <c r="J623" t="s">
        <v>21</v>
      </c>
      <c r="K623" t="s">
        <v>22</v>
      </c>
      <c r="L623">
        <v>1473742800</v>
      </c>
      <c r="M623" s="8">
        <f t="shared" si="45"/>
        <v>42626.208333333328</v>
      </c>
      <c r="N623">
        <v>1474174800</v>
      </c>
      <c r="O623" s="9">
        <f t="shared" si="46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49"/>
        <v>3</v>
      </c>
      <c r="G624" t="s">
        <v>14</v>
      </c>
      <c r="H624">
        <v>64</v>
      </c>
      <c r="I624">
        <f>E624/H624</f>
        <v>92.4375</v>
      </c>
      <c r="J624" t="s">
        <v>21</v>
      </c>
      <c r="K624" t="s">
        <v>22</v>
      </c>
      <c r="L624">
        <v>1523768400</v>
      </c>
      <c r="M624" s="8">
        <f t="shared" si="45"/>
        <v>43205.208333333328</v>
      </c>
      <c r="N624">
        <v>1526014800</v>
      </c>
      <c r="O624" s="9">
        <f t="shared" si="46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hidden="1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49"/>
        <v>159</v>
      </c>
      <c r="G625" t="s">
        <v>20</v>
      </c>
      <c r="H625">
        <v>2693</v>
      </c>
      <c r="I625">
        <f>E625/H625</f>
        <v>55.999257333828446</v>
      </c>
      <c r="J625" t="s">
        <v>40</v>
      </c>
      <c r="K625" t="s">
        <v>41</v>
      </c>
      <c r="L625">
        <v>1437022800</v>
      </c>
      <c r="M625" s="8">
        <f t="shared" si="45"/>
        <v>42201.208333333328</v>
      </c>
      <c r="N625">
        <v>1437454800</v>
      </c>
      <c r="O625" s="9">
        <f t="shared" si="46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49"/>
        <v>279</v>
      </c>
      <c r="G626" t="s">
        <v>20</v>
      </c>
      <c r="H626">
        <v>432</v>
      </c>
      <c r="I626">
        <f>E626/H626</f>
        <v>32.983796296296298</v>
      </c>
      <c r="J626" t="s">
        <v>21</v>
      </c>
      <c r="K626" t="s">
        <v>22</v>
      </c>
      <c r="L626">
        <v>1422165600</v>
      </c>
      <c r="M626" s="8">
        <f t="shared" si="45"/>
        <v>42029.25</v>
      </c>
      <c r="N626">
        <v>1422684000</v>
      </c>
      <c r="O626" s="9">
        <f t="shared" si="46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" hidden="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49"/>
        <v>77</v>
      </c>
      <c r="G627" t="s">
        <v>14</v>
      </c>
      <c r="H627">
        <v>62</v>
      </c>
      <c r="I627">
        <f>E627/H627</f>
        <v>93.596774193548384</v>
      </c>
      <c r="J627" t="s">
        <v>21</v>
      </c>
      <c r="K627" t="s">
        <v>22</v>
      </c>
      <c r="L627">
        <v>1580104800</v>
      </c>
      <c r="M627" s="8">
        <f t="shared" si="45"/>
        <v>43857.25</v>
      </c>
      <c r="N627">
        <v>1581314400</v>
      </c>
      <c r="O627" s="9">
        <f t="shared" si="46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" hidden="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49"/>
        <v>206</v>
      </c>
      <c r="G628" t="s">
        <v>20</v>
      </c>
      <c r="H628">
        <v>189</v>
      </c>
      <c r="I628">
        <f>E628/H628</f>
        <v>69.867724867724874</v>
      </c>
      <c r="J628" t="s">
        <v>21</v>
      </c>
      <c r="K628" t="s">
        <v>22</v>
      </c>
      <c r="L628">
        <v>1285650000</v>
      </c>
      <c r="M628" s="8">
        <f t="shared" si="45"/>
        <v>40449.208333333336</v>
      </c>
      <c r="N628">
        <v>1286427600</v>
      </c>
      <c r="O628" s="9">
        <f t="shared" si="46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49"/>
        <v>694</v>
      </c>
      <c r="G629" t="s">
        <v>20</v>
      </c>
      <c r="H629">
        <v>154</v>
      </c>
      <c r="I629">
        <f>E629/H629</f>
        <v>72.129870129870127</v>
      </c>
      <c r="J629" t="s">
        <v>40</v>
      </c>
      <c r="K629" t="s">
        <v>41</v>
      </c>
      <c r="L629">
        <v>1276664400</v>
      </c>
      <c r="M629" s="8">
        <f t="shared" si="45"/>
        <v>40345.208333333336</v>
      </c>
      <c r="N629">
        <v>1278738000</v>
      </c>
      <c r="O629" s="9">
        <f t="shared" si="46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49"/>
        <v>151</v>
      </c>
      <c r="G630" t="s">
        <v>20</v>
      </c>
      <c r="H630">
        <v>96</v>
      </c>
      <c r="I630">
        <f>E630/H630</f>
        <v>30.041666666666668</v>
      </c>
      <c r="J630" t="s">
        <v>21</v>
      </c>
      <c r="K630" t="s">
        <v>22</v>
      </c>
      <c r="L630">
        <v>1286168400</v>
      </c>
      <c r="M630" s="8">
        <f t="shared" si="45"/>
        <v>40455.208333333336</v>
      </c>
      <c r="N630">
        <v>1286427600</v>
      </c>
      <c r="O630" s="9">
        <f t="shared" si="46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hidden="1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49"/>
        <v>64</v>
      </c>
      <c r="G631" t="s">
        <v>14</v>
      </c>
      <c r="H631">
        <v>750</v>
      </c>
      <c r="I631">
        <f>E631/H631</f>
        <v>73.968000000000004</v>
      </c>
      <c r="J631" t="s">
        <v>21</v>
      </c>
      <c r="K631" t="s">
        <v>22</v>
      </c>
      <c r="L631">
        <v>1467781200</v>
      </c>
      <c r="M631" s="8">
        <f t="shared" si="45"/>
        <v>42557.208333333328</v>
      </c>
      <c r="N631">
        <v>1467954000</v>
      </c>
      <c r="O631" s="9">
        <f t="shared" si="46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hidden="1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49"/>
        <v>62</v>
      </c>
      <c r="G632" t="s">
        <v>74</v>
      </c>
      <c r="H632">
        <v>87</v>
      </c>
      <c r="I632">
        <f>E632/H632</f>
        <v>68.65517241379311</v>
      </c>
      <c r="J632" t="s">
        <v>21</v>
      </c>
      <c r="K632" t="s">
        <v>22</v>
      </c>
      <c r="L632">
        <v>1556686800</v>
      </c>
      <c r="M632" s="8">
        <f t="shared" si="45"/>
        <v>43586.208333333328</v>
      </c>
      <c r="N632">
        <v>1557637200</v>
      </c>
      <c r="O632" s="9">
        <f t="shared" si="46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hidden="1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49"/>
        <v>310</v>
      </c>
      <c r="G633" t="s">
        <v>20</v>
      </c>
      <c r="H633">
        <v>3063</v>
      </c>
      <c r="I633">
        <f>E633/H633</f>
        <v>59.992164544564154</v>
      </c>
      <c r="J633" t="s">
        <v>21</v>
      </c>
      <c r="K633" t="s">
        <v>22</v>
      </c>
      <c r="L633">
        <v>1553576400</v>
      </c>
      <c r="M633" s="8">
        <f t="shared" si="45"/>
        <v>43550.208333333328</v>
      </c>
      <c r="N633">
        <v>1553922000</v>
      </c>
      <c r="O633" s="9">
        <f t="shared" si="46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hidden="1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49"/>
        <v>42</v>
      </c>
      <c r="G634" t="s">
        <v>47</v>
      </c>
      <c r="H634">
        <v>278</v>
      </c>
      <c r="I634">
        <f>E634/H634</f>
        <v>111.15827338129496</v>
      </c>
      <c r="J634" t="s">
        <v>21</v>
      </c>
      <c r="K634" t="s">
        <v>22</v>
      </c>
      <c r="L634">
        <v>1414904400</v>
      </c>
      <c r="M634" s="8">
        <f t="shared" si="45"/>
        <v>41945.208333333336</v>
      </c>
      <c r="N634">
        <v>1416463200</v>
      </c>
      <c r="O634" s="9">
        <f t="shared" si="46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49"/>
        <v>83</v>
      </c>
      <c r="G635" t="s">
        <v>14</v>
      </c>
      <c r="H635">
        <v>105</v>
      </c>
      <c r="I635">
        <f>E635/H635</f>
        <v>53.038095238095238</v>
      </c>
      <c r="J635" t="s">
        <v>21</v>
      </c>
      <c r="K635" t="s">
        <v>22</v>
      </c>
      <c r="L635">
        <v>1446876000</v>
      </c>
      <c r="M635" s="8">
        <f t="shared" si="45"/>
        <v>42315.25</v>
      </c>
      <c r="N635">
        <v>1447221600</v>
      </c>
      <c r="O635" s="9">
        <f t="shared" si="46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49"/>
        <v>78</v>
      </c>
      <c r="G636" t="s">
        <v>74</v>
      </c>
      <c r="H636">
        <v>1658</v>
      </c>
      <c r="I636">
        <f>E636/H636</f>
        <v>55.985524728588658</v>
      </c>
      <c r="J636" t="s">
        <v>21</v>
      </c>
      <c r="K636" t="s">
        <v>22</v>
      </c>
      <c r="L636">
        <v>1490418000</v>
      </c>
      <c r="M636" s="8">
        <f t="shared" si="45"/>
        <v>42819.208333333328</v>
      </c>
      <c r="N636">
        <v>1491627600</v>
      </c>
      <c r="O636" s="9">
        <f t="shared" si="46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49"/>
        <v>114</v>
      </c>
      <c r="G637" t="s">
        <v>20</v>
      </c>
      <c r="H637">
        <v>2266</v>
      </c>
      <c r="I637">
        <f>E637/H637</f>
        <v>69.986760812003524</v>
      </c>
      <c r="J637" t="s">
        <v>21</v>
      </c>
      <c r="K637" t="s">
        <v>22</v>
      </c>
      <c r="L637">
        <v>1360389600</v>
      </c>
      <c r="M637" s="8">
        <f t="shared" si="45"/>
        <v>41314.25</v>
      </c>
      <c r="N637">
        <v>1363150800</v>
      </c>
      <c r="O637" s="9">
        <f t="shared" si="46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49"/>
        <v>64</v>
      </c>
      <c r="G638" t="s">
        <v>14</v>
      </c>
      <c r="H638">
        <v>2604</v>
      </c>
      <c r="I638">
        <f>E638/H638</f>
        <v>48.998079877112133</v>
      </c>
      <c r="J638" t="s">
        <v>36</v>
      </c>
      <c r="K638" t="s">
        <v>37</v>
      </c>
      <c r="L638">
        <v>1326866400</v>
      </c>
      <c r="M638" s="8">
        <f t="shared" si="45"/>
        <v>40926.25</v>
      </c>
      <c r="N638">
        <v>1330754400</v>
      </c>
      <c r="O638" s="9">
        <f t="shared" si="46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hidden="1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49"/>
        <v>79</v>
      </c>
      <c r="G639" t="s">
        <v>14</v>
      </c>
      <c r="H639">
        <v>65</v>
      </c>
      <c r="I639">
        <f>E639/H639</f>
        <v>103.84615384615384</v>
      </c>
      <c r="J639" t="s">
        <v>21</v>
      </c>
      <c r="K639" t="s">
        <v>22</v>
      </c>
      <c r="L639">
        <v>1479103200</v>
      </c>
      <c r="M639" s="8">
        <f t="shared" si="45"/>
        <v>42688.25</v>
      </c>
      <c r="N639">
        <v>1479794400</v>
      </c>
      <c r="O639" s="9">
        <f t="shared" si="46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hidden="1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49"/>
        <v>11</v>
      </c>
      <c r="G640" t="s">
        <v>14</v>
      </c>
      <c r="H640">
        <v>94</v>
      </c>
      <c r="I640">
        <f>E640/H640</f>
        <v>99.127659574468083</v>
      </c>
      <c r="J640" t="s">
        <v>21</v>
      </c>
      <c r="K640" t="s">
        <v>22</v>
      </c>
      <c r="L640">
        <v>1280206800</v>
      </c>
      <c r="M640" s="8">
        <f t="shared" si="45"/>
        <v>40386.208333333336</v>
      </c>
      <c r="N640">
        <v>1281243600</v>
      </c>
      <c r="O640" s="9">
        <f t="shared" si="46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49"/>
        <v>56</v>
      </c>
      <c r="G641" t="s">
        <v>47</v>
      </c>
      <c r="H641">
        <v>45</v>
      </c>
      <c r="I641">
        <f>E641/H641</f>
        <v>107.37777777777778</v>
      </c>
      <c r="J641" t="s">
        <v>21</v>
      </c>
      <c r="K641" t="s">
        <v>22</v>
      </c>
      <c r="L641">
        <v>1532754000</v>
      </c>
      <c r="M641" s="8">
        <f t="shared" si="45"/>
        <v>43309.208333333328</v>
      </c>
      <c r="N641">
        <v>1532754000</v>
      </c>
      <c r="O641" s="9">
        <f t="shared" si="46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hidden="1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49"/>
        <v>16</v>
      </c>
      <c r="G642" t="s">
        <v>14</v>
      </c>
      <c r="H642">
        <v>257</v>
      </c>
      <c r="I642">
        <f>E642/H642</f>
        <v>76.922178988326849</v>
      </c>
      <c r="J642" t="s">
        <v>21</v>
      </c>
      <c r="K642" t="s">
        <v>22</v>
      </c>
      <c r="L642">
        <v>1453096800</v>
      </c>
      <c r="M642" s="8">
        <f t="shared" si="45"/>
        <v>42387.25</v>
      </c>
      <c r="N642">
        <v>1453356000</v>
      </c>
      <c r="O642" s="9">
        <f t="shared" si="46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" hidden="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49"/>
        <v>119</v>
      </c>
      <c r="G643" t="s">
        <v>20</v>
      </c>
      <c r="H643">
        <v>194</v>
      </c>
      <c r="I643">
        <f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50">(((L643/60)/60)/24)+DATE(1970,1,1)</f>
        <v>42786.25</v>
      </c>
      <c r="N643">
        <v>1489986000</v>
      </c>
      <c r="O643" s="9">
        <f t="shared" ref="O643:O706" si="5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LEFT(R643,SEARCH("/",R643)-1)</f>
        <v>theater</v>
      </c>
      <c r="T643" t="str">
        <f t="shared" ref="T643:T706" si="53">RIGHT(R643,LEN(R643) -SEARCH("/",R643))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ref="F644:F707" si="54">INT(E644/D644*100)</f>
        <v>145</v>
      </c>
      <c r="G644" t="s">
        <v>20</v>
      </c>
      <c r="H644">
        <v>129</v>
      </c>
      <c r="I644">
        <f>E644/H644</f>
        <v>103.73643410852713</v>
      </c>
      <c r="J644" t="s">
        <v>15</v>
      </c>
      <c r="K644" t="s">
        <v>16</v>
      </c>
      <c r="L644">
        <v>1545026400</v>
      </c>
      <c r="M644" s="8">
        <f t="shared" si="50"/>
        <v>43451.25</v>
      </c>
      <c r="N644">
        <v>1545804000</v>
      </c>
      <c r="O644" s="9">
        <f t="shared" si="51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hidden="1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54"/>
        <v>221</v>
      </c>
      <c r="G645" t="s">
        <v>20</v>
      </c>
      <c r="H645">
        <v>375</v>
      </c>
      <c r="I645">
        <f>E645/H645</f>
        <v>87.962666666666664</v>
      </c>
      <c r="J645" t="s">
        <v>21</v>
      </c>
      <c r="K645" t="s">
        <v>22</v>
      </c>
      <c r="L645">
        <v>1488348000</v>
      </c>
      <c r="M645" s="8">
        <f t="shared" si="50"/>
        <v>42795.25</v>
      </c>
      <c r="N645">
        <v>1489899600</v>
      </c>
      <c r="O645" s="9">
        <f t="shared" si="51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hidden="1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54"/>
        <v>48</v>
      </c>
      <c r="G646" t="s">
        <v>14</v>
      </c>
      <c r="H646">
        <v>2928</v>
      </c>
      <c r="I646">
        <f>E646/H646</f>
        <v>28</v>
      </c>
      <c r="J646" t="s">
        <v>15</v>
      </c>
      <c r="K646" t="s">
        <v>16</v>
      </c>
      <c r="L646">
        <v>1545112800</v>
      </c>
      <c r="M646" s="8">
        <f t="shared" si="50"/>
        <v>43452.25</v>
      </c>
      <c r="N646">
        <v>1546495200</v>
      </c>
      <c r="O646" s="9">
        <f t="shared" si="51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54"/>
        <v>92</v>
      </c>
      <c r="G647" t="s">
        <v>14</v>
      </c>
      <c r="H647">
        <v>4697</v>
      </c>
      <c r="I647">
        <f>E647/H647</f>
        <v>37.999361294443261</v>
      </c>
      <c r="J647" t="s">
        <v>21</v>
      </c>
      <c r="K647" t="s">
        <v>22</v>
      </c>
      <c r="L647">
        <v>1537938000</v>
      </c>
      <c r="M647" s="8">
        <f t="shared" si="50"/>
        <v>43369.208333333328</v>
      </c>
      <c r="N647">
        <v>1539752400</v>
      </c>
      <c r="O647" s="9">
        <f t="shared" si="51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54"/>
        <v>88</v>
      </c>
      <c r="G648" t="s">
        <v>14</v>
      </c>
      <c r="H648">
        <v>2915</v>
      </c>
      <c r="I648">
        <f>E648/H648</f>
        <v>29.999313893653515</v>
      </c>
      <c r="J648" t="s">
        <v>21</v>
      </c>
      <c r="K648" t="s">
        <v>22</v>
      </c>
      <c r="L648">
        <v>1363150800</v>
      </c>
      <c r="M648" s="8">
        <f t="shared" si="50"/>
        <v>41346.208333333336</v>
      </c>
      <c r="N648">
        <v>1364101200</v>
      </c>
      <c r="O648" s="9">
        <f t="shared" si="51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54"/>
        <v>41</v>
      </c>
      <c r="G649" t="s">
        <v>14</v>
      </c>
      <c r="H649">
        <v>18</v>
      </c>
      <c r="I649">
        <f>E649/H649</f>
        <v>103.5</v>
      </c>
      <c r="J649" t="s">
        <v>21</v>
      </c>
      <c r="K649" t="s">
        <v>22</v>
      </c>
      <c r="L649">
        <v>1523250000</v>
      </c>
      <c r="M649" s="8">
        <f t="shared" si="50"/>
        <v>43199.208333333328</v>
      </c>
      <c r="N649">
        <v>1525323600</v>
      </c>
      <c r="O649" s="9">
        <f t="shared" si="51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54"/>
        <v>63</v>
      </c>
      <c r="G650" t="s">
        <v>74</v>
      </c>
      <c r="H650">
        <v>723</v>
      </c>
      <c r="I650">
        <f>E650/H650</f>
        <v>85.994467496542185</v>
      </c>
      <c r="J650" t="s">
        <v>21</v>
      </c>
      <c r="K650" t="s">
        <v>22</v>
      </c>
      <c r="L650">
        <v>1499317200</v>
      </c>
      <c r="M650" s="8">
        <f t="shared" si="50"/>
        <v>42922.208333333328</v>
      </c>
      <c r="N650">
        <v>1500872400</v>
      </c>
      <c r="O650" s="9">
        <f t="shared" si="51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hidden="1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54"/>
        <v>48</v>
      </c>
      <c r="G651" t="s">
        <v>14</v>
      </c>
      <c r="H651">
        <v>602</v>
      </c>
      <c r="I651">
        <f>E651/H651</f>
        <v>98.011627906976742</v>
      </c>
      <c r="J651" t="s">
        <v>98</v>
      </c>
      <c r="K651" t="s">
        <v>99</v>
      </c>
      <c r="L651">
        <v>1287550800</v>
      </c>
      <c r="M651" s="8">
        <f t="shared" si="50"/>
        <v>40471.208333333336</v>
      </c>
      <c r="N651">
        <v>1288501200</v>
      </c>
      <c r="O651" s="9">
        <f t="shared" si="51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54"/>
        <v>2</v>
      </c>
      <c r="G652" t="s">
        <v>14</v>
      </c>
      <c r="H652">
        <v>1</v>
      </c>
      <c r="I652">
        <f>E652/H652</f>
        <v>2</v>
      </c>
      <c r="J652" t="s">
        <v>21</v>
      </c>
      <c r="K652" t="s">
        <v>22</v>
      </c>
      <c r="L652">
        <v>1404795600</v>
      </c>
      <c r="M652" s="8">
        <f t="shared" si="50"/>
        <v>41828.208333333336</v>
      </c>
      <c r="N652">
        <v>1407128400</v>
      </c>
      <c r="O652" s="9">
        <f t="shared" si="51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54"/>
        <v>88</v>
      </c>
      <c r="G653" t="s">
        <v>14</v>
      </c>
      <c r="H653">
        <v>3868</v>
      </c>
      <c r="I653">
        <f>E653/H653</f>
        <v>44.994570837642193</v>
      </c>
      <c r="J653" t="s">
        <v>107</v>
      </c>
      <c r="K653" t="s">
        <v>108</v>
      </c>
      <c r="L653">
        <v>1393048800</v>
      </c>
      <c r="M653" s="8">
        <f t="shared" si="50"/>
        <v>41692.25</v>
      </c>
      <c r="N653">
        <v>1394344800</v>
      </c>
      <c r="O653" s="9">
        <f t="shared" si="51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54"/>
        <v>126</v>
      </c>
      <c r="G654" t="s">
        <v>20</v>
      </c>
      <c r="H654">
        <v>409</v>
      </c>
      <c r="I654">
        <f>E654/H654</f>
        <v>31.012224938875306</v>
      </c>
      <c r="J654" t="s">
        <v>21</v>
      </c>
      <c r="K654" t="s">
        <v>22</v>
      </c>
      <c r="L654">
        <v>1470373200</v>
      </c>
      <c r="M654" s="8">
        <f t="shared" si="50"/>
        <v>42587.208333333328</v>
      </c>
      <c r="N654">
        <v>1474088400</v>
      </c>
      <c r="O654" s="9">
        <f t="shared" si="51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54"/>
        <v>2338</v>
      </c>
      <c r="G655" t="s">
        <v>20</v>
      </c>
      <c r="H655">
        <v>234</v>
      </c>
      <c r="I655">
        <f>E655/H655</f>
        <v>59.970085470085472</v>
      </c>
      <c r="J655" t="s">
        <v>21</v>
      </c>
      <c r="K655" t="s">
        <v>22</v>
      </c>
      <c r="L655">
        <v>1460091600</v>
      </c>
      <c r="M655" s="8">
        <f t="shared" si="50"/>
        <v>42468.208333333328</v>
      </c>
      <c r="N655">
        <v>1460264400</v>
      </c>
      <c r="O655" s="9">
        <f t="shared" si="51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54"/>
        <v>508</v>
      </c>
      <c r="G656" t="s">
        <v>20</v>
      </c>
      <c r="H656">
        <v>3016</v>
      </c>
      <c r="I656">
        <f>E656/H656</f>
        <v>58.9973474801061</v>
      </c>
      <c r="J656" t="s">
        <v>21</v>
      </c>
      <c r="K656" t="s">
        <v>22</v>
      </c>
      <c r="L656">
        <v>1440392400</v>
      </c>
      <c r="M656" s="8">
        <f t="shared" si="50"/>
        <v>42240.208333333328</v>
      </c>
      <c r="N656">
        <v>1440824400</v>
      </c>
      <c r="O656" s="9">
        <f t="shared" si="51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54"/>
        <v>191</v>
      </c>
      <c r="G657" t="s">
        <v>20</v>
      </c>
      <c r="H657">
        <v>264</v>
      </c>
      <c r="I657">
        <f>E657/H657</f>
        <v>50.045454545454547</v>
      </c>
      <c r="J657" t="s">
        <v>21</v>
      </c>
      <c r="K657" t="s">
        <v>22</v>
      </c>
      <c r="L657">
        <v>1488434400</v>
      </c>
      <c r="M657" s="8">
        <f t="shared" si="50"/>
        <v>42796.25</v>
      </c>
      <c r="N657">
        <v>1489554000</v>
      </c>
      <c r="O657" s="9">
        <f t="shared" si="51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54"/>
        <v>42</v>
      </c>
      <c r="G658" t="s">
        <v>14</v>
      </c>
      <c r="H658">
        <v>504</v>
      </c>
      <c r="I658">
        <f>E658/H658</f>
        <v>98.966269841269835</v>
      </c>
      <c r="J658" t="s">
        <v>26</v>
      </c>
      <c r="K658" t="s">
        <v>27</v>
      </c>
      <c r="L658">
        <v>1514440800</v>
      </c>
      <c r="M658" s="8">
        <f t="shared" si="50"/>
        <v>43097.25</v>
      </c>
      <c r="N658">
        <v>1514872800</v>
      </c>
      <c r="O658" s="9">
        <f t="shared" si="51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54"/>
        <v>8</v>
      </c>
      <c r="G659" t="s">
        <v>14</v>
      </c>
      <c r="H659">
        <v>14</v>
      </c>
      <c r="I659">
        <f>E659/H659</f>
        <v>58.857142857142854</v>
      </c>
      <c r="J659" t="s">
        <v>21</v>
      </c>
      <c r="K659" t="s">
        <v>22</v>
      </c>
      <c r="L659">
        <v>1514354400</v>
      </c>
      <c r="M659" s="8">
        <f t="shared" si="50"/>
        <v>43096.25</v>
      </c>
      <c r="N659">
        <v>1515736800</v>
      </c>
      <c r="O659" s="9">
        <f t="shared" si="51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54"/>
        <v>60</v>
      </c>
      <c r="G660" t="s">
        <v>74</v>
      </c>
      <c r="H660">
        <v>390</v>
      </c>
      <c r="I660">
        <f>E660/H660</f>
        <v>81.010256410256417</v>
      </c>
      <c r="J660" t="s">
        <v>21</v>
      </c>
      <c r="K660" t="s">
        <v>22</v>
      </c>
      <c r="L660">
        <v>1440910800</v>
      </c>
      <c r="M660" s="8">
        <f t="shared" si="50"/>
        <v>42246.208333333328</v>
      </c>
      <c r="N660">
        <v>1442898000</v>
      </c>
      <c r="O660" s="9">
        <f t="shared" si="51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54"/>
        <v>47</v>
      </c>
      <c r="G661" t="s">
        <v>14</v>
      </c>
      <c r="H661">
        <v>750</v>
      </c>
      <c r="I661">
        <f>E661/H661</f>
        <v>76.013333333333335</v>
      </c>
      <c r="J661" t="s">
        <v>40</v>
      </c>
      <c r="K661" t="s">
        <v>41</v>
      </c>
      <c r="L661">
        <v>1296108000</v>
      </c>
      <c r="M661" s="8">
        <f t="shared" si="50"/>
        <v>40570.25</v>
      </c>
      <c r="N661">
        <v>1296194400</v>
      </c>
      <c r="O661" s="9">
        <f t="shared" si="51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hidden="1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54"/>
        <v>81</v>
      </c>
      <c r="G662" t="s">
        <v>14</v>
      </c>
      <c r="H662">
        <v>77</v>
      </c>
      <c r="I662">
        <f>E662/H662</f>
        <v>96.597402597402592</v>
      </c>
      <c r="J662" t="s">
        <v>21</v>
      </c>
      <c r="K662" t="s">
        <v>22</v>
      </c>
      <c r="L662">
        <v>1440133200</v>
      </c>
      <c r="M662" s="8">
        <f t="shared" si="50"/>
        <v>42237.208333333328</v>
      </c>
      <c r="N662">
        <v>1440910800</v>
      </c>
      <c r="O662" s="9">
        <f t="shared" si="51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54"/>
        <v>54</v>
      </c>
      <c r="G663" t="s">
        <v>14</v>
      </c>
      <c r="H663">
        <v>752</v>
      </c>
      <c r="I663">
        <f>E663/H663</f>
        <v>76.957446808510639</v>
      </c>
      <c r="J663" t="s">
        <v>36</v>
      </c>
      <c r="K663" t="s">
        <v>37</v>
      </c>
      <c r="L663">
        <v>1332910800</v>
      </c>
      <c r="M663" s="8">
        <f t="shared" si="50"/>
        <v>40996.208333333336</v>
      </c>
      <c r="N663">
        <v>1335502800</v>
      </c>
      <c r="O663" s="9">
        <f t="shared" si="51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hidden="1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54"/>
        <v>97</v>
      </c>
      <c r="G664" t="s">
        <v>14</v>
      </c>
      <c r="H664">
        <v>131</v>
      </c>
      <c r="I664">
        <f>E664/H664</f>
        <v>67.984732824427482</v>
      </c>
      <c r="J664" t="s">
        <v>21</v>
      </c>
      <c r="K664" t="s">
        <v>22</v>
      </c>
      <c r="L664">
        <v>1544335200</v>
      </c>
      <c r="M664" s="8">
        <f t="shared" si="50"/>
        <v>43443.25</v>
      </c>
      <c r="N664">
        <v>1544680800</v>
      </c>
      <c r="O664" s="9">
        <f t="shared" si="51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hidden="1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54"/>
        <v>77</v>
      </c>
      <c r="G665" t="s">
        <v>14</v>
      </c>
      <c r="H665">
        <v>87</v>
      </c>
      <c r="I665">
        <f>E665/H665</f>
        <v>88.781609195402297</v>
      </c>
      <c r="J665" t="s">
        <v>21</v>
      </c>
      <c r="K665" t="s">
        <v>22</v>
      </c>
      <c r="L665">
        <v>1286427600</v>
      </c>
      <c r="M665" s="8">
        <f t="shared" si="50"/>
        <v>40458.208333333336</v>
      </c>
      <c r="N665">
        <v>1288414800</v>
      </c>
      <c r="O665" s="9">
        <f t="shared" si="51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54"/>
        <v>33</v>
      </c>
      <c r="G666" t="s">
        <v>14</v>
      </c>
      <c r="H666">
        <v>1063</v>
      </c>
      <c r="I666">
        <f>E666/H666</f>
        <v>24.99623706491063</v>
      </c>
      <c r="J666" t="s">
        <v>21</v>
      </c>
      <c r="K666" t="s">
        <v>22</v>
      </c>
      <c r="L666">
        <v>1329717600</v>
      </c>
      <c r="M666" s="8">
        <f t="shared" si="50"/>
        <v>40959.25</v>
      </c>
      <c r="N666">
        <v>1330581600</v>
      </c>
      <c r="O666" s="9">
        <f t="shared" si="51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54"/>
        <v>239</v>
      </c>
      <c r="G667" t="s">
        <v>20</v>
      </c>
      <c r="H667">
        <v>272</v>
      </c>
      <c r="I667">
        <f>E667/H667</f>
        <v>44.922794117647058</v>
      </c>
      <c r="J667" t="s">
        <v>21</v>
      </c>
      <c r="K667" t="s">
        <v>22</v>
      </c>
      <c r="L667">
        <v>1310187600</v>
      </c>
      <c r="M667" s="8">
        <f t="shared" si="50"/>
        <v>40733.208333333336</v>
      </c>
      <c r="N667">
        <v>1311397200</v>
      </c>
      <c r="O667" s="9">
        <f t="shared" si="51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hidden="1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54"/>
        <v>64</v>
      </c>
      <c r="G668" t="s">
        <v>74</v>
      </c>
      <c r="H668">
        <v>25</v>
      </c>
      <c r="I668">
        <f>E668/H668</f>
        <v>79.400000000000006</v>
      </c>
      <c r="J668" t="s">
        <v>21</v>
      </c>
      <c r="K668" t="s">
        <v>22</v>
      </c>
      <c r="L668">
        <v>1377838800</v>
      </c>
      <c r="M668" s="8">
        <f t="shared" si="50"/>
        <v>41516.208333333336</v>
      </c>
      <c r="N668">
        <v>1378357200</v>
      </c>
      <c r="O668" s="9">
        <f t="shared" si="51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54"/>
        <v>176</v>
      </c>
      <c r="G669" t="s">
        <v>20</v>
      </c>
      <c r="H669">
        <v>419</v>
      </c>
      <c r="I669">
        <f>E669/H669</f>
        <v>29.009546539379475</v>
      </c>
      <c r="J669" t="s">
        <v>21</v>
      </c>
      <c r="K669" t="s">
        <v>22</v>
      </c>
      <c r="L669">
        <v>1410325200</v>
      </c>
      <c r="M669" s="8">
        <f t="shared" si="50"/>
        <v>41892.208333333336</v>
      </c>
      <c r="N669">
        <v>1411102800</v>
      </c>
      <c r="O669" s="9">
        <f t="shared" si="51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" hidden="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54"/>
        <v>20</v>
      </c>
      <c r="G670" t="s">
        <v>14</v>
      </c>
      <c r="H670">
        <v>76</v>
      </c>
      <c r="I670">
        <f>E670/H670</f>
        <v>73.59210526315789</v>
      </c>
      <c r="J670" t="s">
        <v>21</v>
      </c>
      <c r="K670" t="s">
        <v>22</v>
      </c>
      <c r="L670">
        <v>1343797200</v>
      </c>
      <c r="M670" s="8">
        <f t="shared" si="50"/>
        <v>41122.208333333336</v>
      </c>
      <c r="N670">
        <v>1344834000</v>
      </c>
      <c r="O670" s="9">
        <f t="shared" si="51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hidden="1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54"/>
        <v>358</v>
      </c>
      <c r="G671" t="s">
        <v>20</v>
      </c>
      <c r="H671">
        <v>1621</v>
      </c>
      <c r="I671">
        <f>E671/H671</f>
        <v>107.97038864898211</v>
      </c>
      <c r="J671" t="s">
        <v>107</v>
      </c>
      <c r="K671" t="s">
        <v>108</v>
      </c>
      <c r="L671">
        <v>1498453200</v>
      </c>
      <c r="M671" s="8">
        <f t="shared" si="50"/>
        <v>42912.208333333328</v>
      </c>
      <c r="N671">
        <v>1499230800</v>
      </c>
      <c r="O671" s="9">
        <f t="shared" si="51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54"/>
        <v>468</v>
      </c>
      <c r="G672" t="s">
        <v>20</v>
      </c>
      <c r="H672">
        <v>1101</v>
      </c>
      <c r="I672">
        <f>E672/H672</f>
        <v>68.987284287011803</v>
      </c>
      <c r="J672" t="s">
        <v>21</v>
      </c>
      <c r="K672" t="s">
        <v>22</v>
      </c>
      <c r="L672">
        <v>1456380000</v>
      </c>
      <c r="M672" s="8">
        <f t="shared" si="50"/>
        <v>42425.25</v>
      </c>
      <c r="N672">
        <v>1457416800</v>
      </c>
      <c r="O672" s="9">
        <f t="shared" si="51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" hidden="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54"/>
        <v>122</v>
      </c>
      <c r="G673" t="s">
        <v>20</v>
      </c>
      <c r="H673">
        <v>1073</v>
      </c>
      <c r="I673">
        <f>E673/H673</f>
        <v>111.02236719478098</v>
      </c>
      <c r="J673" t="s">
        <v>21</v>
      </c>
      <c r="K673" t="s">
        <v>22</v>
      </c>
      <c r="L673">
        <v>1280552400</v>
      </c>
      <c r="M673" s="8">
        <f t="shared" si="50"/>
        <v>40390.208333333336</v>
      </c>
      <c r="N673">
        <v>1280898000</v>
      </c>
      <c r="O673" s="9">
        <f t="shared" si="51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hidden="1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54"/>
        <v>55</v>
      </c>
      <c r="G674" t="s">
        <v>14</v>
      </c>
      <c r="H674">
        <v>4428</v>
      </c>
      <c r="I674">
        <f>E674/H674</f>
        <v>24.997515808491418</v>
      </c>
      <c r="J674" t="s">
        <v>26</v>
      </c>
      <c r="K674" t="s">
        <v>27</v>
      </c>
      <c r="L674">
        <v>1521608400</v>
      </c>
      <c r="M674" s="8">
        <f t="shared" si="50"/>
        <v>43180.208333333328</v>
      </c>
      <c r="N674">
        <v>1522472400</v>
      </c>
      <c r="O674" s="9">
        <f t="shared" si="51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54"/>
        <v>43</v>
      </c>
      <c r="G675" t="s">
        <v>14</v>
      </c>
      <c r="H675">
        <v>58</v>
      </c>
      <c r="I675">
        <f>E675/H675</f>
        <v>42.155172413793103</v>
      </c>
      <c r="J675" t="s">
        <v>107</v>
      </c>
      <c r="K675" t="s">
        <v>108</v>
      </c>
      <c r="L675">
        <v>1460696400</v>
      </c>
      <c r="M675" s="8">
        <f t="shared" si="50"/>
        <v>42475.208333333328</v>
      </c>
      <c r="N675">
        <v>1462510800</v>
      </c>
      <c r="O675" s="9">
        <f t="shared" si="51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54"/>
        <v>33</v>
      </c>
      <c r="G676" t="s">
        <v>74</v>
      </c>
      <c r="H676">
        <v>1218</v>
      </c>
      <c r="I676">
        <f>E676/H676</f>
        <v>47.003284072249592</v>
      </c>
      <c r="J676" t="s">
        <v>21</v>
      </c>
      <c r="K676" t="s">
        <v>22</v>
      </c>
      <c r="L676">
        <v>1313730000</v>
      </c>
      <c r="M676" s="8">
        <f t="shared" si="50"/>
        <v>40774.208333333336</v>
      </c>
      <c r="N676">
        <v>1317790800</v>
      </c>
      <c r="O676" s="9">
        <f t="shared" si="51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54"/>
        <v>122</v>
      </c>
      <c r="G677" t="s">
        <v>20</v>
      </c>
      <c r="H677">
        <v>331</v>
      </c>
      <c r="I677">
        <f>E677/H677</f>
        <v>36.0392749244713</v>
      </c>
      <c r="J677" t="s">
        <v>21</v>
      </c>
      <c r="K677" t="s">
        <v>22</v>
      </c>
      <c r="L677">
        <v>1568178000</v>
      </c>
      <c r="M677" s="8">
        <f t="shared" si="50"/>
        <v>43719.208333333328</v>
      </c>
      <c r="N677">
        <v>1568782800</v>
      </c>
      <c r="O677" s="9">
        <f t="shared" si="51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54"/>
        <v>189</v>
      </c>
      <c r="G678" t="s">
        <v>20</v>
      </c>
      <c r="H678">
        <v>1170</v>
      </c>
      <c r="I678">
        <f>E678/H678</f>
        <v>101.03760683760684</v>
      </c>
      <c r="J678" t="s">
        <v>21</v>
      </c>
      <c r="K678" t="s">
        <v>22</v>
      </c>
      <c r="L678">
        <v>1348635600</v>
      </c>
      <c r="M678" s="8">
        <f t="shared" si="50"/>
        <v>41178.208333333336</v>
      </c>
      <c r="N678">
        <v>1349413200</v>
      </c>
      <c r="O678" s="9">
        <f t="shared" si="51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54"/>
        <v>83</v>
      </c>
      <c r="G679" t="s">
        <v>14</v>
      </c>
      <c r="H679">
        <v>111</v>
      </c>
      <c r="I679">
        <f>E679/H679</f>
        <v>39.927927927927925</v>
      </c>
      <c r="J679" t="s">
        <v>21</v>
      </c>
      <c r="K679" t="s">
        <v>22</v>
      </c>
      <c r="L679">
        <v>1468126800</v>
      </c>
      <c r="M679" s="8">
        <f t="shared" si="50"/>
        <v>42561.208333333328</v>
      </c>
      <c r="N679">
        <v>1472446800</v>
      </c>
      <c r="O679" s="9">
        <f t="shared" si="51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54"/>
        <v>17</v>
      </c>
      <c r="G680" t="s">
        <v>74</v>
      </c>
      <c r="H680">
        <v>215</v>
      </c>
      <c r="I680">
        <f>E680/H680</f>
        <v>83.158139534883716</v>
      </c>
      <c r="J680" t="s">
        <v>21</v>
      </c>
      <c r="K680" t="s">
        <v>22</v>
      </c>
      <c r="L680">
        <v>1547877600</v>
      </c>
      <c r="M680" s="8">
        <f t="shared" si="50"/>
        <v>43484.25</v>
      </c>
      <c r="N680">
        <v>1548050400</v>
      </c>
      <c r="O680" s="9">
        <f t="shared" si="51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54"/>
        <v>1036</v>
      </c>
      <c r="G681" t="s">
        <v>20</v>
      </c>
      <c r="H681">
        <v>363</v>
      </c>
      <c r="I681">
        <f>E681/H681</f>
        <v>39.97520661157025</v>
      </c>
      <c r="J681" t="s">
        <v>21</v>
      </c>
      <c r="K681" t="s">
        <v>22</v>
      </c>
      <c r="L681">
        <v>1571374800</v>
      </c>
      <c r="M681" s="8">
        <f t="shared" si="50"/>
        <v>43756.208333333328</v>
      </c>
      <c r="N681">
        <v>1571806800</v>
      </c>
      <c r="O681" s="9">
        <f t="shared" si="51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54"/>
        <v>97</v>
      </c>
      <c r="G682" t="s">
        <v>14</v>
      </c>
      <c r="H682">
        <v>2955</v>
      </c>
      <c r="I682">
        <f>E682/H682</f>
        <v>47.993908629441627</v>
      </c>
      <c r="J682" t="s">
        <v>21</v>
      </c>
      <c r="K682" t="s">
        <v>22</v>
      </c>
      <c r="L682">
        <v>1576303200</v>
      </c>
      <c r="M682" s="8">
        <f t="shared" si="50"/>
        <v>43813.25</v>
      </c>
      <c r="N682">
        <v>1576476000</v>
      </c>
      <c r="O682" s="9">
        <f t="shared" si="51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" hidden="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54"/>
        <v>86</v>
      </c>
      <c r="G683" t="s">
        <v>14</v>
      </c>
      <c r="H683">
        <v>1657</v>
      </c>
      <c r="I683">
        <f>E683/H683</f>
        <v>95.978877489438744</v>
      </c>
      <c r="J683" t="s">
        <v>21</v>
      </c>
      <c r="K683" t="s">
        <v>22</v>
      </c>
      <c r="L683">
        <v>1324447200</v>
      </c>
      <c r="M683" s="8">
        <f t="shared" si="50"/>
        <v>40898.25</v>
      </c>
      <c r="N683">
        <v>1324965600</v>
      </c>
      <c r="O683" s="9">
        <f t="shared" si="51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hidden="1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54"/>
        <v>150</v>
      </c>
      <c r="G684" t="s">
        <v>20</v>
      </c>
      <c r="H684">
        <v>103</v>
      </c>
      <c r="I684">
        <f>E684/H684</f>
        <v>78.728155339805824</v>
      </c>
      <c r="J684" t="s">
        <v>21</v>
      </c>
      <c r="K684" t="s">
        <v>22</v>
      </c>
      <c r="L684">
        <v>1386741600</v>
      </c>
      <c r="M684" s="8">
        <f t="shared" si="50"/>
        <v>41619.25</v>
      </c>
      <c r="N684">
        <v>1387519200</v>
      </c>
      <c r="O684" s="9">
        <f t="shared" si="51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hidden="1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54"/>
        <v>358</v>
      </c>
      <c r="G685" t="s">
        <v>20</v>
      </c>
      <c r="H685">
        <v>147</v>
      </c>
      <c r="I685">
        <f>E685/H685</f>
        <v>56.081632653061227</v>
      </c>
      <c r="J685" t="s">
        <v>21</v>
      </c>
      <c r="K685" t="s">
        <v>22</v>
      </c>
      <c r="L685">
        <v>1537074000</v>
      </c>
      <c r="M685" s="8">
        <f t="shared" si="50"/>
        <v>43359.208333333328</v>
      </c>
      <c r="N685">
        <v>1537246800</v>
      </c>
      <c r="O685" s="9">
        <f t="shared" si="51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54"/>
        <v>542</v>
      </c>
      <c r="G686" t="s">
        <v>20</v>
      </c>
      <c r="H686">
        <v>110</v>
      </c>
      <c r="I686">
        <f>E686/H686</f>
        <v>69.090909090909093</v>
      </c>
      <c r="J686" t="s">
        <v>15</v>
      </c>
      <c r="K686" t="s">
        <v>16</v>
      </c>
      <c r="L686">
        <v>1277787600</v>
      </c>
      <c r="M686" s="8">
        <f t="shared" si="50"/>
        <v>40358.208333333336</v>
      </c>
      <c r="N686">
        <v>1279515600</v>
      </c>
      <c r="O686" s="9">
        <f t="shared" si="51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hidden="1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54"/>
        <v>67</v>
      </c>
      <c r="G687" t="s">
        <v>14</v>
      </c>
      <c r="H687">
        <v>926</v>
      </c>
      <c r="I687">
        <f>E687/H687</f>
        <v>102.05291576673866</v>
      </c>
      <c r="J687" t="s">
        <v>15</v>
      </c>
      <c r="K687" t="s">
        <v>16</v>
      </c>
      <c r="L687">
        <v>1440306000</v>
      </c>
      <c r="M687" s="8">
        <f t="shared" si="50"/>
        <v>42239.208333333328</v>
      </c>
      <c r="N687">
        <v>1442379600</v>
      </c>
      <c r="O687" s="9">
        <f t="shared" si="51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54"/>
        <v>191</v>
      </c>
      <c r="G688" t="s">
        <v>20</v>
      </c>
      <c r="H688">
        <v>134</v>
      </c>
      <c r="I688">
        <f>E688/H688</f>
        <v>107.32089552238806</v>
      </c>
      <c r="J688" t="s">
        <v>21</v>
      </c>
      <c r="K688" t="s">
        <v>22</v>
      </c>
      <c r="L688">
        <v>1522126800</v>
      </c>
      <c r="M688" s="8">
        <f t="shared" si="50"/>
        <v>43186.208333333328</v>
      </c>
      <c r="N688">
        <v>1523077200</v>
      </c>
      <c r="O688" s="9">
        <f t="shared" si="51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hidden="1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54"/>
        <v>932</v>
      </c>
      <c r="G689" t="s">
        <v>20</v>
      </c>
      <c r="H689">
        <v>269</v>
      </c>
      <c r="I689">
        <f>E689/H689</f>
        <v>51.970260223048328</v>
      </c>
      <c r="J689" t="s">
        <v>21</v>
      </c>
      <c r="K689" t="s">
        <v>22</v>
      </c>
      <c r="L689">
        <v>1489298400</v>
      </c>
      <c r="M689" s="8">
        <f t="shared" si="50"/>
        <v>42806.25</v>
      </c>
      <c r="N689">
        <v>1489554000</v>
      </c>
      <c r="O689" s="9">
        <f t="shared" si="51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54"/>
        <v>429</v>
      </c>
      <c r="G690" t="s">
        <v>20</v>
      </c>
      <c r="H690">
        <v>175</v>
      </c>
      <c r="I690">
        <f>E690/H690</f>
        <v>71.137142857142862</v>
      </c>
      <c r="J690" t="s">
        <v>21</v>
      </c>
      <c r="K690" t="s">
        <v>22</v>
      </c>
      <c r="L690">
        <v>1547100000</v>
      </c>
      <c r="M690" s="8">
        <f t="shared" si="50"/>
        <v>43475.25</v>
      </c>
      <c r="N690">
        <v>1548482400</v>
      </c>
      <c r="O690" s="9">
        <f t="shared" si="51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54"/>
        <v>100</v>
      </c>
      <c r="G691" t="s">
        <v>20</v>
      </c>
      <c r="H691">
        <v>69</v>
      </c>
      <c r="I691">
        <f>E691/H691</f>
        <v>106.49275362318841</v>
      </c>
      <c r="J691" t="s">
        <v>21</v>
      </c>
      <c r="K691" t="s">
        <v>22</v>
      </c>
      <c r="L691">
        <v>1383022800</v>
      </c>
      <c r="M691" s="8">
        <f t="shared" si="50"/>
        <v>41576.208333333336</v>
      </c>
      <c r="N691">
        <v>1384063200</v>
      </c>
      <c r="O691" s="9">
        <f t="shared" si="51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54"/>
        <v>226</v>
      </c>
      <c r="G692" t="s">
        <v>20</v>
      </c>
      <c r="H692">
        <v>190</v>
      </c>
      <c r="I692">
        <f>E692/H692</f>
        <v>42.93684210526316</v>
      </c>
      <c r="J692" t="s">
        <v>21</v>
      </c>
      <c r="K692" t="s">
        <v>22</v>
      </c>
      <c r="L692">
        <v>1322373600</v>
      </c>
      <c r="M692" s="8">
        <f t="shared" si="50"/>
        <v>40874.25</v>
      </c>
      <c r="N692">
        <v>1322892000</v>
      </c>
      <c r="O692" s="9">
        <f t="shared" si="51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54"/>
        <v>142</v>
      </c>
      <c r="G693" t="s">
        <v>20</v>
      </c>
      <c r="H693">
        <v>237</v>
      </c>
      <c r="I693">
        <f>E693/H693</f>
        <v>30.037974683544302</v>
      </c>
      <c r="J693" t="s">
        <v>21</v>
      </c>
      <c r="K693" t="s">
        <v>22</v>
      </c>
      <c r="L693">
        <v>1349240400</v>
      </c>
      <c r="M693" s="8">
        <f t="shared" si="50"/>
        <v>41185.208333333336</v>
      </c>
      <c r="N693">
        <v>1350709200</v>
      </c>
      <c r="O693" s="9">
        <f t="shared" si="51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54"/>
        <v>90</v>
      </c>
      <c r="G694" t="s">
        <v>14</v>
      </c>
      <c r="H694">
        <v>77</v>
      </c>
      <c r="I694">
        <f>E694/H694</f>
        <v>70.623376623376629</v>
      </c>
      <c r="J694" t="s">
        <v>40</v>
      </c>
      <c r="K694" t="s">
        <v>41</v>
      </c>
      <c r="L694">
        <v>1562648400</v>
      </c>
      <c r="M694" s="8">
        <f t="shared" si="50"/>
        <v>43655.208333333328</v>
      </c>
      <c r="N694">
        <v>1564203600</v>
      </c>
      <c r="O694" s="9">
        <f t="shared" si="51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" hidden="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54"/>
        <v>63</v>
      </c>
      <c r="G695" t="s">
        <v>14</v>
      </c>
      <c r="H695">
        <v>1748</v>
      </c>
      <c r="I695">
        <f>E695/H695</f>
        <v>66.016018306636155</v>
      </c>
      <c r="J695" t="s">
        <v>21</v>
      </c>
      <c r="K695" t="s">
        <v>22</v>
      </c>
      <c r="L695">
        <v>1508216400</v>
      </c>
      <c r="M695" s="8">
        <f t="shared" si="50"/>
        <v>43025.208333333328</v>
      </c>
      <c r="N695">
        <v>1509685200</v>
      </c>
      <c r="O695" s="9">
        <f t="shared" si="51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hidden="1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54"/>
        <v>84</v>
      </c>
      <c r="G696" t="s">
        <v>14</v>
      </c>
      <c r="H696">
        <v>79</v>
      </c>
      <c r="I696">
        <f>E696/H696</f>
        <v>96.911392405063296</v>
      </c>
      <c r="J696" t="s">
        <v>21</v>
      </c>
      <c r="K696" t="s">
        <v>22</v>
      </c>
      <c r="L696">
        <v>1511762400</v>
      </c>
      <c r="M696" s="8">
        <f t="shared" si="50"/>
        <v>43066.25</v>
      </c>
      <c r="N696">
        <v>1514959200</v>
      </c>
      <c r="O696" s="9">
        <f t="shared" si="51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54"/>
        <v>133</v>
      </c>
      <c r="G697" t="s">
        <v>20</v>
      </c>
      <c r="H697">
        <v>196</v>
      </c>
      <c r="I697">
        <f>E697/H697</f>
        <v>62.867346938775512</v>
      </c>
      <c r="J697" t="s">
        <v>107</v>
      </c>
      <c r="K697" t="s">
        <v>108</v>
      </c>
      <c r="L697">
        <v>1447480800</v>
      </c>
      <c r="M697" s="8">
        <f t="shared" si="50"/>
        <v>42322.25</v>
      </c>
      <c r="N697">
        <v>1448863200</v>
      </c>
      <c r="O697" s="9">
        <f t="shared" si="51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hidden="1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54"/>
        <v>59</v>
      </c>
      <c r="G698" t="s">
        <v>14</v>
      </c>
      <c r="H698">
        <v>889</v>
      </c>
      <c r="I698">
        <f>E698/H698</f>
        <v>108.98537682789652</v>
      </c>
      <c r="J698" t="s">
        <v>21</v>
      </c>
      <c r="K698" t="s">
        <v>22</v>
      </c>
      <c r="L698">
        <v>1429506000</v>
      </c>
      <c r="M698" s="8">
        <f t="shared" si="50"/>
        <v>42114.208333333328</v>
      </c>
      <c r="N698">
        <v>1429592400</v>
      </c>
      <c r="O698" s="9">
        <f t="shared" si="51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54"/>
        <v>152</v>
      </c>
      <c r="G699" t="s">
        <v>20</v>
      </c>
      <c r="H699">
        <v>7295</v>
      </c>
      <c r="I699">
        <f>E699/H699</f>
        <v>26.999314599040439</v>
      </c>
      <c r="J699" t="s">
        <v>21</v>
      </c>
      <c r="K699" t="s">
        <v>22</v>
      </c>
      <c r="L699">
        <v>1522472400</v>
      </c>
      <c r="M699" s="8">
        <f t="shared" si="50"/>
        <v>43190.208333333328</v>
      </c>
      <c r="N699">
        <v>1522645200</v>
      </c>
      <c r="O699" s="9">
        <f t="shared" si="51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54"/>
        <v>446</v>
      </c>
      <c r="G700" t="s">
        <v>20</v>
      </c>
      <c r="H700">
        <v>2893</v>
      </c>
      <c r="I700">
        <f>E700/H700</f>
        <v>65.004147943311438</v>
      </c>
      <c r="J700" t="s">
        <v>15</v>
      </c>
      <c r="K700" t="s">
        <v>16</v>
      </c>
      <c r="L700">
        <v>1322114400</v>
      </c>
      <c r="M700" s="8">
        <f t="shared" si="50"/>
        <v>40871.25</v>
      </c>
      <c r="N700">
        <v>1323324000</v>
      </c>
      <c r="O700" s="9">
        <f t="shared" si="51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54"/>
        <v>84</v>
      </c>
      <c r="G701" t="s">
        <v>14</v>
      </c>
      <c r="H701">
        <v>56</v>
      </c>
      <c r="I701">
        <f>E701/H701</f>
        <v>111.51785714285714</v>
      </c>
      <c r="J701" t="s">
        <v>21</v>
      </c>
      <c r="K701" t="s">
        <v>22</v>
      </c>
      <c r="L701">
        <v>1561438800</v>
      </c>
      <c r="M701" s="8">
        <f t="shared" si="50"/>
        <v>43641.208333333328</v>
      </c>
      <c r="N701">
        <v>1561525200</v>
      </c>
      <c r="O701" s="9">
        <f t="shared" si="51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54"/>
        <v>3</v>
      </c>
      <c r="G702" t="s">
        <v>14</v>
      </c>
      <c r="H702">
        <v>1</v>
      </c>
      <c r="I702">
        <f>E702/H702</f>
        <v>3</v>
      </c>
      <c r="J702" t="s">
        <v>21</v>
      </c>
      <c r="K702" t="s">
        <v>22</v>
      </c>
      <c r="L702">
        <v>1264399200</v>
      </c>
      <c r="M702" s="8">
        <f t="shared" si="50"/>
        <v>40203.25</v>
      </c>
      <c r="N702">
        <v>1265695200</v>
      </c>
      <c r="O702" s="9">
        <f t="shared" si="51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" hidden="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54"/>
        <v>175</v>
      </c>
      <c r="G703" t="s">
        <v>20</v>
      </c>
      <c r="H703">
        <v>820</v>
      </c>
      <c r="I703">
        <f>E703/H703</f>
        <v>110.99268292682927</v>
      </c>
      <c r="J703" t="s">
        <v>21</v>
      </c>
      <c r="K703" t="s">
        <v>22</v>
      </c>
      <c r="L703">
        <v>1301202000</v>
      </c>
      <c r="M703" s="8">
        <f t="shared" si="50"/>
        <v>40629.208333333336</v>
      </c>
      <c r="N703">
        <v>1301806800</v>
      </c>
      <c r="O703" s="9">
        <f t="shared" si="51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54"/>
        <v>54</v>
      </c>
      <c r="G704" t="s">
        <v>14</v>
      </c>
      <c r="H704">
        <v>83</v>
      </c>
      <c r="I704">
        <f>E704/H704</f>
        <v>56.746987951807228</v>
      </c>
      <c r="J704" t="s">
        <v>21</v>
      </c>
      <c r="K704" t="s">
        <v>22</v>
      </c>
      <c r="L704">
        <v>1374469200</v>
      </c>
      <c r="M704" s="8">
        <f t="shared" si="50"/>
        <v>41477.208333333336</v>
      </c>
      <c r="N704">
        <v>1374901200</v>
      </c>
      <c r="O704" s="9">
        <f t="shared" si="51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54"/>
        <v>311</v>
      </c>
      <c r="G705" t="s">
        <v>20</v>
      </c>
      <c r="H705">
        <v>2038</v>
      </c>
      <c r="I705">
        <f>E705/H705</f>
        <v>97.020608439646708</v>
      </c>
      <c r="J705" t="s">
        <v>21</v>
      </c>
      <c r="K705" t="s">
        <v>22</v>
      </c>
      <c r="L705">
        <v>1334984400</v>
      </c>
      <c r="M705" s="8">
        <f t="shared" si="50"/>
        <v>41020.208333333336</v>
      </c>
      <c r="N705">
        <v>1336453200</v>
      </c>
      <c r="O705" s="9">
        <f t="shared" si="51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54"/>
        <v>122</v>
      </c>
      <c r="G706" t="s">
        <v>20</v>
      </c>
      <c r="H706">
        <v>116</v>
      </c>
      <c r="I706">
        <f>E706/H706</f>
        <v>92.08620689655173</v>
      </c>
      <c r="J706" t="s">
        <v>21</v>
      </c>
      <c r="K706" t="s">
        <v>22</v>
      </c>
      <c r="L706">
        <v>1467608400</v>
      </c>
      <c r="M706" s="8">
        <f t="shared" si="50"/>
        <v>42555.208333333328</v>
      </c>
      <c r="N706">
        <v>1468904400</v>
      </c>
      <c r="O706" s="9">
        <f t="shared" si="51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54"/>
        <v>99</v>
      </c>
      <c r="G707" t="s">
        <v>14</v>
      </c>
      <c r="H707">
        <v>2025</v>
      </c>
      <c r="I707">
        <f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55">(((L707/60)/60)/24)+DATE(1970,1,1)</f>
        <v>41619.25</v>
      </c>
      <c r="N707">
        <v>1387087200</v>
      </c>
      <c r="O707" s="9">
        <f t="shared" ref="O707:O770" si="56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7">LEFT(R707,SEARCH("/",R707)-1)</f>
        <v>publishing</v>
      </c>
      <c r="T707" t="str">
        <f t="shared" ref="T707:T770" si="58">RIGHT(R707,LEN(R707) -SEARCH("/",R707))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ref="F708:F771" si="59">INT(E708/D708*100)</f>
        <v>127</v>
      </c>
      <c r="G708" t="s">
        <v>20</v>
      </c>
      <c r="H708">
        <v>1345</v>
      </c>
      <c r="I708">
        <f>E708/H708</f>
        <v>103.03791821561339</v>
      </c>
      <c r="J708" t="s">
        <v>26</v>
      </c>
      <c r="K708" t="s">
        <v>27</v>
      </c>
      <c r="L708">
        <v>1546754400</v>
      </c>
      <c r="M708" s="8">
        <f t="shared" si="55"/>
        <v>43471.25</v>
      </c>
      <c r="N708">
        <v>1547445600</v>
      </c>
      <c r="O708" s="9">
        <f t="shared" si="56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59"/>
        <v>158</v>
      </c>
      <c r="G709" t="s">
        <v>20</v>
      </c>
      <c r="H709">
        <v>168</v>
      </c>
      <c r="I709">
        <f>E709/H709</f>
        <v>68.922619047619051</v>
      </c>
      <c r="J709" t="s">
        <v>21</v>
      </c>
      <c r="K709" t="s">
        <v>22</v>
      </c>
      <c r="L709">
        <v>1544248800</v>
      </c>
      <c r="M709" s="8">
        <f t="shared" si="55"/>
        <v>43442.25</v>
      </c>
      <c r="N709">
        <v>1547359200</v>
      </c>
      <c r="O709" s="9">
        <f t="shared" si="56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hidden="1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59"/>
        <v>707</v>
      </c>
      <c r="G710" t="s">
        <v>20</v>
      </c>
      <c r="H710">
        <v>137</v>
      </c>
      <c r="I710">
        <f>E710/H710</f>
        <v>87.737226277372258</v>
      </c>
      <c r="J710" t="s">
        <v>98</v>
      </c>
      <c r="K710" t="s">
        <v>99</v>
      </c>
      <c r="L710">
        <v>1495429200</v>
      </c>
      <c r="M710" s="8">
        <f t="shared" si="55"/>
        <v>42877.208333333328</v>
      </c>
      <c r="N710">
        <v>1496293200</v>
      </c>
      <c r="O710" s="9">
        <f t="shared" si="56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hidden="1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59"/>
        <v>142</v>
      </c>
      <c r="G711" t="s">
        <v>20</v>
      </c>
      <c r="H711">
        <v>186</v>
      </c>
      <c r="I711">
        <f>E711/H711</f>
        <v>75.021505376344081</v>
      </c>
      <c r="J711" t="s">
        <v>107</v>
      </c>
      <c r="K711" t="s">
        <v>108</v>
      </c>
      <c r="L711">
        <v>1334811600</v>
      </c>
      <c r="M711" s="8">
        <f t="shared" si="55"/>
        <v>41018.208333333336</v>
      </c>
      <c r="N711">
        <v>1335416400</v>
      </c>
      <c r="O711" s="9">
        <f t="shared" si="56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" hidden="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59"/>
        <v>147</v>
      </c>
      <c r="G712" t="s">
        <v>20</v>
      </c>
      <c r="H712">
        <v>125</v>
      </c>
      <c r="I712">
        <f>E712/H712</f>
        <v>50.863999999999997</v>
      </c>
      <c r="J712" t="s">
        <v>21</v>
      </c>
      <c r="K712" t="s">
        <v>22</v>
      </c>
      <c r="L712">
        <v>1531544400</v>
      </c>
      <c r="M712" s="8">
        <f t="shared" si="55"/>
        <v>43295.208333333328</v>
      </c>
      <c r="N712">
        <v>1532149200</v>
      </c>
      <c r="O712" s="9">
        <f t="shared" si="56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" hidden="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59"/>
        <v>20</v>
      </c>
      <c r="G713" t="s">
        <v>14</v>
      </c>
      <c r="H713">
        <v>14</v>
      </c>
      <c r="I713">
        <f>E713/H713</f>
        <v>90</v>
      </c>
      <c r="J713" t="s">
        <v>107</v>
      </c>
      <c r="K713" t="s">
        <v>108</v>
      </c>
      <c r="L713">
        <v>1453615200</v>
      </c>
      <c r="M713" s="8">
        <f t="shared" si="55"/>
        <v>42393.25</v>
      </c>
      <c r="N713">
        <v>1453788000</v>
      </c>
      <c r="O713" s="9">
        <f t="shared" si="56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" hidden="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59"/>
        <v>1840</v>
      </c>
      <c r="G714" t="s">
        <v>20</v>
      </c>
      <c r="H714">
        <v>202</v>
      </c>
      <c r="I714">
        <f>E714/H714</f>
        <v>72.896039603960389</v>
      </c>
      <c r="J714" t="s">
        <v>21</v>
      </c>
      <c r="K714" t="s">
        <v>22</v>
      </c>
      <c r="L714">
        <v>1467954000</v>
      </c>
      <c r="M714" s="8">
        <f t="shared" si="55"/>
        <v>42559.208333333328</v>
      </c>
      <c r="N714">
        <v>1471496400</v>
      </c>
      <c r="O714" s="9">
        <f t="shared" si="56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59"/>
        <v>161</v>
      </c>
      <c r="G715" t="s">
        <v>20</v>
      </c>
      <c r="H715">
        <v>103</v>
      </c>
      <c r="I715">
        <f>E715/H715</f>
        <v>108.48543689320388</v>
      </c>
      <c r="J715" t="s">
        <v>21</v>
      </c>
      <c r="K715" t="s">
        <v>22</v>
      </c>
      <c r="L715">
        <v>1471842000</v>
      </c>
      <c r="M715" s="8">
        <f t="shared" si="55"/>
        <v>42604.208333333328</v>
      </c>
      <c r="N715">
        <v>1472878800</v>
      </c>
      <c r="O715" s="9">
        <f t="shared" si="56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59"/>
        <v>472</v>
      </c>
      <c r="G716" t="s">
        <v>20</v>
      </c>
      <c r="H716">
        <v>1785</v>
      </c>
      <c r="I716">
        <f>E716/H716</f>
        <v>101.98095238095237</v>
      </c>
      <c r="J716" t="s">
        <v>21</v>
      </c>
      <c r="K716" t="s">
        <v>22</v>
      </c>
      <c r="L716">
        <v>1408424400</v>
      </c>
      <c r="M716" s="8">
        <f t="shared" si="55"/>
        <v>41870.208333333336</v>
      </c>
      <c r="N716">
        <v>1408510800</v>
      </c>
      <c r="O716" s="9">
        <f t="shared" si="56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59"/>
        <v>24</v>
      </c>
      <c r="G717" t="s">
        <v>14</v>
      </c>
      <c r="H717">
        <v>656</v>
      </c>
      <c r="I717">
        <f>E717/H717</f>
        <v>44.009146341463413</v>
      </c>
      <c r="J717" t="s">
        <v>21</v>
      </c>
      <c r="K717" t="s">
        <v>22</v>
      </c>
      <c r="L717">
        <v>1281157200</v>
      </c>
      <c r="M717" s="8">
        <f t="shared" si="55"/>
        <v>40397.208333333336</v>
      </c>
      <c r="N717">
        <v>1281589200</v>
      </c>
      <c r="O717" s="9">
        <f t="shared" si="56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hidden="1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59"/>
        <v>517</v>
      </c>
      <c r="G718" t="s">
        <v>20</v>
      </c>
      <c r="H718">
        <v>157</v>
      </c>
      <c r="I718">
        <f>E718/H718</f>
        <v>65.942675159235662</v>
      </c>
      <c r="J718" t="s">
        <v>21</v>
      </c>
      <c r="K718" t="s">
        <v>22</v>
      </c>
      <c r="L718">
        <v>1373432400</v>
      </c>
      <c r="M718" s="8">
        <f t="shared" si="55"/>
        <v>41465.208333333336</v>
      </c>
      <c r="N718">
        <v>1375851600</v>
      </c>
      <c r="O718" s="9">
        <f t="shared" si="56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59"/>
        <v>247</v>
      </c>
      <c r="G719" t="s">
        <v>20</v>
      </c>
      <c r="H719">
        <v>555</v>
      </c>
      <c r="I719">
        <f>E719/H719</f>
        <v>24.987387387387386</v>
      </c>
      <c r="J719" t="s">
        <v>21</v>
      </c>
      <c r="K719" t="s">
        <v>22</v>
      </c>
      <c r="L719">
        <v>1313989200</v>
      </c>
      <c r="M719" s="8">
        <f t="shared" si="55"/>
        <v>40777.208333333336</v>
      </c>
      <c r="N719">
        <v>1315803600</v>
      </c>
      <c r="O719" s="9">
        <f t="shared" si="56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59"/>
        <v>100</v>
      </c>
      <c r="G720" t="s">
        <v>20</v>
      </c>
      <c r="H720">
        <v>297</v>
      </c>
      <c r="I720">
        <f>E720/H720</f>
        <v>28.003367003367003</v>
      </c>
      <c r="J720" t="s">
        <v>21</v>
      </c>
      <c r="K720" t="s">
        <v>22</v>
      </c>
      <c r="L720">
        <v>1371445200</v>
      </c>
      <c r="M720" s="8">
        <f t="shared" si="55"/>
        <v>41442.208333333336</v>
      </c>
      <c r="N720">
        <v>1373691600</v>
      </c>
      <c r="O720" s="9">
        <f t="shared" si="56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59"/>
        <v>153</v>
      </c>
      <c r="G721" t="s">
        <v>20</v>
      </c>
      <c r="H721">
        <v>123</v>
      </c>
      <c r="I721">
        <f>E721/H721</f>
        <v>85.829268292682926</v>
      </c>
      <c r="J721" t="s">
        <v>21</v>
      </c>
      <c r="K721" t="s">
        <v>22</v>
      </c>
      <c r="L721">
        <v>1338267600</v>
      </c>
      <c r="M721" s="8">
        <f t="shared" si="55"/>
        <v>41058.208333333336</v>
      </c>
      <c r="N721">
        <v>1339218000</v>
      </c>
      <c r="O721" s="9">
        <f t="shared" si="56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" hidden="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59"/>
        <v>37</v>
      </c>
      <c r="G722" t="s">
        <v>74</v>
      </c>
      <c r="H722">
        <v>38</v>
      </c>
      <c r="I722">
        <f>E722/H722</f>
        <v>84.921052631578945</v>
      </c>
      <c r="J722" t="s">
        <v>36</v>
      </c>
      <c r="K722" t="s">
        <v>37</v>
      </c>
      <c r="L722">
        <v>1519192800</v>
      </c>
      <c r="M722" s="8">
        <f t="shared" si="55"/>
        <v>43152.25</v>
      </c>
      <c r="N722">
        <v>1520402400</v>
      </c>
      <c r="O722" s="9">
        <f t="shared" si="56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59"/>
        <v>4</v>
      </c>
      <c r="G723" t="s">
        <v>74</v>
      </c>
      <c r="H723">
        <v>60</v>
      </c>
      <c r="I723">
        <f>E723/H723</f>
        <v>90.483333333333334</v>
      </c>
      <c r="J723" t="s">
        <v>21</v>
      </c>
      <c r="K723" t="s">
        <v>22</v>
      </c>
      <c r="L723">
        <v>1522818000</v>
      </c>
      <c r="M723" s="8">
        <f t="shared" si="55"/>
        <v>43194.208333333328</v>
      </c>
      <c r="N723">
        <v>1523336400</v>
      </c>
      <c r="O723" s="9">
        <f t="shared" si="56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59"/>
        <v>156</v>
      </c>
      <c r="G724" t="s">
        <v>20</v>
      </c>
      <c r="H724">
        <v>3036</v>
      </c>
      <c r="I724">
        <f>E724/H724</f>
        <v>25.00197628458498</v>
      </c>
      <c r="J724" t="s">
        <v>21</v>
      </c>
      <c r="K724" t="s">
        <v>22</v>
      </c>
      <c r="L724">
        <v>1509948000</v>
      </c>
      <c r="M724" s="8">
        <f t="shared" si="55"/>
        <v>43045.25</v>
      </c>
      <c r="N724">
        <v>1512280800</v>
      </c>
      <c r="O724" s="9">
        <f t="shared" si="56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hidden="1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59"/>
        <v>270</v>
      </c>
      <c r="G725" t="s">
        <v>20</v>
      </c>
      <c r="H725">
        <v>144</v>
      </c>
      <c r="I725">
        <f>E725/H725</f>
        <v>92.013888888888886</v>
      </c>
      <c r="J725" t="s">
        <v>26</v>
      </c>
      <c r="K725" t="s">
        <v>27</v>
      </c>
      <c r="L725">
        <v>1456898400</v>
      </c>
      <c r="M725" s="8">
        <f t="shared" si="55"/>
        <v>42431.25</v>
      </c>
      <c r="N725">
        <v>1458709200</v>
      </c>
      <c r="O725" s="9">
        <f t="shared" si="56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" hidden="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59"/>
        <v>134</v>
      </c>
      <c r="G726" t="s">
        <v>20</v>
      </c>
      <c r="H726">
        <v>121</v>
      </c>
      <c r="I726">
        <f>E726/H726</f>
        <v>93.066115702479337</v>
      </c>
      <c r="J726" t="s">
        <v>40</v>
      </c>
      <c r="K726" t="s">
        <v>41</v>
      </c>
      <c r="L726">
        <v>1413954000</v>
      </c>
      <c r="M726" s="8">
        <f t="shared" si="55"/>
        <v>41934.208333333336</v>
      </c>
      <c r="N726">
        <v>1414126800</v>
      </c>
      <c r="O726" s="9">
        <f t="shared" si="56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59"/>
        <v>50</v>
      </c>
      <c r="G727" t="s">
        <v>14</v>
      </c>
      <c r="H727">
        <v>1596</v>
      </c>
      <c r="I727">
        <f>E727/H727</f>
        <v>61.008145363408524</v>
      </c>
      <c r="J727" t="s">
        <v>21</v>
      </c>
      <c r="K727" t="s">
        <v>22</v>
      </c>
      <c r="L727">
        <v>1416031200</v>
      </c>
      <c r="M727" s="8">
        <f t="shared" si="55"/>
        <v>41958.25</v>
      </c>
      <c r="N727">
        <v>1416204000</v>
      </c>
      <c r="O727" s="9">
        <f t="shared" si="56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hidden="1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59"/>
        <v>88</v>
      </c>
      <c r="G728" t="s">
        <v>74</v>
      </c>
      <c r="H728">
        <v>524</v>
      </c>
      <c r="I728">
        <f>E728/H728</f>
        <v>92.036259541984734</v>
      </c>
      <c r="J728" t="s">
        <v>21</v>
      </c>
      <c r="K728" t="s">
        <v>22</v>
      </c>
      <c r="L728">
        <v>1287982800</v>
      </c>
      <c r="M728" s="8">
        <f t="shared" si="55"/>
        <v>40476.208333333336</v>
      </c>
      <c r="N728">
        <v>1288501200</v>
      </c>
      <c r="O728" s="9">
        <f t="shared" si="56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59"/>
        <v>165</v>
      </c>
      <c r="G729" t="s">
        <v>20</v>
      </c>
      <c r="H729">
        <v>181</v>
      </c>
      <c r="I729">
        <f>E729/H729</f>
        <v>81.132596685082873</v>
      </c>
      <c r="J729" t="s">
        <v>21</v>
      </c>
      <c r="K729" t="s">
        <v>22</v>
      </c>
      <c r="L729">
        <v>1547964000</v>
      </c>
      <c r="M729" s="8">
        <f t="shared" si="55"/>
        <v>43485.25</v>
      </c>
      <c r="N729">
        <v>1552971600</v>
      </c>
      <c r="O729" s="9">
        <f t="shared" si="56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" hidden="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59"/>
        <v>17</v>
      </c>
      <c r="G730" t="s">
        <v>14</v>
      </c>
      <c r="H730">
        <v>10</v>
      </c>
      <c r="I730">
        <f>E730/H730</f>
        <v>73.5</v>
      </c>
      <c r="J730" t="s">
        <v>21</v>
      </c>
      <c r="K730" t="s">
        <v>22</v>
      </c>
      <c r="L730">
        <v>1464152400</v>
      </c>
      <c r="M730" s="8">
        <f t="shared" si="55"/>
        <v>42515.208333333328</v>
      </c>
      <c r="N730">
        <v>1465102800</v>
      </c>
      <c r="O730" s="9">
        <f t="shared" si="56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59"/>
        <v>185</v>
      </c>
      <c r="G731" t="s">
        <v>20</v>
      </c>
      <c r="H731">
        <v>122</v>
      </c>
      <c r="I731">
        <f>E731/H731</f>
        <v>85.221311475409834</v>
      </c>
      <c r="J731" t="s">
        <v>21</v>
      </c>
      <c r="K731" t="s">
        <v>22</v>
      </c>
      <c r="L731">
        <v>1359957600</v>
      </c>
      <c r="M731" s="8">
        <f t="shared" si="55"/>
        <v>41309.25</v>
      </c>
      <c r="N731">
        <v>1360130400</v>
      </c>
      <c r="O731" s="9">
        <f t="shared" si="56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59"/>
        <v>412</v>
      </c>
      <c r="G732" t="s">
        <v>20</v>
      </c>
      <c r="H732">
        <v>1071</v>
      </c>
      <c r="I732">
        <f>E732/H732</f>
        <v>110.96825396825396</v>
      </c>
      <c r="J732" t="s">
        <v>15</v>
      </c>
      <c r="K732" t="s">
        <v>16</v>
      </c>
      <c r="L732">
        <v>1432357200</v>
      </c>
      <c r="M732" s="8">
        <f t="shared" si="55"/>
        <v>42147.208333333328</v>
      </c>
      <c r="N732">
        <v>1432875600</v>
      </c>
      <c r="O732" s="9">
        <f t="shared" si="56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59"/>
        <v>90</v>
      </c>
      <c r="G733" t="s">
        <v>74</v>
      </c>
      <c r="H733">
        <v>219</v>
      </c>
      <c r="I733">
        <f>E733/H733</f>
        <v>32.968036529680369</v>
      </c>
      <c r="J733" t="s">
        <v>21</v>
      </c>
      <c r="K733" t="s">
        <v>22</v>
      </c>
      <c r="L733">
        <v>1500786000</v>
      </c>
      <c r="M733" s="8">
        <f t="shared" si="55"/>
        <v>42939.208333333328</v>
      </c>
      <c r="N733">
        <v>1500872400</v>
      </c>
      <c r="O733" s="9">
        <f t="shared" si="56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59"/>
        <v>91</v>
      </c>
      <c r="G734" t="s">
        <v>14</v>
      </c>
      <c r="H734">
        <v>1121</v>
      </c>
      <c r="I734">
        <f>E734/H734</f>
        <v>96.005352363960753</v>
      </c>
      <c r="J734" t="s">
        <v>21</v>
      </c>
      <c r="K734" t="s">
        <v>22</v>
      </c>
      <c r="L734">
        <v>1490158800</v>
      </c>
      <c r="M734" s="8">
        <f t="shared" si="55"/>
        <v>42816.208333333328</v>
      </c>
      <c r="N734">
        <v>1492146000</v>
      </c>
      <c r="O734" s="9">
        <f t="shared" si="56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59"/>
        <v>527</v>
      </c>
      <c r="G735" t="s">
        <v>20</v>
      </c>
      <c r="H735">
        <v>980</v>
      </c>
      <c r="I735">
        <f>E735/H735</f>
        <v>84.96632653061225</v>
      </c>
      <c r="J735" t="s">
        <v>21</v>
      </c>
      <c r="K735" t="s">
        <v>22</v>
      </c>
      <c r="L735">
        <v>1406178000</v>
      </c>
      <c r="M735" s="8">
        <f t="shared" si="55"/>
        <v>41844.208333333336</v>
      </c>
      <c r="N735">
        <v>1407301200</v>
      </c>
      <c r="O735" s="9">
        <f t="shared" si="56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hidden="1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59"/>
        <v>319</v>
      </c>
      <c r="G736" t="s">
        <v>20</v>
      </c>
      <c r="H736">
        <v>536</v>
      </c>
      <c r="I736">
        <f>E736/H736</f>
        <v>25.007462686567163</v>
      </c>
      <c r="J736" t="s">
        <v>21</v>
      </c>
      <c r="K736" t="s">
        <v>22</v>
      </c>
      <c r="L736">
        <v>1485583200</v>
      </c>
      <c r="M736" s="8">
        <f t="shared" si="55"/>
        <v>42763.25</v>
      </c>
      <c r="N736">
        <v>1486620000</v>
      </c>
      <c r="O736" s="9">
        <f t="shared" si="56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59"/>
        <v>354</v>
      </c>
      <c r="G737" t="s">
        <v>20</v>
      </c>
      <c r="H737">
        <v>1991</v>
      </c>
      <c r="I737">
        <f>E737/H737</f>
        <v>65.998995479658461</v>
      </c>
      <c r="J737" t="s">
        <v>21</v>
      </c>
      <c r="K737" t="s">
        <v>22</v>
      </c>
      <c r="L737">
        <v>1459314000</v>
      </c>
      <c r="M737" s="8">
        <f t="shared" si="55"/>
        <v>42459.208333333328</v>
      </c>
      <c r="N737">
        <v>1459918800</v>
      </c>
      <c r="O737" s="9">
        <f t="shared" si="56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59"/>
        <v>32</v>
      </c>
      <c r="G738" t="s">
        <v>74</v>
      </c>
      <c r="H738">
        <v>29</v>
      </c>
      <c r="I738">
        <f>E738/H738</f>
        <v>87.34482758620689</v>
      </c>
      <c r="J738" t="s">
        <v>21</v>
      </c>
      <c r="K738" t="s">
        <v>22</v>
      </c>
      <c r="L738">
        <v>1424412000</v>
      </c>
      <c r="M738" s="8">
        <f t="shared" si="55"/>
        <v>42055.25</v>
      </c>
      <c r="N738">
        <v>1424757600</v>
      </c>
      <c r="O738" s="9">
        <f t="shared" si="56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59"/>
        <v>135</v>
      </c>
      <c r="G739" t="s">
        <v>20</v>
      </c>
      <c r="H739">
        <v>180</v>
      </c>
      <c r="I739">
        <f>E739/H739</f>
        <v>27.933333333333334</v>
      </c>
      <c r="J739" t="s">
        <v>21</v>
      </c>
      <c r="K739" t="s">
        <v>22</v>
      </c>
      <c r="L739">
        <v>1478844000</v>
      </c>
      <c r="M739" s="8">
        <f t="shared" si="55"/>
        <v>42685.25</v>
      </c>
      <c r="N739">
        <v>1479880800</v>
      </c>
      <c r="O739" s="9">
        <f t="shared" si="56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hidden="1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59"/>
        <v>2</v>
      </c>
      <c r="G740" t="s">
        <v>14</v>
      </c>
      <c r="H740">
        <v>15</v>
      </c>
      <c r="I740">
        <f>E740/H740</f>
        <v>103.8</v>
      </c>
      <c r="J740" t="s">
        <v>21</v>
      </c>
      <c r="K740" t="s">
        <v>22</v>
      </c>
      <c r="L740">
        <v>1416117600</v>
      </c>
      <c r="M740" s="8">
        <f t="shared" si="55"/>
        <v>41959.25</v>
      </c>
      <c r="N740">
        <v>1418018400</v>
      </c>
      <c r="O740" s="9">
        <f t="shared" si="56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59"/>
        <v>61</v>
      </c>
      <c r="G741" t="s">
        <v>14</v>
      </c>
      <c r="H741">
        <v>191</v>
      </c>
      <c r="I741">
        <f>E741/H741</f>
        <v>31.937172774869111</v>
      </c>
      <c r="J741" t="s">
        <v>21</v>
      </c>
      <c r="K741" t="s">
        <v>22</v>
      </c>
      <c r="L741">
        <v>1340946000</v>
      </c>
      <c r="M741" s="8">
        <f t="shared" si="55"/>
        <v>41089.208333333336</v>
      </c>
      <c r="N741">
        <v>1341032400</v>
      </c>
      <c r="O741" s="9">
        <f t="shared" si="56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hidden="1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59"/>
        <v>30</v>
      </c>
      <c r="G742" t="s">
        <v>14</v>
      </c>
      <c r="H742">
        <v>16</v>
      </c>
      <c r="I742">
        <f>E742/H742</f>
        <v>99.5</v>
      </c>
      <c r="J742" t="s">
        <v>21</v>
      </c>
      <c r="K742" t="s">
        <v>22</v>
      </c>
      <c r="L742">
        <v>1486101600</v>
      </c>
      <c r="M742" s="8">
        <f t="shared" si="55"/>
        <v>42769.25</v>
      </c>
      <c r="N742">
        <v>1486360800</v>
      </c>
      <c r="O742" s="9">
        <f t="shared" si="56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hidden="1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59"/>
        <v>1179</v>
      </c>
      <c r="G743" t="s">
        <v>20</v>
      </c>
      <c r="H743">
        <v>130</v>
      </c>
      <c r="I743">
        <f>E743/H743</f>
        <v>108.84615384615384</v>
      </c>
      <c r="J743" t="s">
        <v>21</v>
      </c>
      <c r="K743" t="s">
        <v>22</v>
      </c>
      <c r="L743">
        <v>1274590800</v>
      </c>
      <c r="M743" s="8">
        <f t="shared" si="55"/>
        <v>40321.208333333336</v>
      </c>
      <c r="N743">
        <v>1274677200</v>
      </c>
      <c r="O743" s="9">
        <f t="shared" si="56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59"/>
        <v>1126</v>
      </c>
      <c r="G744" t="s">
        <v>20</v>
      </c>
      <c r="H744">
        <v>122</v>
      </c>
      <c r="I744">
        <f>E744/H744</f>
        <v>110.76229508196721</v>
      </c>
      <c r="J744" t="s">
        <v>21</v>
      </c>
      <c r="K744" t="s">
        <v>22</v>
      </c>
      <c r="L744">
        <v>1263880800</v>
      </c>
      <c r="M744" s="8">
        <f t="shared" si="55"/>
        <v>40197.25</v>
      </c>
      <c r="N744">
        <v>1267509600</v>
      </c>
      <c r="O744" s="9">
        <f t="shared" si="56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" hidden="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59"/>
        <v>12</v>
      </c>
      <c r="G745" t="s">
        <v>14</v>
      </c>
      <c r="H745">
        <v>17</v>
      </c>
      <c r="I745">
        <f>E745/H745</f>
        <v>29.647058823529413</v>
      </c>
      <c r="J745" t="s">
        <v>21</v>
      </c>
      <c r="K745" t="s">
        <v>22</v>
      </c>
      <c r="L745">
        <v>1445403600</v>
      </c>
      <c r="M745" s="8">
        <f t="shared" si="55"/>
        <v>42298.208333333328</v>
      </c>
      <c r="N745">
        <v>1445922000</v>
      </c>
      <c r="O745" s="9">
        <f t="shared" si="56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hidden="1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59"/>
        <v>712</v>
      </c>
      <c r="G746" t="s">
        <v>20</v>
      </c>
      <c r="H746">
        <v>140</v>
      </c>
      <c r="I746">
        <f>E746/H746</f>
        <v>101.71428571428571</v>
      </c>
      <c r="J746" t="s">
        <v>21</v>
      </c>
      <c r="K746" t="s">
        <v>22</v>
      </c>
      <c r="L746">
        <v>1533877200</v>
      </c>
      <c r="M746" s="8">
        <f t="shared" si="55"/>
        <v>43322.208333333328</v>
      </c>
      <c r="N746">
        <v>1534050000</v>
      </c>
      <c r="O746" s="9">
        <f t="shared" si="56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59"/>
        <v>30</v>
      </c>
      <c r="G747" t="s">
        <v>14</v>
      </c>
      <c r="H747">
        <v>34</v>
      </c>
      <c r="I747">
        <f>E747/H747</f>
        <v>61.5</v>
      </c>
      <c r="J747" t="s">
        <v>21</v>
      </c>
      <c r="K747" t="s">
        <v>22</v>
      </c>
      <c r="L747">
        <v>1275195600</v>
      </c>
      <c r="M747" s="8">
        <f t="shared" si="55"/>
        <v>40328.208333333336</v>
      </c>
      <c r="N747">
        <v>1277528400</v>
      </c>
      <c r="O747" s="9">
        <f t="shared" si="56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59"/>
        <v>212</v>
      </c>
      <c r="G748" t="s">
        <v>20</v>
      </c>
      <c r="H748">
        <v>3388</v>
      </c>
      <c r="I748">
        <f>E748/H748</f>
        <v>35</v>
      </c>
      <c r="J748" t="s">
        <v>21</v>
      </c>
      <c r="K748" t="s">
        <v>22</v>
      </c>
      <c r="L748">
        <v>1318136400</v>
      </c>
      <c r="M748" s="8">
        <f t="shared" si="55"/>
        <v>40825.208333333336</v>
      </c>
      <c r="N748">
        <v>1318568400</v>
      </c>
      <c r="O748" s="9">
        <f t="shared" si="56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hidden="1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59"/>
        <v>228</v>
      </c>
      <c r="G749" t="s">
        <v>20</v>
      </c>
      <c r="H749">
        <v>280</v>
      </c>
      <c r="I749">
        <f>E749/H749</f>
        <v>40.049999999999997</v>
      </c>
      <c r="J749" t="s">
        <v>21</v>
      </c>
      <c r="K749" t="s">
        <v>22</v>
      </c>
      <c r="L749">
        <v>1283403600</v>
      </c>
      <c r="M749" s="8">
        <f t="shared" si="55"/>
        <v>40423.208333333336</v>
      </c>
      <c r="N749">
        <v>1284354000</v>
      </c>
      <c r="O749" s="9">
        <f t="shared" si="56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59"/>
        <v>34</v>
      </c>
      <c r="G750" t="s">
        <v>74</v>
      </c>
      <c r="H750">
        <v>614</v>
      </c>
      <c r="I750">
        <f>E750/H750</f>
        <v>110.97231270358306</v>
      </c>
      <c r="J750" t="s">
        <v>21</v>
      </c>
      <c r="K750" t="s">
        <v>22</v>
      </c>
      <c r="L750">
        <v>1267423200</v>
      </c>
      <c r="M750" s="8">
        <f t="shared" si="55"/>
        <v>40238.25</v>
      </c>
      <c r="N750">
        <v>1269579600</v>
      </c>
      <c r="O750" s="9">
        <f t="shared" si="56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59"/>
        <v>157</v>
      </c>
      <c r="G751" t="s">
        <v>20</v>
      </c>
      <c r="H751">
        <v>366</v>
      </c>
      <c r="I751">
        <f>E751/H751</f>
        <v>36.959016393442624</v>
      </c>
      <c r="J751" t="s">
        <v>107</v>
      </c>
      <c r="K751" t="s">
        <v>108</v>
      </c>
      <c r="L751">
        <v>1412744400</v>
      </c>
      <c r="M751" s="8">
        <f t="shared" si="55"/>
        <v>41920.208333333336</v>
      </c>
      <c r="N751">
        <v>1413781200</v>
      </c>
      <c r="O751" s="9">
        <f t="shared" si="56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59"/>
        <v>1</v>
      </c>
      <c r="G752" t="s">
        <v>14</v>
      </c>
      <c r="H752">
        <v>1</v>
      </c>
      <c r="I752">
        <f>E752/H752</f>
        <v>1</v>
      </c>
      <c r="J752" t="s">
        <v>40</v>
      </c>
      <c r="K752" t="s">
        <v>41</v>
      </c>
      <c r="L752">
        <v>1277960400</v>
      </c>
      <c r="M752" s="8">
        <f t="shared" si="55"/>
        <v>40360.208333333336</v>
      </c>
      <c r="N752">
        <v>1280120400</v>
      </c>
      <c r="O752" s="9">
        <f t="shared" si="56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59"/>
        <v>232</v>
      </c>
      <c r="G753" t="s">
        <v>20</v>
      </c>
      <c r="H753">
        <v>270</v>
      </c>
      <c r="I753">
        <f>E753/H753</f>
        <v>30.974074074074075</v>
      </c>
      <c r="J753" t="s">
        <v>21</v>
      </c>
      <c r="K753" t="s">
        <v>22</v>
      </c>
      <c r="L753">
        <v>1458190800</v>
      </c>
      <c r="M753" s="8">
        <f t="shared" si="55"/>
        <v>42446.208333333328</v>
      </c>
      <c r="N753">
        <v>1459486800</v>
      </c>
      <c r="O753" s="9">
        <f t="shared" si="56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hidden="1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59"/>
        <v>92</v>
      </c>
      <c r="G754" t="s">
        <v>74</v>
      </c>
      <c r="H754">
        <v>114</v>
      </c>
      <c r="I754">
        <f>E754/H754</f>
        <v>47.035087719298247</v>
      </c>
      <c r="J754" t="s">
        <v>21</v>
      </c>
      <c r="K754" t="s">
        <v>22</v>
      </c>
      <c r="L754">
        <v>1280984400</v>
      </c>
      <c r="M754" s="8">
        <f t="shared" si="55"/>
        <v>40395.208333333336</v>
      </c>
      <c r="N754">
        <v>1282539600</v>
      </c>
      <c r="O754" s="9">
        <f t="shared" si="56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59"/>
        <v>256</v>
      </c>
      <c r="G755" t="s">
        <v>20</v>
      </c>
      <c r="H755">
        <v>137</v>
      </c>
      <c r="I755">
        <f>E755/H755</f>
        <v>88.065693430656935</v>
      </c>
      <c r="J755" t="s">
        <v>21</v>
      </c>
      <c r="K755" t="s">
        <v>22</v>
      </c>
      <c r="L755">
        <v>1274590800</v>
      </c>
      <c r="M755" s="8">
        <f t="shared" si="55"/>
        <v>40321.208333333336</v>
      </c>
      <c r="N755">
        <v>1275886800</v>
      </c>
      <c r="O755" s="9">
        <f t="shared" si="56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hidden="1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59"/>
        <v>168</v>
      </c>
      <c r="G756" t="s">
        <v>20</v>
      </c>
      <c r="H756">
        <v>3205</v>
      </c>
      <c r="I756">
        <f>E756/H756</f>
        <v>37.005616224648989</v>
      </c>
      <c r="J756" t="s">
        <v>21</v>
      </c>
      <c r="K756" t="s">
        <v>22</v>
      </c>
      <c r="L756">
        <v>1351400400</v>
      </c>
      <c r="M756" s="8">
        <f t="shared" si="55"/>
        <v>41210.208333333336</v>
      </c>
      <c r="N756">
        <v>1355983200</v>
      </c>
      <c r="O756" s="9">
        <f t="shared" si="56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hidden="1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59"/>
        <v>166</v>
      </c>
      <c r="G757" t="s">
        <v>20</v>
      </c>
      <c r="H757">
        <v>288</v>
      </c>
      <c r="I757">
        <f>E757/H757</f>
        <v>26.027777777777779</v>
      </c>
      <c r="J757" t="s">
        <v>36</v>
      </c>
      <c r="K757" t="s">
        <v>37</v>
      </c>
      <c r="L757">
        <v>1514354400</v>
      </c>
      <c r="M757" s="8">
        <f t="shared" si="55"/>
        <v>43096.25</v>
      </c>
      <c r="N757">
        <v>1515391200</v>
      </c>
      <c r="O757" s="9">
        <f t="shared" si="56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hidden="1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59"/>
        <v>772</v>
      </c>
      <c r="G758" t="s">
        <v>20</v>
      </c>
      <c r="H758">
        <v>148</v>
      </c>
      <c r="I758">
        <f>E758/H758</f>
        <v>67.817567567567565</v>
      </c>
      <c r="J758" t="s">
        <v>21</v>
      </c>
      <c r="K758" t="s">
        <v>22</v>
      </c>
      <c r="L758">
        <v>1421733600</v>
      </c>
      <c r="M758" s="8">
        <f t="shared" si="55"/>
        <v>42024.25</v>
      </c>
      <c r="N758">
        <v>1422252000</v>
      </c>
      <c r="O758" s="9">
        <f t="shared" si="56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59"/>
        <v>406</v>
      </c>
      <c r="G759" t="s">
        <v>20</v>
      </c>
      <c r="H759">
        <v>114</v>
      </c>
      <c r="I759">
        <f>E759/H759</f>
        <v>49.964912280701753</v>
      </c>
      <c r="J759" t="s">
        <v>21</v>
      </c>
      <c r="K759" t="s">
        <v>22</v>
      </c>
      <c r="L759">
        <v>1305176400</v>
      </c>
      <c r="M759" s="8">
        <f t="shared" si="55"/>
        <v>40675.208333333336</v>
      </c>
      <c r="N759">
        <v>1305522000</v>
      </c>
      <c r="O759" s="9">
        <f t="shared" si="56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59"/>
        <v>564</v>
      </c>
      <c r="G760" t="s">
        <v>20</v>
      </c>
      <c r="H760">
        <v>1518</v>
      </c>
      <c r="I760">
        <f>E760/H760</f>
        <v>110.01646903820817</v>
      </c>
      <c r="J760" t="s">
        <v>15</v>
      </c>
      <c r="K760" t="s">
        <v>16</v>
      </c>
      <c r="L760">
        <v>1414126800</v>
      </c>
      <c r="M760" s="8">
        <f t="shared" si="55"/>
        <v>41936.208333333336</v>
      </c>
      <c r="N760">
        <v>1414904400</v>
      </c>
      <c r="O760" s="9">
        <f t="shared" si="56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59"/>
        <v>68</v>
      </c>
      <c r="G761" t="s">
        <v>14</v>
      </c>
      <c r="H761">
        <v>1274</v>
      </c>
      <c r="I761">
        <f>E761/H761</f>
        <v>89.964678178963894</v>
      </c>
      <c r="J761" t="s">
        <v>21</v>
      </c>
      <c r="K761" t="s">
        <v>22</v>
      </c>
      <c r="L761">
        <v>1517810400</v>
      </c>
      <c r="M761" s="8">
        <f t="shared" si="55"/>
        <v>43136.25</v>
      </c>
      <c r="N761">
        <v>1520402400</v>
      </c>
      <c r="O761" s="9">
        <f t="shared" si="56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59"/>
        <v>34</v>
      </c>
      <c r="G762" t="s">
        <v>14</v>
      </c>
      <c r="H762">
        <v>210</v>
      </c>
      <c r="I762">
        <f>E762/H762</f>
        <v>79.009523809523813</v>
      </c>
      <c r="J762" t="s">
        <v>107</v>
      </c>
      <c r="K762" t="s">
        <v>108</v>
      </c>
      <c r="L762">
        <v>1564635600</v>
      </c>
      <c r="M762" s="8">
        <f t="shared" si="55"/>
        <v>43678.208333333328</v>
      </c>
      <c r="N762">
        <v>1567141200</v>
      </c>
      <c r="O762" s="9">
        <f t="shared" si="56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59"/>
        <v>655</v>
      </c>
      <c r="G763" t="s">
        <v>20</v>
      </c>
      <c r="H763">
        <v>166</v>
      </c>
      <c r="I763">
        <f>E763/H763</f>
        <v>86.867469879518069</v>
      </c>
      <c r="J763" t="s">
        <v>21</v>
      </c>
      <c r="K763" t="s">
        <v>22</v>
      </c>
      <c r="L763">
        <v>1500699600</v>
      </c>
      <c r="M763" s="8">
        <f t="shared" si="55"/>
        <v>42938.208333333328</v>
      </c>
      <c r="N763">
        <v>1501131600</v>
      </c>
      <c r="O763" s="9">
        <f t="shared" si="56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59"/>
        <v>177</v>
      </c>
      <c r="G764" t="s">
        <v>20</v>
      </c>
      <c r="H764">
        <v>100</v>
      </c>
      <c r="I764">
        <f>E764/H764</f>
        <v>62.04</v>
      </c>
      <c r="J764" t="s">
        <v>26</v>
      </c>
      <c r="K764" t="s">
        <v>27</v>
      </c>
      <c r="L764">
        <v>1354082400</v>
      </c>
      <c r="M764" s="8">
        <f t="shared" si="55"/>
        <v>41241.25</v>
      </c>
      <c r="N764">
        <v>1355032800</v>
      </c>
      <c r="O764" s="9">
        <f t="shared" si="56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hidden="1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59"/>
        <v>113</v>
      </c>
      <c r="G765" t="s">
        <v>20</v>
      </c>
      <c r="H765">
        <v>235</v>
      </c>
      <c r="I765">
        <f>E765/H765</f>
        <v>26.970212765957445</v>
      </c>
      <c r="J765" t="s">
        <v>21</v>
      </c>
      <c r="K765" t="s">
        <v>22</v>
      </c>
      <c r="L765">
        <v>1336453200</v>
      </c>
      <c r="M765" s="8">
        <f t="shared" si="55"/>
        <v>41037.208333333336</v>
      </c>
      <c r="N765">
        <v>1339477200</v>
      </c>
      <c r="O765" s="9">
        <f t="shared" si="56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59"/>
        <v>728</v>
      </c>
      <c r="G766" t="s">
        <v>20</v>
      </c>
      <c r="H766">
        <v>148</v>
      </c>
      <c r="I766">
        <f>E766/H766</f>
        <v>54.121621621621621</v>
      </c>
      <c r="J766" t="s">
        <v>21</v>
      </c>
      <c r="K766" t="s">
        <v>22</v>
      </c>
      <c r="L766">
        <v>1305262800</v>
      </c>
      <c r="M766" s="8">
        <f t="shared" si="55"/>
        <v>40676.208333333336</v>
      </c>
      <c r="N766">
        <v>1305954000</v>
      </c>
      <c r="O766" s="9">
        <f t="shared" si="56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59"/>
        <v>208</v>
      </c>
      <c r="G767" t="s">
        <v>20</v>
      </c>
      <c r="H767">
        <v>198</v>
      </c>
      <c r="I767">
        <f>E767/H767</f>
        <v>41.035353535353536</v>
      </c>
      <c r="J767" t="s">
        <v>21</v>
      </c>
      <c r="K767" t="s">
        <v>22</v>
      </c>
      <c r="L767">
        <v>1492232400</v>
      </c>
      <c r="M767" s="8">
        <f t="shared" si="55"/>
        <v>42840.208333333328</v>
      </c>
      <c r="N767">
        <v>1494392400</v>
      </c>
      <c r="O767" s="9">
        <f t="shared" si="56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59"/>
        <v>31</v>
      </c>
      <c r="G768" t="s">
        <v>14</v>
      </c>
      <c r="H768">
        <v>248</v>
      </c>
      <c r="I768">
        <f>E768/H768</f>
        <v>55.052419354838712</v>
      </c>
      <c r="J768" t="s">
        <v>26</v>
      </c>
      <c r="K768" t="s">
        <v>27</v>
      </c>
      <c r="L768">
        <v>1537333200</v>
      </c>
      <c r="M768" s="8">
        <f t="shared" si="55"/>
        <v>43362.208333333328</v>
      </c>
      <c r="N768">
        <v>1537419600</v>
      </c>
      <c r="O768" s="9">
        <f t="shared" si="56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59"/>
        <v>56</v>
      </c>
      <c r="G769" t="s">
        <v>14</v>
      </c>
      <c r="H769">
        <v>513</v>
      </c>
      <c r="I769">
        <f>E769/H769</f>
        <v>107.93762183235867</v>
      </c>
      <c r="J769" t="s">
        <v>21</v>
      </c>
      <c r="K769" t="s">
        <v>22</v>
      </c>
      <c r="L769">
        <v>1444107600</v>
      </c>
      <c r="M769" s="8">
        <f t="shared" si="55"/>
        <v>42283.208333333328</v>
      </c>
      <c r="N769">
        <v>1447999200</v>
      </c>
      <c r="O769" s="9">
        <f t="shared" si="56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hidden="1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59"/>
        <v>231</v>
      </c>
      <c r="G770" t="s">
        <v>20</v>
      </c>
      <c r="H770">
        <v>150</v>
      </c>
      <c r="I770">
        <f>E770/H770</f>
        <v>73.92</v>
      </c>
      <c r="J770" t="s">
        <v>21</v>
      </c>
      <c r="K770" t="s">
        <v>22</v>
      </c>
      <c r="L770">
        <v>1386741600</v>
      </c>
      <c r="M770" s="8">
        <f t="shared" si="55"/>
        <v>41619.25</v>
      </c>
      <c r="N770">
        <v>1388037600</v>
      </c>
      <c r="O770" s="9">
        <f t="shared" si="56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59"/>
        <v>86</v>
      </c>
      <c r="G771" t="s">
        <v>14</v>
      </c>
      <c r="H771">
        <v>3410</v>
      </c>
      <c r="I771">
        <f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60">(((L771/60)/60)/24)+DATE(1970,1,1)</f>
        <v>41501.208333333336</v>
      </c>
      <c r="N771">
        <v>1378789200</v>
      </c>
      <c r="O771" s="9">
        <f t="shared" ref="O771:O834" si="61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LEFT(R771,SEARCH("/",R771)-1)</f>
        <v>games</v>
      </c>
      <c r="T771" t="str">
        <f t="shared" ref="T771:T834" si="63">RIGHT(R771,LEN(R771) -SEARCH("/",R771))</f>
        <v>video games</v>
      </c>
    </row>
    <row r="772" spans="1:20" hidden="1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ref="F772:F835" si="64">INT(E772/D772*100)</f>
        <v>270</v>
      </c>
      <c r="G772" t="s">
        <v>20</v>
      </c>
      <c r="H772">
        <v>216</v>
      </c>
      <c r="I772">
        <f>E772/H772</f>
        <v>53.898148148148145</v>
      </c>
      <c r="J772" t="s">
        <v>107</v>
      </c>
      <c r="K772" t="s">
        <v>108</v>
      </c>
      <c r="L772">
        <v>1397451600</v>
      </c>
      <c r="M772" s="8">
        <f t="shared" si="60"/>
        <v>41743.208333333336</v>
      </c>
      <c r="N772">
        <v>1398056400</v>
      </c>
      <c r="O772" s="9">
        <f t="shared" si="61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hidden="1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64"/>
        <v>49</v>
      </c>
      <c r="G773" t="s">
        <v>74</v>
      </c>
      <c r="H773">
        <v>26</v>
      </c>
      <c r="I773">
        <f>E773/H773</f>
        <v>106.5</v>
      </c>
      <c r="J773" t="s">
        <v>21</v>
      </c>
      <c r="K773" t="s">
        <v>22</v>
      </c>
      <c r="L773">
        <v>1548482400</v>
      </c>
      <c r="M773" s="8">
        <f t="shared" si="60"/>
        <v>43491.25</v>
      </c>
      <c r="N773">
        <v>1550815200</v>
      </c>
      <c r="O773" s="9">
        <f t="shared" si="61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64"/>
        <v>113</v>
      </c>
      <c r="G774" t="s">
        <v>20</v>
      </c>
      <c r="H774">
        <v>5139</v>
      </c>
      <c r="I774">
        <f>E774/H774</f>
        <v>32.999805409612762</v>
      </c>
      <c r="J774" t="s">
        <v>21</v>
      </c>
      <c r="K774" t="s">
        <v>22</v>
      </c>
      <c r="L774">
        <v>1549692000</v>
      </c>
      <c r="M774" s="8">
        <f t="shared" si="60"/>
        <v>43505.25</v>
      </c>
      <c r="N774">
        <v>1550037600</v>
      </c>
      <c r="O774" s="9">
        <f t="shared" si="61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hidden="1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64"/>
        <v>190</v>
      </c>
      <c r="G775" t="s">
        <v>20</v>
      </c>
      <c r="H775">
        <v>2353</v>
      </c>
      <c r="I775">
        <f>E775/H775</f>
        <v>43.00254993625159</v>
      </c>
      <c r="J775" t="s">
        <v>21</v>
      </c>
      <c r="K775" t="s">
        <v>22</v>
      </c>
      <c r="L775">
        <v>1492059600</v>
      </c>
      <c r="M775" s="8">
        <f t="shared" si="60"/>
        <v>42838.208333333328</v>
      </c>
      <c r="N775">
        <v>1492923600</v>
      </c>
      <c r="O775" s="9">
        <f t="shared" si="61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64"/>
        <v>135</v>
      </c>
      <c r="G776" t="s">
        <v>20</v>
      </c>
      <c r="H776">
        <v>78</v>
      </c>
      <c r="I776">
        <f>E776/H776</f>
        <v>86.858974358974365</v>
      </c>
      <c r="J776" t="s">
        <v>107</v>
      </c>
      <c r="K776" t="s">
        <v>108</v>
      </c>
      <c r="L776">
        <v>1463979600</v>
      </c>
      <c r="M776" s="8">
        <f t="shared" si="60"/>
        <v>42513.208333333328</v>
      </c>
      <c r="N776">
        <v>1467522000</v>
      </c>
      <c r="O776" s="9">
        <f t="shared" si="61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64"/>
        <v>10</v>
      </c>
      <c r="G777" t="s">
        <v>14</v>
      </c>
      <c r="H777">
        <v>10</v>
      </c>
      <c r="I777">
        <f>E777/H777</f>
        <v>96.8</v>
      </c>
      <c r="J777" t="s">
        <v>21</v>
      </c>
      <c r="K777" t="s">
        <v>22</v>
      </c>
      <c r="L777">
        <v>1415253600</v>
      </c>
      <c r="M777" s="8">
        <f t="shared" si="60"/>
        <v>41949.25</v>
      </c>
      <c r="N777">
        <v>1416117600</v>
      </c>
      <c r="O777" s="9">
        <f t="shared" si="61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hidden="1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64"/>
        <v>65</v>
      </c>
      <c r="G778" t="s">
        <v>14</v>
      </c>
      <c r="H778">
        <v>2201</v>
      </c>
      <c r="I778">
        <f>E778/H778</f>
        <v>32.995456610631528</v>
      </c>
      <c r="J778" t="s">
        <v>21</v>
      </c>
      <c r="K778" t="s">
        <v>22</v>
      </c>
      <c r="L778">
        <v>1562216400</v>
      </c>
      <c r="M778" s="8">
        <f t="shared" si="60"/>
        <v>43650.208333333328</v>
      </c>
      <c r="N778">
        <v>1563771600</v>
      </c>
      <c r="O778" s="9">
        <f t="shared" si="61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hidden="1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64"/>
        <v>49</v>
      </c>
      <c r="G779" t="s">
        <v>14</v>
      </c>
      <c r="H779">
        <v>676</v>
      </c>
      <c r="I779">
        <f>E779/H779</f>
        <v>68.028106508875737</v>
      </c>
      <c r="J779" t="s">
        <v>21</v>
      </c>
      <c r="K779" t="s">
        <v>22</v>
      </c>
      <c r="L779">
        <v>1316754000</v>
      </c>
      <c r="M779" s="8">
        <f t="shared" si="60"/>
        <v>40809.208333333336</v>
      </c>
      <c r="N779">
        <v>1319259600</v>
      </c>
      <c r="O779" s="9">
        <f t="shared" si="61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64"/>
        <v>787</v>
      </c>
      <c r="G780" t="s">
        <v>20</v>
      </c>
      <c r="H780">
        <v>174</v>
      </c>
      <c r="I780">
        <f>E780/H780</f>
        <v>58.867816091954026</v>
      </c>
      <c r="J780" t="s">
        <v>98</v>
      </c>
      <c r="K780" t="s">
        <v>99</v>
      </c>
      <c r="L780">
        <v>1313211600</v>
      </c>
      <c r="M780" s="8">
        <f t="shared" si="60"/>
        <v>40768.208333333336</v>
      </c>
      <c r="N780">
        <v>1313643600</v>
      </c>
      <c r="O780" s="9">
        <f t="shared" si="61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hidden="1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64"/>
        <v>80</v>
      </c>
      <c r="G781" t="s">
        <v>14</v>
      </c>
      <c r="H781">
        <v>831</v>
      </c>
      <c r="I781">
        <f>E781/H781</f>
        <v>105.04572803850782</v>
      </c>
      <c r="J781" t="s">
        <v>21</v>
      </c>
      <c r="K781" t="s">
        <v>22</v>
      </c>
      <c r="L781">
        <v>1439528400</v>
      </c>
      <c r="M781" s="8">
        <f t="shared" si="60"/>
        <v>42230.208333333328</v>
      </c>
      <c r="N781">
        <v>1440306000</v>
      </c>
      <c r="O781" s="9">
        <f t="shared" si="61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64"/>
        <v>106</v>
      </c>
      <c r="G782" t="s">
        <v>20</v>
      </c>
      <c r="H782">
        <v>164</v>
      </c>
      <c r="I782">
        <f>E782/H782</f>
        <v>33.054878048780488</v>
      </c>
      <c r="J782" t="s">
        <v>21</v>
      </c>
      <c r="K782" t="s">
        <v>22</v>
      </c>
      <c r="L782">
        <v>1469163600</v>
      </c>
      <c r="M782" s="8">
        <f t="shared" si="60"/>
        <v>42573.208333333328</v>
      </c>
      <c r="N782">
        <v>1470805200</v>
      </c>
      <c r="O782" s="9">
        <f t="shared" si="61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hidden="1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64"/>
        <v>50</v>
      </c>
      <c r="G783" t="s">
        <v>74</v>
      </c>
      <c r="H783">
        <v>56</v>
      </c>
      <c r="I783">
        <f>E783/H783</f>
        <v>78.821428571428569</v>
      </c>
      <c r="J783" t="s">
        <v>98</v>
      </c>
      <c r="K783" t="s">
        <v>99</v>
      </c>
      <c r="L783">
        <v>1288501200</v>
      </c>
      <c r="M783" s="8">
        <f t="shared" si="60"/>
        <v>40482.208333333336</v>
      </c>
      <c r="N783">
        <v>1292911200</v>
      </c>
      <c r="O783" s="9">
        <f t="shared" si="61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64"/>
        <v>215</v>
      </c>
      <c r="G784" t="s">
        <v>20</v>
      </c>
      <c r="H784">
        <v>161</v>
      </c>
      <c r="I784">
        <f>E784/H784</f>
        <v>68.204968944099377</v>
      </c>
      <c r="J784" t="s">
        <v>21</v>
      </c>
      <c r="K784" t="s">
        <v>22</v>
      </c>
      <c r="L784">
        <v>1298959200</v>
      </c>
      <c r="M784" s="8">
        <f t="shared" si="60"/>
        <v>40603.25</v>
      </c>
      <c r="N784">
        <v>1301374800</v>
      </c>
      <c r="O784" s="9">
        <f t="shared" si="61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64"/>
        <v>141</v>
      </c>
      <c r="G785" t="s">
        <v>20</v>
      </c>
      <c r="H785">
        <v>138</v>
      </c>
      <c r="I785">
        <f>E785/H785</f>
        <v>75.731884057971016</v>
      </c>
      <c r="J785" t="s">
        <v>21</v>
      </c>
      <c r="K785" t="s">
        <v>22</v>
      </c>
      <c r="L785">
        <v>1387260000</v>
      </c>
      <c r="M785" s="8">
        <f t="shared" si="60"/>
        <v>41625.25</v>
      </c>
      <c r="N785">
        <v>1387864800</v>
      </c>
      <c r="O785" s="9">
        <f t="shared" si="61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64"/>
        <v>115</v>
      </c>
      <c r="G786" t="s">
        <v>20</v>
      </c>
      <c r="H786">
        <v>3308</v>
      </c>
      <c r="I786">
        <f>E786/H786</f>
        <v>30.996070133010882</v>
      </c>
      <c r="J786" t="s">
        <v>21</v>
      </c>
      <c r="K786" t="s">
        <v>22</v>
      </c>
      <c r="L786">
        <v>1457244000</v>
      </c>
      <c r="M786" s="8">
        <f t="shared" si="60"/>
        <v>42435.25</v>
      </c>
      <c r="N786">
        <v>1458190800</v>
      </c>
      <c r="O786" s="9">
        <f t="shared" si="61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64"/>
        <v>193</v>
      </c>
      <c r="G787" t="s">
        <v>20</v>
      </c>
      <c r="H787">
        <v>127</v>
      </c>
      <c r="I787">
        <f>E787/H787</f>
        <v>101.88188976377953</v>
      </c>
      <c r="J787" t="s">
        <v>26</v>
      </c>
      <c r="K787" t="s">
        <v>27</v>
      </c>
      <c r="L787">
        <v>1556341200</v>
      </c>
      <c r="M787" s="8">
        <f t="shared" si="60"/>
        <v>43582.208333333328</v>
      </c>
      <c r="N787">
        <v>1559278800</v>
      </c>
      <c r="O787" s="9">
        <f t="shared" si="61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64"/>
        <v>729</v>
      </c>
      <c r="G788" t="s">
        <v>20</v>
      </c>
      <c r="H788">
        <v>207</v>
      </c>
      <c r="I788">
        <f>E788/H788</f>
        <v>52.879227053140099</v>
      </c>
      <c r="J788" t="s">
        <v>107</v>
      </c>
      <c r="K788" t="s">
        <v>108</v>
      </c>
      <c r="L788">
        <v>1522126800</v>
      </c>
      <c r="M788" s="8">
        <f t="shared" si="60"/>
        <v>43186.208333333328</v>
      </c>
      <c r="N788">
        <v>1522731600</v>
      </c>
      <c r="O788" s="9">
        <f t="shared" si="61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64"/>
        <v>99</v>
      </c>
      <c r="G789" t="s">
        <v>14</v>
      </c>
      <c r="H789">
        <v>859</v>
      </c>
      <c r="I789">
        <f>E789/H789</f>
        <v>71.005820721769496</v>
      </c>
      <c r="J789" t="s">
        <v>15</v>
      </c>
      <c r="K789" t="s">
        <v>16</v>
      </c>
      <c r="L789">
        <v>1305954000</v>
      </c>
      <c r="M789" s="8">
        <f t="shared" si="60"/>
        <v>40684.208333333336</v>
      </c>
      <c r="N789">
        <v>1306731600</v>
      </c>
      <c r="O789" s="9">
        <f t="shared" si="61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64"/>
        <v>88</v>
      </c>
      <c r="G790" t="s">
        <v>47</v>
      </c>
      <c r="H790">
        <v>31</v>
      </c>
      <c r="I790">
        <f>E790/H790</f>
        <v>102.38709677419355</v>
      </c>
      <c r="J790" t="s">
        <v>21</v>
      </c>
      <c r="K790" t="s">
        <v>22</v>
      </c>
      <c r="L790">
        <v>1350709200</v>
      </c>
      <c r="M790" s="8">
        <f t="shared" si="60"/>
        <v>41202.208333333336</v>
      </c>
      <c r="N790">
        <v>1352527200</v>
      </c>
      <c r="O790" s="9">
        <f t="shared" si="61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hidden="1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64"/>
        <v>37</v>
      </c>
      <c r="G791" t="s">
        <v>14</v>
      </c>
      <c r="H791">
        <v>45</v>
      </c>
      <c r="I791">
        <f>E791/H791</f>
        <v>74.466666666666669</v>
      </c>
      <c r="J791" t="s">
        <v>21</v>
      </c>
      <c r="K791" t="s">
        <v>22</v>
      </c>
      <c r="L791">
        <v>1401166800</v>
      </c>
      <c r="M791" s="8">
        <f t="shared" si="60"/>
        <v>41786.208333333336</v>
      </c>
      <c r="N791">
        <v>1404363600</v>
      </c>
      <c r="O791" s="9">
        <f t="shared" si="61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hidden="1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64"/>
        <v>30</v>
      </c>
      <c r="G792" t="s">
        <v>74</v>
      </c>
      <c r="H792">
        <v>1113</v>
      </c>
      <c r="I792">
        <f>E792/H792</f>
        <v>51.009883198562441</v>
      </c>
      <c r="J792" t="s">
        <v>21</v>
      </c>
      <c r="K792" t="s">
        <v>22</v>
      </c>
      <c r="L792">
        <v>1266127200</v>
      </c>
      <c r="M792" s="8">
        <f t="shared" si="60"/>
        <v>40223.25</v>
      </c>
      <c r="N792">
        <v>1266645600</v>
      </c>
      <c r="O792" s="9">
        <f t="shared" si="61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64"/>
        <v>25</v>
      </c>
      <c r="G793" t="s">
        <v>14</v>
      </c>
      <c r="H793">
        <v>6</v>
      </c>
      <c r="I793">
        <f>E793/H793</f>
        <v>90</v>
      </c>
      <c r="J793" t="s">
        <v>21</v>
      </c>
      <c r="K793" t="s">
        <v>22</v>
      </c>
      <c r="L793">
        <v>1481436000</v>
      </c>
      <c r="M793" s="8">
        <f t="shared" si="60"/>
        <v>42715.25</v>
      </c>
      <c r="N793">
        <v>1482818400</v>
      </c>
      <c r="O793" s="9">
        <f t="shared" si="61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hidden="1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64"/>
        <v>34</v>
      </c>
      <c r="G794" t="s">
        <v>14</v>
      </c>
      <c r="H794">
        <v>7</v>
      </c>
      <c r="I794">
        <f>E794/H794</f>
        <v>97.142857142857139</v>
      </c>
      <c r="J794" t="s">
        <v>21</v>
      </c>
      <c r="K794" t="s">
        <v>22</v>
      </c>
      <c r="L794">
        <v>1372222800</v>
      </c>
      <c r="M794" s="8">
        <f t="shared" si="60"/>
        <v>41451.208333333336</v>
      </c>
      <c r="N794">
        <v>1374642000</v>
      </c>
      <c r="O794" s="9">
        <f t="shared" si="61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64"/>
        <v>1185</v>
      </c>
      <c r="G795" t="s">
        <v>20</v>
      </c>
      <c r="H795">
        <v>181</v>
      </c>
      <c r="I795">
        <f>E795/H795</f>
        <v>72.071823204419886</v>
      </c>
      <c r="J795" t="s">
        <v>98</v>
      </c>
      <c r="K795" t="s">
        <v>99</v>
      </c>
      <c r="L795">
        <v>1372136400</v>
      </c>
      <c r="M795" s="8">
        <f t="shared" si="60"/>
        <v>41450.208333333336</v>
      </c>
      <c r="N795">
        <v>1372482000</v>
      </c>
      <c r="O795" s="9">
        <f t="shared" si="61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64"/>
        <v>125</v>
      </c>
      <c r="G796" t="s">
        <v>20</v>
      </c>
      <c r="H796">
        <v>110</v>
      </c>
      <c r="I796">
        <f>E796/H796</f>
        <v>75.236363636363635</v>
      </c>
      <c r="J796" t="s">
        <v>21</v>
      </c>
      <c r="K796" t="s">
        <v>22</v>
      </c>
      <c r="L796">
        <v>1513922400</v>
      </c>
      <c r="M796" s="8">
        <f t="shared" si="60"/>
        <v>43091.25</v>
      </c>
      <c r="N796">
        <v>1514959200</v>
      </c>
      <c r="O796" s="9">
        <f t="shared" si="61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64"/>
        <v>14</v>
      </c>
      <c r="G797" t="s">
        <v>14</v>
      </c>
      <c r="H797">
        <v>31</v>
      </c>
      <c r="I797">
        <f>E797/H797</f>
        <v>32.967741935483872</v>
      </c>
      <c r="J797" t="s">
        <v>21</v>
      </c>
      <c r="K797" t="s">
        <v>22</v>
      </c>
      <c r="L797">
        <v>1477976400</v>
      </c>
      <c r="M797" s="8">
        <f t="shared" si="60"/>
        <v>42675.208333333328</v>
      </c>
      <c r="N797">
        <v>1478235600</v>
      </c>
      <c r="O797" s="9">
        <f t="shared" si="61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64"/>
        <v>54</v>
      </c>
      <c r="G798" t="s">
        <v>14</v>
      </c>
      <c r="H798">
        <v>78</v>
      </c>
      <c r="I798">
        <f>E798/H798</f>
        <v>54.807692307692307</v>
      </c>
      <c r="J798" t="s">
        <v>21</v>
      </c>
      <c r="K798" t="s">
        <v>22</v>
      </c>
      <c r="L798">
        <v>1407474000</v>
      </c>
      <c r="M798" s="8">
        <f t="shared" si="60"/>
        <v>41859.208333333336</v>
      </c>
      <c r="N798">
        <v>1408078800</v>
      </c>
      <c r="O798" s="9">
        <f t="shared" si="61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64"/>
        <v>109</v>
      </c>
      <c r="G799" t="s">
        <v>20</v>
      </c>
      <c r="H799">
        <v>185</v>
      </c>
      <c r="I799">
        <f>E799/H799</f>
        <v>45.037837837837834</v>
      </c>
      <c r="J799" t="s">
        <v>21</v>
      </c>
      <c r="K799" t="s">
        <v>22</v>
      </c>
      <c r="L799">
        <v>1546149600</v>
      </c>
      <c r="M799" s="8">
        <f t="shared" si="60"/>
        <v>43464.25</v>
      </c>
      <c r="N799">
        <v>1548136800</v>
      </c>
      <c r="O799" s="9">
        <f t="shared" si="61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hidden="1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64"/>
        <v>188</v>
      </c>
      <c r="G800" t="s">
        <v>20</v>
      </c>
      <c r="H800">
        <v>121</v>
      </c>
      <c r="I800">
        <f>E800/H800</f>
        <v>52.958677685950413</v>
      </c>
      <c r="J800" t="s">
        <v>21</v>
      </c>
      <c r="K800" t="s">
        <v>22</v>
      </c>
      <c r="L800">
        <v>1338440400</v>
      </c>
      <c r="M800" s="8">
        <f t="shared" si="60"/>
        <v>41060.208333333336</v>
      </c>
      <c r="N800">
        <v>1340859600</v>
      </c>
      <c r="O800" s="9">
        <f t="shared" si="61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hidden="1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64"/>
        <v>87</v>
      </c>
      <c r="G801" t="s">
        <v>14</v>
      </c>
      <c r="H801">
        <v>1225</v>
      </c>
      <c r="I801">
        <f>E801/H801</f>
        <v>60.017959183673469</v>
      </c>
      <c r="J801" t="s">
        <v>40</v>
      </c>
      <c r="K801" t="s">
        <v>41</v>
      </c>
      <c r="L801">
        <v>1454133600</v>
      </c>
      <c r="M801" s="8">
        <f t="shared" si="60"/>
        <v>42399.25</v>
      </c>
      <c r="N801">
        <v>1454479200</v>
      </c>
      <c r="O801" s="9">
        <f t="shared" si="61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64"/>
        <v>1</v>
      </c>
      <c r="G802" t="s">
        <v>14</v>
      </c>
      <c r="H802">
        <v>1</v>
      </c>
      <c r="I802">
        <f>E802/H802</f>
        <v>1</v>
      </c>
      <c r="J802" t="s">
        <v>98</v>
      </c>
      <c r="K802" t="s">
        <v>99</v>
      </c>
      <c r="L802">
        <v>1434085200</v>
      </c>
      <c r="M802" s="8">
        <f t="shared" si="60"/>
        <v>42167.208333333328</v>
      </c>
      <c r="N802">
        <v>1434430800</v>
      </c>
      <c r="O802" s="9">
        <f t="shared" si="61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64"/>
        <v>202</v>
      </c>
      <c r="G803" t="s">
        <v>20</v>
      </c>
      <c r="H803">
        <v>106</v>
      </c>
      <c r="I803">
        <f>E803/H803</f>
        <v>44.028301886792455</v>
      </c>
      <c r="J803" t="s">
        <v>21</v>
      </c>
      <c r="K803" t="s">
        <v>22</v>
      </c>
      <c r="L803">
        <v>1577772000</v>
      </c>
      <c r="M803" s="8">
        <f t="shared" si="60"/>
        <v>43830.25</v>
      </c>
      <c r="N803">
        <v>1579672800</v>
      </c>
      <c r="O803" s="9">
        <f t="shared" si="61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64"/>
        <v>197</v>
      </c>
      <c r="G804" t="s">
        <v>20</v>
      </c>
      <c r="H804">
        <v>142</v>
      </c>
      <c r="I804">
        <f>E804/H804</f>
        <v>86.028169014084511</v>
      </c>
      <c r="J804" t="s">
        <v>21</v>
      </c>
      <c r="K804" t="s">
        <v>22</v>
      </c>
      <c r="L804">
        <v>1562216400</v>
      </c>
      <c r="M804" s="8">
        <f t="shared" si="60"/>
        <v>43650.208333333328</v>
      </c>
      <c r="N804">
        <v>1562389200</v>
      </c>
      <c r="O804" s="9">
        <f t="shared" si="61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" hidden="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64"/>
        <v>107</v>
      </c>
      <c r="G805" t="s">
        <v>20</v>
      </c>
      <c r="H805">
        <v>233</v>
      </c>
      <c r="I805">
        <f>E805/H805</f>
        <v>28.012875536480685</v>
      </c>
      <c r="J805" t="s">
        <v>21</v>
      </c>
      <c r="K805" t="s">
        <v>22</v>
      </c>
      <c r="L805">
        <v>1548568800</v>
      </c>
      <c r="M805" s="8">
        <f t="shared" si="60"/>
        <v>43492.25</v>
      </c>
      <c r="N805">
        <v>1551506400</v>
      </c>
      <c r="O805" s="9">
        <f t="shared" si="61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64"/>
        <v>268</v>
      </c>
      <c r="G806" t="s">
        <v>20</v>
      </c>
      <c r="H806">
        <v>218</v>
      </c>
      <c r="I806">
        <f>E806/H806</f>
        <v>32.050458715596328</v>
      </c>
      <c r="J806" t="s">
        <v>21</v>
      </c>
      <c r="K806" t="s">
        <v>22</v>
      </c>
      <c r="L806">
        <v>1514872800</v>
      </c>
      <c r="M806" s="8">
        <f t="shared" si="60"/>
        <v>43102.25</v>
      </c>
      <c r="N806">
        <v>1516600800</v>
      </c>
      <c r="O806" s="9">
        <f t="shared" si="61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64"/>
        <v>50</v>
      </c>
      <c r="G807" t="s">
        <v>14</v>
      </c>
      <c r="H807">
        <v>67</v>
      </c>
      <c r="I807">
        <f>E807/H807</f>
        <v>73.611940298507463</v>
      </c>
      <c r="J807" t="s">
        <v>26</v>
      </c>
      <c r="K807" t="s">
        <v>27</v>
      </c>
      <c r="L807">
        <v>1416031200</v>
      </c>
      <c r="M807" s="8">
        <f t="shared" si="60"/>
        <v>41958.25</v>
      </c>
      <c r="N807">
        <v>1420437600</v>
      </c>
      <c r="O807" s="9">
        <f t="shared" si="61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64"/>
        <v>1180</v>
      </c>
      <c r="G808" t="s">
        <v>20</v>
      </c>
      <c r="H808">
        <v>76</v>
      </c>
      <c r="I808">
        <f>E808/H808</f>
        <v>108.71052631578948</v>
      </c>
      <c r="J808" t="s">
        <v>21</v>
      </c>
      <c r="K808" t="s">
        <v>22</v>
      </c>
      <c r="L808">
        <v>1330927200</v>
      </c>
      <c r="M808" s="8">
        <f t="shared" si="60"/>
        <v>40973.25</v>
      </c>
      <c r="N808">
        <v>1332997200</v>
      </c>
      <c r="O808" s="9">
        <f t="shared" si="61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hidden="1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64"/>
        <v>264</v>
      </c>
      <c r="G809" t="s">
        <v>20</v>
      </c>
      <c r="H809">
        <v>43</v>
      </c>
      <c r="I809">
        <f>E809/H809</f>
        <v>42.97674418604651</v>
      </c>
      <c r="J809" t="s">
        <v>21</v>
      </c>
      <c r="K809" t="s">
        <v>22</v>
      </c>
      <c r="L809">
        <v>1571115600</v>
      </c>
      <c r="M809" s="8">
        <f t="shared" si="60"/>
        <v>43753.208333333328</v>
      </c>
      <c r="N809">
        <v>1574920800</v>
      </c>
      <c r="O809" s="9">
        <f t="shared" si="61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64"/>
        <v>30</v>
      </c>
      <c r="G810" t="s">
        <v>14</v>
      </c>
      <c r="H810">
        <v>19</v>
      </c>
      <c r="I810">
        <f>E810/H810</f>
        <v>83.315789473684205</v>
      </c>
      <c r="J810" t="s">
        <v>21</v>
      </c>
      <c r="K810" t="s">
        <v>22</v>
      </c>
      <c r="L810">
        <v>1463461200</v>
      </c>
      <c r="M810" s="8">
        <f t="shared" si="60"/>
        <v>42507.208333333328</v>
      </c>
      <c r="N810">
        <v>1464930000</v>
      </c>
      <c r="O810" s="9">
        <f t="shared" si="61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64"/>
        <v>62</v>
      </c>
      <c r="G811" t="s">
        <v>14</v>
      </c>
      <c r="H811">
        <v>2108</v>
      </c>
      <c r="I811">
        <f>E811/H811</f>
        <v>42</v>
      </c>
      <c r="J811" t="s">
        <v>98</v>
      </c>
      <c r="K811" t="s">
        <v>99</v>
      </c>
      <c r="L811">
        <v>1344920400</v>
      </c>
      <c r="M811" s="8">
        <f t="shared" si="60"/>
        <v>41135.208333333336</v>
      </c>
      <c r="N811">
        <v>1345006800</v>
      </c>
      <c r="O811" s="9">
        <f t="shared" si="61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hidden="1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64"/>
        <v>193</v>
      </c>
      <c r="G812" t="s">
        <v>20</v>
      </c>
      <c r="H812">
        <v>221</v>
      </c>
      <c r="I812">
        <f>E812/H812</f>
        <v>55.927601809954751</v>
      </c>
      <c r="J812" t="s">
        <v>21</v>
      </c>
      <c r="K812" t="s">
        <v>22</v>
      </c>
      <c r="L812">
        <v>1511848800</v>
      </c>
      <c r="M812" s="8">
        <f t="shared" si="60"/>
        <v>43067.25</v>
      </c>
      <c r="N812">
        <v>1512712800</v>
      </c>
      <c r="O812" s="9">
        <f t="shared" si="61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64"/>
        <v>77</v>
      </c>
      <c r="G813" t="s">
        <v>14</v>
      </c>
      <c r="H813">
        <v>679</v>
      </c>
      <c r="I813">
        <f>E813/H813</f>
        <v>105.03681885125184</v>
      </c>
      <c r="J813" t="s">
        <v>21</v>
      </c>
      <c r="K813" t="s">
        <v>22</v>
      </c>
      <c r="L813">
        <v>1452319200</v>
      </c>
      <c r="M813" s="8">
        <f t="shared" si="60"/>
        <v>42378.25</v>
      </c>
      <c r="N813">
        <v>1452492000</v>
      </c>
      <c r="O813" s="9">
        <f t="shared" si="61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64"/>
        <v>225</v>
      </c>
      <c r="G814" t="s">
        <v>20</v>
      </c>
      <c r="H814">
        <v>2805</v>
      </c>
      <c r="I814">
        <f>E814/H814</f>
        <v>48</v>
      </c>
      <c r="J814" t="s">
        <v>15</v>
      </c>
      <c r="K814" t="s">
        <v>16</v>
      </c>
      <c r="L814">
        <v>1523854800</v>
      </c>
      <c r="M814" s="8">
        <f t="shared" si="60"/>
        <v>43206.208333333328</v>
      </c>
      <c r="N814">
        <v>1524286800</v>
      </c>
      <c r="O814" s="9">
        <f t="shared" si="61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64"/>
        <v>239</v>
      </c>
      <c r="G815" t="s">
        <v>20</v>
      </c>
      <c r="H815">
        <v>68</v>
      </c>
      <c r="I815">
        <f>E815/H815</f>
        <v>112.66176470588235</v>
      </c>
      <c r="J815" t="s">
        <v>21</v>
      </c>
      <c r="K815" t="s">
        <v>22</v>
      </c>
      <c r="L815">
        <v>1346043600</v>
      </c>
      <c r="M815" s="8">
        <f t="shared" si="60"/>
        <v>41148.208333333336</v>
      </c>
      <c r="N815">
        <v>1346907600</v>
      </c>
      <c r="O815" s="9">
        <f t="shared" si="61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64"/>
        <v>92</v>
      </c>
      <c r="G816" t="s">
        <v>14</v>
      </c>
      <c r="H816">
        <v>36</v>
      </c>
      <c r="I816">
        <f>E816/H816</f>
        <v>81.944444444444443</v>
      </c>
      <c r="J816" t="s">
        <v>36</v>
      </c>
      <c r="K816" t="s">
        <v>37</v>
      </c>
      <c r="L816">
        <v>1464325200</v>
      </c>
      <c r="M816" s="8">
        <f t="shared" si="60"/>
        <v>42517.208333333328</v>
      </c>
      <c r="N816">
        <v>1464498000</v>
      </c>
      <c r="O816" s="9">
        <f t="shared" si="61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64"/>
        <v>130</v>
      </c>
      <c r="G817" t="s">
        <v>20</v>
      </c>
      <c r="H817">
        <v>183</v>
      </c>
      <c r="I817">
        <f>E817/H817</f>
        <v>64.049180327868854</v>
      </c>
      <c r="J817" t="s">
        <v>15</v>
      </c>
      <c r="K817" t="s">
        <v>16</v>
      </c>
      <c r="L817">
        <v>1511935200</v>
      </c>
      <c r="M817" s="8">
        <f t="shared" si="60"/>
        <v>43068.25</v>
      </c>
      <c r="N817">
        <v>1514181600</v>
      </c>
      <c r="O817" s="9">
        <f t="shared" si="61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hidden="1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64"/>
        <v>615</v>
      </c>
      <c r="G818" t="s">
        <v>20</v>
      </c>
      <c r="H818">
        <v>133</v>
      </c>
      <c r="I818">
        <f>E818/H818</f>
        <v>106.39097744360902</v>
      </c>
      <c r="J818" t="s">
        <v>21</v>
      </c>
      <c r="K818" t="s">
        <v>22</v>
      </c>
      <c r="L818">
        <v>1392012000</v>
      </c>
      <c r="M818" s="8">
        <f t="shared" si="60"/>
        <v>41680.25</v>
      </c>
      <c r="N818">
        <v>1392184800</v>
      </c>
      <c r="O818" s="9">
        <f t="shared" si="61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64"/>
        <v>368</v>
      </c>
      <c r="G819" t="s">
        <v>20</v>
      </c>
      <c r="H819">
        <v>2489</v>
      </c>
      <c r="I819">
        <f>E819/H819</f>
        <v>76.011249497790274</v>
      </c>
      <c r="J819" t="s">
        <v>107</v>
      </c>
      <c r="K819" t="s">
        <v>108</v>
      </c>
      <c r="L819">
        <v>1556946000</v>
      </c>
      <c r="M819" s="8">
        <f t="shared" si="60"/>
        <v>43589.208333333328</v>
      </c>
      <c r="N819">
        <v>1559365200</v>
      </c>
      <c r="O819" s="9">
        <f t="shared" si="61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hidden="1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64"/>
        <v>1094</v>
      </c>
      <c r="G820" t="s">
        <v>20</v>
      </c>
      <c r="H820">
        <v>69</v>
      </c>
      <c r="I820">
        <f>E820/H820</f>
        <v>111.07246376811594</v>
      </c>
      <c r="J820" t="s">
        <v>21</v>
      </c>
      <c r="K820" t="s">
        <v>22</v>
      </c>
      <c r="L820">
        <v>1548050400</v>
      </c>
      <c r="M820" s="8">
        <f t="shared" si="60"/>
        <v>43486.25</v>
      </c>
      <c r="N820">
        <v>1549173600</v>
      </c>
      <c r="O820" s="9">
        <f t="shared" si="61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64"/>
        <v>50</v>
      </c>
      <c r="G821" t="s">
        <v>14</v>
      </c>
      <c r="H821">
        <v>47</v>
      </c>
      <c r="I821">
        <f>E821/H821</f>
        <v>95.936170212765958</v>
      </c>
      <c r="J821" t="s">
        <v>21</v>
      </c>
      <c r="K821" t="s">
        <v>22</v>
      </c>
      <c r="L821">
        <v>1353736800</v>
      </c>
      <c r="M821" s="8">
        <f t="shared" si="60"/>
        <v>41237.25</v>
      </c>
      <c r="N821">
        <v>1355032800</v>
      </c>
      <c r="O821" s="9">
        <f t="shared" si="61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64"/>
        <v>800</v>
      </c>
      <c r="G822" t="s">
        <v>20</v>
      </c>
      <c r="H822">
        <v>279</v>
      </c>
      <c r="I822">
        <f>E822/H822</f>
        <v>43.043010752688176</v>
      </c>
      <c r="J822" t="s">
        <v>40</v>
      </c>
      <c r="K822" t="s">
        <v>41</v>
      </c>
      <c r="L822">
        <v>1532840400</v>
      </c>
      <c r="M822" s="8">
        <f t="shared" si="60"/>
        <v>43310.208333333328</v>
      </c>
      <c r="N822">
        <v>1533963600</v>
      </c>
      <c r="O822" s="9">
        <f t="shared" si="61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64"/>
        <v>291</v>
      </c>
      <c r="G823" t="s">
        <v>20</v>
      </c>
      <c r="H823">
        <v>210</v>
      </c>
      <c r="I823">
        <f>E823/H823</f>
        <v>67.966666666666669</v>
      </c>
      <c r="J823" t="s">
        <v>21</v>
      </c>
      <c r="K823" t="s">
        <v>22</v>
      </c>
      <c r="L823">
        <v>1488261600</v>
      </c>
      <c r="M823" s="8">
        <f t="shared" si="60"/>
        <v>42794.25</v>
      </c>
      <c r="N823">
        <v>1489381200</v>
      </c>
      <c r="O823" s="9">
        <f t="shared" si="61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64"/>
        <v>349</v>
      </c>
      <c r="G824" t="s">
        <v>20</v>
      </c>
      <c r="H824">
        <v>2100</v>
      </c>
      <c r="I824">
        <f>E824/H824</f>
        <v>89.991428571428571</v>
      </c>
      <c r="J824" t="s">
        <v>21</v>
      </c>
      <c r="K824" t="s">
        <v>22</v>
      </c>
      <c r="L824">
        <v>1393567200</v>
      </c>
      <c r="M824" s="8">
        <f t="shared" si="60"/>
        <v>41698.25</v>
      </c>
      <c r="N824">
        <v>1395032400</v>
      </c>
      <c r="O824" s="9">
        <f t="shared" si="61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64"/>
        <v>357</v>
      </c>
      <c r="G825" t="s">
        <v>20</v>
      </c>
      <c r="H825">
        <v>252</v>
      </c>
      <c r="I825">
        <f>E825/H825</f>
        <v>58.095238095238095</v>
      </c>
      <c r="J825" t="s">
        <v>21</v>
      </c>
      <c r="K825" t="s">
        <v>22</v>
      </c>
      <c r="L825">
        <v>1410325200</v>
      </c>
      <c r="M825" s="8">
        <f t="shared" si="60"/>
        <v>41892.208333333336</v>
      </c>
      <c r="N825">
        <v>1412485200</v>
      </c>
      <c r="O825" s="9">
        <f t="shared" si="61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64"/>
        <v>126</v>
      </c>
      <c r="G826" t="s">
        <v>20</v>
      </c>
      <c r="H826">
        <v>1280</v>
      </c>
      <c r="I826">
        <f>E826/H826</f>
        <v>83.996875000000003</v>
      </c>
      <c r="J826" t="s">
        <v>21</v>
      </c>
      <c r="K826" t="s">
        <v>22</v>
      </c>
      <c r="L826">
        <v>1276923600</v>
      </c>
      <c r="M826" s="8">
        <f t="shared" si="60"/>
        <v>40348.208333333336</v>
      </c>
      <c r="N826">
        <v>1279688400</v>
      </c>
      <c r="O826" s="9">
        <f t="shared" si="61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64"/>
        <v>387</v>
      </c>
      <c r="G827" t="s">
        <v>20</v>
      </c>
      <c r="H827">
        <v>157</v>
      </c>
      <c r="I827">
        <f>E827/H827</f>
        <v>88.853503184713375</v>
      </c>
      <c r="J827" t="s">
        <v>40</v>
      </c>
      <c r="K827" t="s">
        <v>41</v>
      </c>
      <c r="L827">
        <v>1500958800</v>
      </c>
      <c r="M827" s="8">
        <f t="shared" si="60"/>
        <v>42941.208333333328</v>
      </c>
      <c r="N827">
        <v>1501995600</v>
      </c>
      <c r="O827" s="9">
        <f t="shared" si="61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" hidden="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64"/>
        <v>457</v>
      </c>
      <c r="G828" t="s">
        <v>20</v>
      </c>
      <c r="H828">
        <v>194</v>
      </c>
      <c r="I828">
        <f>E828/H828</f>
        <v>65.963917525773198</v>
      </c>
      <c r="J828" t="s">
        <v>21</v>
      </c>
      <c r="K828" t="s">
        <v>22</v>
      </c>
      <c r="L828">
        <v>1292220000</v>
      </c>
      <c r="M828" s="8">
        <f t="shared" si="60"/>
        <v>40525.25</v>
      </c>
      <c r="N828">
        <v>1294639200</v>
      </c>
      <c r="O828" s="9">
        <f t="shared" si="61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64"/>
        <v>266</v>
      </c>
      <c r="G829" t="s">
        <v>20</v>
      </c>
      <c r="H829">
        <v>82</v>
      </c>
      <c r="I829">
        <f>E829/H829</f>
        <v>74.804878048780495</v>
      </c>
      <c r="J829" t="s">
        <v>26</v>
      </c>
      <c r="K829" t="s">
        <v>27</v>
      </c>
      <c r="L829">
        <v>1304398800</v>
      </c>
      <c r="M829" s="8">
        <f t="shared" si="60"/>
        <v>40666.208333333336</v>
      </c>
      <c r="N829">
        <v>1305435600</v>
      </c>
      <c r="O829" s="9">
        <f t="shared" si="61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" hidden="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64"/>
        <v>69</v>
      </c>
      <c r="G830" t="s">
        <v>14</v>
      </c>
      <c r="H830">
        <v>70</v>
      </c>
      <c r="I830">
        <f>E830/H830</f>
        <v>69.98571428571428</v>
      </c>
      <c r="J830" t="s">
        <v>21</v>
      </c>
      <c r="K830" t="s">
        <v>22</v>
      </c>
      <c r="L830">
        <v>1535432400</v>
      </c>
      <c r="M830" s="8">
        <f t="shared" si="60"/>
        <v>43340.208333333328</v>
      </c>
      <c r="N830">
        <v>1537592400</v>
      </c>
      <c r="O830" s="9">
        <f t="shared" si="61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hidden="1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64"/>
        <v>51</v>
      </c>
      <c r="G831" t="s">
        <v>14</v>
      </c>
      <c r="H831">
        <v>154</v>
      </c>
      <c r="I831">
        <f>E831/H831</f>
        <v>32.006493506493506</v>
      </c>
      <c r="J831" t="s">
        <v>21</v>
      </c>
      <c r="K831" t="s">
        <v>22</v>
      </c>
      <c r="L831">
        <v>1433826000</v>
      </c>
      <c r="M831" s="8">
        <f t="shared" si="60"/>
        <v>42164.208333333328</v>
      </c>
      <c r="N831">
        <v>1435122000</v>
      </c>
      <c r="O831" s="9">
        <f t="shared" si="61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" hidden="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64"/>
        <v>1</v>
      </c>
      <c r="G832" t="s">
        <v>14</v>
      </c>
      <c r="H832">
        <v>22</v>
      </c>
      <c r="I832">
        <f>E832/H832</f>
        <v>64.727272727272734</v>
      </c>
      <c r="J832" t="s">
        <v>21</v>
      </c>
      <c r="K832" t="s">
        <v>22</v>
      </c>
      <c r="L832">
        <v>1514959200</v>
      </c>
      <c r="M832" s="8">
        <f t="shared" si="60"/>
        <v>43103.25</v>
      </c>
      <c r="N832">
        <v>1520056800</v>
      </c>
      <c r="O832" s="9">
        <f t="shared" si="61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64"/>
        <v>108</v>
      </c>
      <c r="G833" t="s">
        <v>20</v>
      </c>
      <c r="H833">
        <v>4233</v>
      </c>
      <c r="I833">
        <f>E833/H833</f>
        <v>24.998110087408456</v>
      </c>
      <c r="J833" t="s">
        <v>21</v>
      </c>
      <c r="K833" t="s">
        <v>22</v>
      </c>
      <c r="L833">
        <v>1332738000</v>
      </c>
      <c r="M833" s="8">
        <f t="shared" si="60"/>
        <v>40994.208333333336</v>
      </c>
      <c r="N833">
        <v>1335675600</v>
      </c>
      <c r="O833" s="9">
        <f t="shared" si="61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64"/>
        <v>315</v>
      </c>
      <c r="G834" t="s">
        <v>20</v>
      </c>
      <c r="H834">
        <v>1297</v>
      </c>
      <c r="I834">
        <f>E834/H834</f>
        <v>104.97764070932922</v>
      </c>
      <c r="J834" t="s">
        <v>36</v>
      </c>
      <c r="K834" t="s">
        <v>37</v>
      </c>
      <c r="L834">
        <v>1445490000</v>
      </c>
      <c r="M834" s="8">
        <f t="shared" si="60"/>
        <v>42299.208333333328</v>
      </c>
      <c r="N834">
        <v>1448431200</v>
      </c>
      <c r="O834" s="9">
        <f t="shared" si="61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64"/>
        <v>157</v>
      </c>
      <c r="G835" t="s">
        <v>20</v>
      </c>
      <c r="H835">
        <v>165</v>
      </c>
      <c r="I835">
        <f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65">(((L835/60)/60)/24)+DATE(1970,1,1)</f>
        <v>40588.25</v>
      </c>
      <c r="N835">
        <v>1298613600</v>
      </c>
      <c r="O835" s="9">
        <f t="shared" ref="O835:O898" si="66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7">LEFT(R835,SEARCH("/",R835)-1)</f>
        <v>publishing</v>
      </c>
      <c r="T835" t="str">
        <f t="shared" ref="T835:T898" si="68">RIGHT(R835,LEN(R835) -SEARCH("/",R835))</f>
        <v>translations</v>
      </c>
    </row>
    <row r="836" spans="1:20" hidden="1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ref="F836:F899" si="69">INT(E836/D836*100)</f>
        <v>153</v>
      </c>
      <c r="G836" t="s">
        <v>20</v>
      </c>
      <c r="H836">
        <v>119</v>
      </c>
      <c r="I836">
        <f>E836/H836</f>
        <v>94.352941176470594</v>
      </c>
      <c r="J836" t="s">
        <v>21</v>
      </c>
      <c r="K836" t="s">
        <v>22</v>
      </c>
      <c r="L836">
        <v>1371963600</v>
      </c>
      <c r="M836" s="8">
        <f t="shared" si="65"/>
        <v>41448.208333333336</v>
      </c>
      <c r="N836">
        <v>1372482000</v>
      </c>
      <c r="O836" s="9">
        <f t="shared" si="66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69"/>
        <v>89</v>
      </c>
      <c r="G837" t="s">
        <v>14</v>
      </c>
      <c r="H837">
        <v>1758</v>
      </c>
      <c r="I837">
        <f>E837/H837</f>
        <v>44.001706484641637</v>
      </c>
      <c r="J837" t="s">
        <v>21</v>
      </c>
      <c r="K837" t="s">
        <v>22</v>
      </c>
      <c r="L837">
        <v>1425103200</v>
      </c>
      <c r="M837" s="8">
        <f t="shared" si="65"/>
        <v>42063.25</v>
      </c>
      <c r="N837">
        <v>1425621600</v>
      </c>
      <c r="O837" s="9">
        <f t="shared" si="66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69"/>
        <v>75</v>
      </c>
      <c r="G838" t="s">
        <v>14</v>
      </c>
      <c r="H838">
        <v>94</v>
      </c>
      <c r="I838">
        <f>E838/H838</f>
        <v>64.744680851063833</v>
      </c>
      <c r="J838" t="s">
        <v>21</v>
      </c>
      <c r="K838" t="s">
        <v>22</v>
      </c>
      <c r="L838">
        <v>1265349600</v>
      </c>
      <c r="M838" s="8">
        <f t="shared" si="65"/>
        <v>40214.25</v>
      </c>
      <c r="N838">
        <v>1266300000</v>
      </c>
      <c r="O838" s="9">
        <f t="shared" si="66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69"/>
        <v>852</v>
      </c>
      <c r="G839" t="s">
        <v>20</v>
      </c>
      <c r="H839">
        <v>1797</v>
      </c>
      <c r="I839">
        <f>E839/H839</f>
        <v>84.00667779632721</v>
      </c>
      <c r="J839" t="s">
        <v>21</v>
      </c>
      <c r="K839" t="s">
        <v>22</v>
      </c>
      <c r="L839">
        <v>1301202000</v>
      </c>
      <c r="M839" s="8">
        <f t="shared" si="65"/>
        <v>40629.208333333336</v>
      </c>
      <c r="N839">
        <v>1305867600</v>
      </c>
      <c r="O839" s="9">
        <f t="shared" si="66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hidden="1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69"/>
        <v>138</v>
      </c>
      <c r="G840" t="s">
        <v>20</v>
      </c>
      <c r="H840">
        <v>261</v>
      </c>
      <c r="I840">
        <f>E840/H840</f>
        <v>34.061302681992338</v>
      </c>
      <c r="J840" t="s">
        <v>21</v>
      </c>
      <c r="K840" t="s">
        <v>22</v>
      </c>
      <c r="L840">
        <v>1538024400</v>
      </c>
      <c r="M840" s="8">
        <f t="shared" si="65"/>
        <v>43370.208333333328</v>
      </c>
      <c r="N840">
        <v>1538802000</v>
      </c>
      <c r="O840" s="9">
        <f t="shared" si="66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69"/>
        <v>190</v>
      </c>
      <c r="G841" t="s">
        <v>20</v>
      </c>
      <c r="H841">
        <v>157</v>
      </c>
      <c r="I841">
        <f>E841/H841</f>
        <v>93.273885350318466</v>
      </c>
      <c r="J841" t="s">
        <v>21</v>
      </c>
      <c r="K841" t="s">
        <v>22</v>
      </c>
      <c r="L841">
        <v>1395032400</v>
      </c>
      <c r="M841" s="8">
        <f t="shared" si="65"/>
        <v>41715.208333333336</v>
      </c>
      <c r="N841">
        <v>1398920400</v>
      </c>
      <c r="O841" s="9">
        <f t="shared" si="66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hidden="1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69"/>
        <v>100</v>
      </c>
      <c r="G842" t="s">
        <v>20</v>
      </c>
      <c r="H842">
        <v>3533</v>
      </c>
      <c r="I842">
        <f>E842/H842</f>
        <v>32.998301726577978</v>
      </c>
      <c r="J842" t="s">
        <v>21</v>
      </c>
      <c r="K842" t="s">
        <v>22</v>
      </c>
      <c r="L842">
        <v>1405486800</v>
      </c>
      <c r="M842" s="8">
        <f t="shared" si="65"/>
        <v>41836.208333333336</v>
      </c>
      <c r="N842">
        <v>1405659600</v>
      </c>
      <c r="O842" s="9">
        <f t="shared" si="66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69"/>
        <v>142</v>
      </c>
      <c r="G843" t="s">
        <v>20</v>
      </c>
      <c r="H843">
        <v>155</v>
      </c>
      <c r="I843">
        <f>E843/H843</f>
        <v>83.812903225806451</v>
      </c>
      <c r="J843" t="s">
        <v>21</v>
      </c>
      <c r="K843" t="s">
        <v>22</v>
      </c>
      <c r="L843">
        <v>1455861600</v>
      </c>
      <c r="M843" s="8">
        <f t="shared" si="65"/>
        <v>42419.25</v>
      </c>
      <c r="N843">
        <v>1457244000</v>
      </c>
      <c r="O843" s="9">
        <f t="shared" si="66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69"/>
        <v>563</v>
      </c>
      <c r="G844" t="s">
        <v>20</v>
      </c>
      <c r="H844">
        <v>132</v>
      </c>
      <c r="I844">
        <f>E844/H844</f>
        <v>63.992424242424242</v>
      </c>
      <c r="J844" t="s">
        <v>107</v>
      </c>
      <c r="K844" t="s">
        <v>108</v>
      </c>
      <c r="L844">
        <v>1529038800</v>
      </c>
      <c r="M844" s="8">
        <f t="shared" si="65"/>
        <v>43266.208333333328</v>
      </c>
      <c r="N844">
        <v>1529298000</v>
      </c>
      <c r="O844" s="9">
        <f t="shared" si="66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69"/>
        <v>30</v>
      </c>
      <c r="G845" t="s">
        <v>14</v>
      </c>
      <c r="H845">
        <v>33</v>
      </c>
      <c r="I845">
        <f>E845/H845</f>
        <v>81.909090909090907</v>
      </c>
      <c r="J845" t="s">
        <v>21</v>
      </c>
      <c r="K845" t="s">
        <v>22</v>
      </c>
      <c r="L845">
        <v>1535259600</v>
      </c>
      <c r="M845" s="8">
        <f t="shared" si="65"/>
        <v>43338.208333333328</v>
      </c>
      <c r="N845">
        <v>1535778000</v>
      </c>
      <c r="O845" s="9">
        <f t="shared" si="66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69"/>
        <v>99</v>
      </c>
      <c r="G846" t="s">
        <v>74</v>
      </c>
      <c r="H846">
        <v>94</v>
      </c>
      <c r="I846">
        <f>E846/H846</f>
        <v>93.053191489361708</v>
      </c>
      <c r="J846" t="s">
        <v>21</v>
      </c>
      <c r="K846" t="s">
        <v>22</v>
      </c>
      <c r="L846">
        <v>1327212000</v>
      </c>
      <c r="M846" s="8">
        <f t="shared" si="65"/>
        <v>40930.25</v>
      </c>
      <c r="N846">
        <v>1327471200</v>
      </c>
      <c r="O846" s="9">
        <f t="shared" si="66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69"/>
        <v>197</v>
      </c>
      <c r="G847" t="s">
        <v>20</v>
      </c>
      <c r="H847">
        <v>1354</v>
      </c>
      <c r="I847">
        <f>E847/H847</f>
        <v>101.98449039881831</v>
      </c>
      <c r="J847" t="s">
        <v>40</v>
      </c>
      <c r="K847" t="s">
        <v>41</v>
      </c>
      <c r="L847">
        <v>1526360400</v>
      </c>
      <c r="M847" s="8">
        <f t="shared" si="65"/>
        <v>43235.208333333328</v>
      </c>
      <c r="N847">
        <v>1529557200</v>
      </c>
      <c r="O847" s="9">
        <f t="shared" si="66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69"/>
        <v>508</v>
      </c>
      <c r="G848" t="s">
        <v>20</v>
      </c>
      <c r="H848">
        <v>48</v>
      </c>
      <c r="I848">
        <f>E848/H848</f>
        <v>105.9375</v>
      </c>
      <c r="J848" t="s">
        <v>21</v>
      </c>
      <c r="K848" t="s">
        <v>22</v>
      </c>
      <c r="L848">
        <v>1532149200</v>
      </c>
      <c r="M848" s="8">
        <f t="shared" si="65"/>
        <v>43302.208333333328</v>
      </c>
      <c r="N848">
        <v>1535259600</v>
      </c>
      <c r="O848" s="9">
        <f t="shared" si="66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69"/>
        <v>237</v>
      </c>
      <c r="G849" t="s">
        <v>20</v>
      </c>
      <c r="H849">
        <v>110</v>
      </c>
      <c r="I849">
        <f>E849/H849</f>
        <v>101.58181818181818</v>
      </c>
      <c r="J849" t="s">
        <v>21</v>
      </c>
      <c r="K849" t="s">
        <v>22</v>
      </c>
      <c r="L849">
        <v>1515304800</v>
      </c>
      <c r="M849" s="8">
        <f t="shared" si="65"/>
        <v>43107.25</v>
      </c>
      <c r="N849">
        <v>1515564000</v>
      </c>
      <c r="O849" s="9">
        <f t="shared" si="66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69"/>
        <v>338</v>
      </c>
      <c r="G850" t="s">
        <v>20</v>
      </c>
      <c r="H850">
        <v>172</v>
      </c>
      <c r="I850">
        <f>E850/H850</f>
        <v>62.970930232558139</v>
      </c>
      <c r="J850" t="s">
        <v>21</v>
      </c>
      <c r="K850" t="s">
        <v>22</v>
      </c>
      <c r="L850">
        <v>1276318800</v>
      </c>
      <c r="M850" s="8">
        <f t="shared" si="65"/>
        <v>40341.208333333336</v>
      </c>
      <c r="N850">
        <v>1277096400</v>
      </c>
      <c r="O850" s="9">
        <f t="shared" si="66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69"/>
        <v>133</v>
      </c>
      <c r="G851" t="s">
        <v>20</v>
      </c>
      <c r="H851">
        <v>307</v>
      </c>
      <c r="I851">
        <f>E851/H851</f>
        <v>29.045602605863191</v>
      </c>
      <c r="J851" t="s">
        <v>21</v>
      </c>
      <c r="K851" t="s">
        <v>22</v>
      </c>
      <c r="L851">
        <v>1328767200</v>
      </c>
      <c r="M851" s="8">
        <f t="shared" si="65"/>
        <v>40948.25</v>
      </c>
      <c r="N851">
        <v>1329026400</v>
      </c>
      <c r="O851" s="9">
        <f t="shared" si="66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69"/>
        <v>1</v>
      </c>
      <c r="G852" t="s">
        <v>14</v>
      </c>
      <c r="H852">
        <v>1</v>
      </c>
      <c r="I852">
        <f>E852/H852</f>
        <v>1</v>
      </c>
      <c r="J852" t="s">
        <v>21</v>
      </c>
      <c r="K852" t="s">
        <v>22</v>
      </c>
      <c r="L852">
        <v>1321682400</v>
      </c>
      <c r="M852" s="8">
        <f t="shared" si="65"/>
        <v>40866.25</v>
      </c>
      <c r="N852">
        <v>1322978400</v>
      </c>
      <c r="O852" s="9">
        <f t="shared" si="66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69"/>
        <v>207</v>
      </c>
      <c r="G853" t="s">
        <v>20</v>
      </c>
      <c r="H853">
        <v>160</v>
      </c>
      <c r="I853">
        <f>E853/H853</f>
        <v>77.924999999999997</v>
      </c>
      <c r="J853" t="s">
        <v>21</v>
      </c>
      <c r="K853" t="s">
        <v>22</v>
      </c>
      <c r="L853">
        <v>1335934800</v>
      </c>
      <c r="M853" s="8">
        <f t="shared" si="65"/>
        <v>41031.208333333336</v>
      </c>
      <c r="N853">
        <v>1338786000</v>
      </c>
      <c r="O853" s="9">
        <f t="shared" si="66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69"/>
        <v>51</v>
      </c>
      <c r="G854" t="s">
        <v>14</v>
      </c>
      <c r="H854">
        <v>31</v>
      </c>
      <c r="I854">
        <f>E854/H854</f>
        <v>80.806451612903231</v>
      </c>
      <c r="J854" t="s">
        <v>21</v>
      </c>
      <c r="K854" t="s">
        <v>22</v>
      </c>
      <c r="L854">
        <v>1310792400</v>
      </c>
      <c r="M854" s="8">
        <f t="shared" si="65"/>
        <v>40740.208333333336</v>
      </c>
      <c r="N854">
        <v>1311656400</v>
      </c>
      <c r="O854" s="9">
        <f t="shared" si="66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69"/>
        <v>652</v>
      </c>
      <c r="G855" t="s">
        <v>20</v>
      </c>
      <c r="H855">
        <v>1467</v>
      </c>
      <c r="I855">
        <f>E855/H855</f>
        <v>76.006816632583508</v>
      </c>
      <c r="J855" t="s">
        <v>15</v>
      </c>
      <c r="K855" t="s">
        <v>16</v>
      </c>
      <c r="L855">
        <v>1308546000</v>
      </c>
      <c r="M855" s="8">
        <f t="shared" si="65"/>
        <v>40714.208333333336</v>
      </c>
      <c r="N855">
        <v>1308978000</v>
      </c>
      <c r="O855" s="9">
        <f t="shared" si="66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69"/>
        <v>113</v>
      </c>
      <c r="G856" t="s">
        <v>20</v>
      </c>
      <c r="H856">
        <v>2662</v>
      </c>
      <c r="I856">
        <f>E856/H856</f>
        <v>72.993613824192337</v>
      </c>
      <c r="J856" t="s">
        <v>15</v>
      </c>
      <c r="K856" t="s">
        <v>16</v>
      </c>
      <c r="L856">
        <v>1574056800</v>
      </c>
      <c r="M856" s="8">
        <f t="shared" si="65"/>
        <v>43787.25</v>
      </c>
      <c r="N856">
        <v>1576389600</v>
      </c>
      <c r="O856" s="9">
        <f t="shared" si="66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hidden="1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69"/>
        <v>102</v>
      </c>
      <c r="G857" t="s">
        <v>20</v>
      </c>
      <c r="H857">
        <v>452</v>
      </c>
      <c r="I857">
        <f>E857/H857</f>
        <v>53</v>
      </c>
      <c r="J857" t="s">
        <v>26</v>
      </c>
      <c r="K857" t="s">
        <v>27</v>
      </c>
      <c r="L857">
        <v>1308373200</v>
      </c>
      <c r="M857" s="8">
        <f t="shared" si="65"/>
        <v>40712.208333333336</v>
      </c>
      <c r="N857">
        <v>1311051600</v>
      </c>
      <c r="O857" s="9">
        <f t="shared" si="66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69"/>
        <v>356</v>
      </c>
      <c r="G858" t="s">
        <v>20</v>
      </c>
      <c r="H858">
        <v>158</v>
      </c>
      <c r="I858">
        <f>E858/H858</f>
        <v>54.164556962025316</v>
      </c>
      <c r="J858" t="s">
        <v>21</v>
      </c>
      <c r="K858" t="s">
        <v>22</v>
      </c>
      <c r="L858">
        <v>1335243600</v>
      </c>
      <c r="M858" s="8">
        <f t="shared" si="65"/>
        <v>41023.208333333336</v>
      </c>
      <c r="N858">
        <v>1336712400</v>
      </c>
      <c r="O858" s="9">
        <f t="shared" si="66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69"/>
        <v>139</v>
      </c>
      <c r="G859" t="s">
        <v>20</v>
      </c>
      <c r="H859">
        <v>225</v>
      </c>
      <c r="I859">
        <f>E859/H859</f>
        <v>32.946666666666665</v>
      </c>
      <c r="J859" t="s">
        <v>98</v>
      </c>
      <c r="K859" t="s">
        <v>99</v>
      </c>
      <c r="L859">
        <v>1328421600</v>
      </c>
      <c r="M859" s="8">
        <f t="shared" si="65"/>
        <v>40944.25</v>
      </c>
      <c r="N859">
        <v>1330408800</v>
      </c>
      <c r="O859" s="9">
        <f t="shared" si="66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69"/>
        <v>69</v>
      </c>
      <c r="G860" t="s">
        <v>14</v>
      </c>
      <c r="H860">
        <v>35</v>
      </c>
      <c r="I860">
        <f>E860/H860</f>
        <v>79.371428571428567</v>
      </c>
      <c r="J860" t="s">
        <v>21</v>
      </c>
      <c r="K860" t="s">
        <v>22</v>
      </c>
      <c r="L860">
        <v>1524286800</v>
      </c>
      <c r="M860" s="8">
        <f t="shared" si="65"/>
        <v>43211.208333333328</v>
      </c>
      <c r="N860">
        <v>1524891600</v>
      </c>
      <c r="O860" s="9">
        <f t="shared" si="66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" hidden="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69"/>
        <v>35</v>
      </c>
      <c r="G861" t="s">
        <v>14</v>
      </c>
      <c r="H861">
        <v>63</v>
      </c>
      <c r="I861">
        <f>E861/H861</f>
        <v>41.174603174603178</v>
      </c>
      <c r="J861" t="s">
        <v>21</v>
      </c>
      <c r="K861" t="s">
        <v>22</v>
      </c>
      <c r="L861">
        <v>1362117600</v>
      </c>
      <c r="M861" s="8">
        <f t="shared" si="65"/>
        <v>41334.25</v>
      </c>
      <c r="N861">
        <v>1363669200</v>
      </c>
      <c r="O861" s="9">
        <f t="shared" si="66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69"/>
        <v>251</v>
      </c>
      <c r="G862" t="s">
        <v>20</v>
      </c>
      <c r="H862">
        <v>65</v>
      </c>
      <c r="I862">
        <f>E862/H862</f>
        <v>77.430769230769229</v>
      </c>
      <c r="J862" t="s">
        <v>21</v>
      </c>
      <c r="K862" t="s">
        <v>22</v>
      </c>
      <c r="L862">
        <v>1550556000</v>
      </c>
      <c r="M862" s="8">
        <f t="shared" si="65"/>
        <v>43515.25</v>
      </c>
      <c r="N862">
        <v>1551420000</v>
      </c>
      <c r="O862" s="9">
        <f t="shared" si="66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hidden="1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69"/>
        <v>105</v>
      </c>
      <c r="G863" t="s">
        <v>20</v>
      </c>
      <c r="H863">
        <v>163</v>
      </c>
      <c r="I863">
        <f>E863/H863</f>
        <v>57.159509202453989</v>
      </c>
      <c r="J863" t="s">
        <v>21</v>
      </c>
      <c r="K863" t="s">
        <v>22</v>
      </c>
      <c r="L863">
        <v>1269147600</v>
      </c>
      <c r="M863" s="8">
        <f t="shared" si="65"/>
        <v>40258.208333333336</v>
      </c>
      <c r="N863">
        <v>1269838800</v>
      </c>
      <c r="O863" s="9">
        <f t="shared" si="66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hidden="1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69"/>
        <v>187</v>
      </c>
      <c r="G864" t="s">
        <v>20</v>
      </c>
      <c r="H864">
        <v>85</v>
      </c>
      <c r="I864">
        <f>E864/H864</f>
        <v>77.17647058823529</v>
      </c>
      <c r="J864" t="s">
        <v>21</v>
      </c>
      <c r="K864" t="s">
        <v>22</v>
      </c>
      <c r="L864">
        <v>1312174800</v>
      </c>
      <c r="M864" s="8">
        <f t="shared" si="65"/>
        <v>40756.208333333336</v>
      </c>
      <c r="N864">
        <v>1312520400</v>
      </c>
      <c r="O864" s="9">
        <f t="shared" si="66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69"/>
        <v>386</v>
      </c>
      <c r="G865" t="s">
        <v>20</v>
      </c>
      <c r="H865">
        <v>217</v>
      </c>
      <c r="I865">
        <f>E865/H865</f>
        <v>24.953917050691246</v>
      </c>
      <c r="J865" t="s">
        <v>21</v>
      </c>
      <c r="K865" t="s">
        <v>22</v>
      </c>
      <c r="L865">
        <v>1434517200</v>
      </c>
      <c r="M865" s="8">
        <f t="shared" si="65"/>
        <v>42172.208333333328</v>
      </c>
      <c r="N865">
        <v>1436504400</v>
      </c>
      <c r="O865" s="9">
        <f t="shared" si="66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69"/>
        <v>347</v>
      </c>
      <c r="G866" t="s">
        <v>20</v>
      </c>
      <c r="H866">
        <v>150</v>
      </c>
      <c r="I866">
        <f>E866/H866</f>
        <v>97.18</v>
      </c>
      <c r="J866" t="s">
        <v>21</v>
      </c>
      <c r="K866" t="s">
        <v>22</v>
      </c>
      <c r="L866">
        <v>1471582800</v>
      </c>
      <c r="M866" s="8">
        <f t="shared" si="65"/>
        <v>42601.208333333328</v>
      </c>
      <c r="N866">
        <v>1472014800</v>
      </c>
      <c r="O866" s="9">
        <f t="shared" si="66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hidden="1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69"/>
        <v>185</v>
      </c>
      <c r="G867" t="s">
        <v>20</v>
      </c>
      <c r="H867">
        <v>3272</v>
      </c>
      <c r="I867">
        <f>E867/H867</f>
        <v>46.000916870415651</v>
      </c>
      <c r="J867" t="s">
        <v>21</v>
      </c>
      <c r="K867" t="s">
        <v>22</v>
      </c>
      <c r="L867">
        <v>1410757200</v>
      </c>
      <c r="M867" s="8">
        <f t="shared" si="65"/>
        <v>41897.208333333336</v>
      </c>
      <c r="N867">
        <v>1411534800</v>
      </c>
      <c r="O867" s="9">
        <f t="shared" si="66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69"/>
        <v>43</v>
      </c>
      <c r="G868" t="s">
        <v>74</v>
      </c>
      <c r="H868">
        <v>898</v>
      </c>
      <c r="I868">
        <f>E868/H868</f>
        <v>88.023385300668153</v>
      </c>
      <c r="J868" t="s">
        <v>21</v>
      </c>
      <c r="K868" t="s">
        <v>22</v>
      </c>
      <c r="L868">
        <v>1304830800</v>
      </c>
      <c r="M868" s="8">
        <f t="shared" si="65"/>
        <v>40671.208333333336</v>
      </c>
      <c r="N868">
        <v>1304917200</v>
      </c>
      <c r="O868" s="9">
        <f t="shared" si="66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69"/>
        <v>162</v>
      </c>
      <c r="G869" t="s">
        <v>20</v>
      </c>
      <c r="H869">
        <v>300</v>
      </c>
      <c r="I869">
        <f>E869/H869</f>
        <v>25.99</v>
      </c>
      <c r="J869" t="s">
        <v>21</v>
      </c>
      <c r="K869" t="s">
        <v>22</v>
      </c>
      <c r="L869">
        <v>1539061200</v>
      </c>
      <c r="M869" s="8">
        <f t="shared" si="65"/>
        <v>43382.208333333328</v>
      </c>
      <c r="N869">
        <v>1539579600</v>
      </c>
      <c r="O869" s="9">
        <f t="shared" si="66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hidden="1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69"/>
        <v>184</v>
      </c>
      <c r="G870" t="s">
        <v>20</v>
      </c>
      <c r="H870">
        <v>126</v>
      </c>
      <c r="I870">
        <f>E870/H870</f>
        <v>102.69047619047619</v>
      </c>
      <c r="J870" t="s">
        <v>21</v>
      </c>
      <c r="K870" t="s">
        <v>22</v>
      </c>
      <c r="L870">
        <v>1381554000</v>
      </c>
      <c r="M870" s="8">
        <f t="shared" si="65"/>
        <v>41559.208333333336</v>
      </c>
      <c r="N870">
        <v>1382504400</v>
      </c>
      <c r="O870" s="9">
        <f t="shared" si="66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69"/>
        <v>23</v>
      </c>
      <c r="G871" t="s">
        <v>14</v>
      </c>
      <c r="H871">
        <v>526</v>
      </c>
      <c r="I871">
        <f>E871/H871</f>
        <v>72.958174904942965</v>
      </c>
      <c r="J871" t="s">
        <v>21</v>
      </c>
      <c r="K871" t="s">
        <v>22</v>
      </c>
      <c r="L871">
        <v>1277096400</v>
      </c>
      <c r="M871" s="8">
        <f t="shared" si="65"/>
        <v>40350.208333333336</v>
      </c>
      <c r="N871">
        <v>1278306000</v>
      </c>
      <c r="O871" s="9">
        <f t="shared" si="66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hidden="1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69"/>
        <v>89</v>
      </c>
      <c r="G872" t="s">
        <v>14</v>
      </c>
      <c r="H872">
        <v>121</v>
      </c>
      <c r="I872">
        <f>E872/H872</f>
        <v>57.190082644628099</v>
      </c>
      <c r="J872" t="s">
        <v>21</v>
      </c>
      <c r="K872" t="s">
        <v>22</v>
      </c>
      <c r="L872">
        <v>1440392400</v>
      </c>
      <c r="M872" s="8">
        <f t="shared" si="65"/>
        <v>42240.208333333328</v>
      </c>
      <c r="N872">
        <v>1442552400</v>
      </c>
      <c r="O872" s="9">
        <f t="shared" si="66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" hidden="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69"/>
        <v>272</v>
      </c>
      <c r="G873" t="s">
        <v>20</v>
      </c>
      <c r="H873">
        <v>2320</v>
      </c>
      <c r="I873">
        <f>E873/H873</f>
        <v>84.013793103448279</v>
      </c>
      <c r="J873" t="s">
        <v>21</v>
      </c>
      <c r="K873" t="s">
        <v>22</v>
      </c>
      <c r="L873">
        <v>1509512400</v>
      </c>
      <c r="M873" s="8">
        <f t="shared" si="65"/>
        <v>43040.208333333328</v>
      </c>
      <c r="N873">
        <v>1511071200</v>
      </c>
      <c r="O873" s="9">
        <f t="shared" si="66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69"/>
        <v>170</v>
      </c>
      <c r="G874" t="s">
        <v>20</v>
      </c>
      <c r="H874">
        <v>81</v>
      </c>
      <c r="I874">
        <f>E874/H874</f>
        <v>98.666666666666671</v>
      </c>
      <c r="J874" t="s">
        <v>26</v>
      </c>
      <c r="K874" t="s">
        <v>27</v>
      </c>
      <c r="L874">
        <v>1535950800</v>
      </c>
      <c r="M874" s="8">
        <f t="shared" si="65"/>
        <v>43346.208333333328</v>
      </c>
      <c r="N874">
        <v>1536382800</v>
      </c>
      <c r="O874" s="9">
        <f t="shared" si="66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69"/>
        <v>188</v>
      </c>
      <c r="G875" t="s">
        <v>20</v>
      </c>
      <c r="H875">
        <v>1887</v>
      </c>
      <c r="I875">
        <f>E875/H875</f>
        <v>42.007419183889773</v>
      </c>
      <c r="J875" t="s">
        <v>21</v>
      </c>
      <c r="K875" t="s">
        <v>22</v>
      </c>
      <c r="L875">
        <v>1389160800</v>
      </c>
      <c r="M875" s="8">
        <f t="shared" si="65"/>
        <v>41647.25</v>
      </c>
      <c r="N875">
        <v>1389592800</v>
      </c>
      <c r="O875" s="9">
        <f t="shared" si="66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69"/>
        <v>346</v>
      </c>
      <c r="G876" t="s">
        <v>20</v>
      </c>
      <c r="H876">
        <v>4358</v>
      </c>
      <c r="I876">
        <f>E876/H876</f>
        <v>32.002753556677376</v>
      </c>
      <c r="J876" t="s">
        <v>21</v>
      </c>
      <c r="K876" t="s">
        <v>22</v>
      </c>
      <c r="L876">
        <v>1271998800</v>
      </c>
      <c r="M876" s="8">
        <f t="shared" si="65"/>
        <v>40291.208333333336</v>
      </c>
      <c r="N876">
        <v>1275282000</v>
      </c>
      <c r="O876" s="9">
        <f t="shared" si="66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69"/>
        <v>69</v>
      </c>
      <c r="G877" t="s">
        <v>14</v>
      </c>
      <c r="H877">
        <v>67</v>
      </c>
      <c r="I877">
        <f>E877/H877</f>
        <v>81.567164179104481</v>
      </c>
      <c r="J877" t="s">
        <v>21</v>
      </c>
      <c r="K877" t="s">
        <v>22</v>
      </c>
      <c r="L877">
        <v>1294898400</v>
      </c>
      <c r="M877" s="8">
        <f t="shared" si="65"/>
        <v>40556.25</v>
      </c>
      <c r="N877">
        <v>1294984800</v>
      </c>
      <c r="O877" s="9">
        <f t="shared" si="66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69"/>
        <v>25</v>
      </c>
      <c r="G878" t="s">
        <v>14</v>
      </c>
      <c r="H878">
        <v>57</v>
      </c>
      <c r="I878">
        <f>E878/H878</f>
        <v>37.035087719298247</v>
      </c>
      <c r="J878" t="s">
        <v>15</v>
      </c>
      <c r="K878" t="s">
        <v>16</v>
      </c>
      <c r="L878">
        <v>1559970000</v>
      </c>
      <c r="M878" s="8">
        <f t="shared" si="65"/>
        <v>43624.208333333328</v>
      </c>
      <c r="N878">
        <v>1562043600</v>
      </c>
      <c r="O878" s="9">
        <f t="shared" si="66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69"/>
        <v>77</v>
      </c>
      <c r="G879" t="s">
        <v>14</v>
      </c>
      <c r="H879">
        <v>1229</v>
      </c>
      <c r="I879">
        <f>E879/H879</f>
        <v>103.033360455655</v>
      </c>
      <c r="J879" t="s">
        <v>21</v>
      </c>
      <c r="K879" t="s">
        <v>22</v>
      </c>
      <c r="L879">
        <v>1469509200</v>
      </c>
      <c r="M879" s="8">
        <f t="shared" si="65"/>
        <v>42577.208333333328</v>
      </c>
      <c r="N879">
        <v>1469595600</v>
      </c>
      <c r="O879" s="9">
        <f t="shared" si="66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69"/>
        <v>37</v>
      </c>
      <c r="G880" t="s">
        <v>14</v>
      </c>
      <c r="H880">
        <v>12</v>
      </c>
      <c r="I880">
        <f>E880/H880</f>
        <v>84.333333333333329</v>
      </c>
      <c r="J880" t="s">
        <v>107</v>
      </c>
      <c r="K880" t="s">
        <v>108</v>
      </c>
      <c r="L880">
        <v>1579068000</v>
      </c>
      <c r="M880" s="8">
        <f t="shared" si="65"/>
        <v>43845.25</v>
      </c>
      <c r="N880">
        <v>1581141600</v>
      </c>
      <c r="O880" s="9">
        <f t="shared" si="66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69"/>
        <v>543</v>
      </c>
      <c r="G881" t="s">
        <v>20</v>
      </c>
      <c r="H881">
        <v>53</v>
      </c>
      <c r="I881">
        <f>E881/H881</f>
        <v>102.60377358490567</v>
      </c>
      <c r="J881" t="s">
        <v>21</v>
      </c>
      <c r="K881" t="s">
        <v>22</v>
      </c>
      <c r="L881">
        <v>1487743200</v>
      </c>
      <c r="M881" s="8">
        <f t="shared" si="65"/>
        <v>42788.25</v>
      </c>
      <c r="N881">
        <v>1488520800</v>
      </c>
      <c r="O881" s="9">
        <f t="shared" si="66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69"/>
        <v>228</v>
      </c>
      <c r="G882" t="s">
        <v>20</v>
      </c>
      <c r="H882">
        <v>2414</v>
      </c>
      <c r="I882">
        <f>E882/H882</f>
        <v>79.992129246064621</v>
      </c>
      <c r="J882" t="s">
        <v>21</v>
      </c>
      <c r="K882" t="s">
        <v>22</v>
      </c>
      <c r="L882">
        <v>1563685200</v>
      </c>
      <c r="M882" s="8">
        <f t="shared" si="65"/>
        <v>43667.208333333328</v>
      </c>
      <c r="N882">
        <v>1563858000</v>
      </c>
      <c r="O882" s="9">
        <f t="shared" si="66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hidden="1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69"/>
        <v>38</v>
      </c>
      <c r="G883" t="s">
        <v>14</v>
      </c>
      <c r="H883">
        <v>452</v>
      </c>
      <c r="I883">
        <f>E883/H883</f>
        <v>70.055309734513273</v>
      </c>
      <c r="J883" t="s">
        <v>21</v>
      </c>
      <c r="K883" t="s">
        <v>22</v>
      </c>
      <c r="L883">
        <v>1436418000</v>
      </c>
      <c r="M883" s="8">
        <f t="shared" si="65"/>
        <v>42194.208333333328</v>
      </c>
      <c r="N883">
        <v>1438923600</v>
      </c>
      <c r="O883" s="9">
        <f t="shared" si="66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hidden="1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69"/>
        <v>370</v>
      </c>
      <c r="G884" t="s">
        <v>20</v>
      </c>
      <c r="H884">
        <v>80</v>
      </c>
      <c r="I884">
        <f>E884/H884</f>
        <v>37</v>
      </c>
      <c r="J884" t="s">
        <v>21</v>
      </c>
      <c r="K884" t="s">
        <v>22</v>
      </c>
      <c r="L884">
        <v>1421820000</v>
      </c>
      <c r="M884" s="8">
        <f t="shared" si="65"/>
        <v>42025.25</v>
      </c>
      <c r="N884">
        <v>1422165600</v>
      </c>
      <c r="O884" s="9">
        <f t="shared" si="66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69"/>
        <v>237</v>
      </c>
      <c r="G885" t="s">
        <v>20</v>
      </c>
      <c r="H885">
        <v>193</v>
      </c>
      <c r="I885">
        <f>E885/H885</f>
        <v>41.911917098445599</v>
      </c>
      <c r="J885" t="s">
        <v>21</v>
      </c>
      <c r="K885" t="s">
        <v>22</v>
      </c>
      <c r="L885">
        <v>1274763600</v>
      </c>
      <c r="M885" s="8">
        <f t="shared" si="65"/>
        <v>40323.208333333336</v>
      </c>
      <c r="N885">
        <v>1277874000</v>
      </c>
      <c r="O885" s="9">
        <f t="shared" si="66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hidden="1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69"/>
        <v>64</v>
      </c>
      <c r="G886" t="s">
        <v>14</v>
      </c>
      <c r="H886">
        <v>1886</v>
      </c>
      <c r="I886">
        <f>E886/H886</f>
        <v>57.992576882290564</v>
      </c>
      <c r="J886" t="s">
        <v>21</v>
      </c>
      <c r="K886" t="s">
        <v>22</v>
      </c>
      <c r="L886">
        <v>1399179600</v>
      </c>
      <c r="M886" s="8">
        <f t="shared" si="65"/>
        <v>41763.208333333336</v>
      </c>
      <c r="N886">
        <v>1399352400</v>
      </c>
      <c r="O886" s="9">
        <f t="shared" si="66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hidden="1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69"/>
        <v>118</v>
      </c>
      <c r="G887" t="s">
        <v>20</v>
      </c>
      <c r="H887">
        <v>52</v>
      </c>
      <c r="I887">
        <f>E887/H887</f>
        <v>40.942307692307693</v>
      </c>
      <c r="J887" t="s">
        <v>21</v>
      </c>
      <c r="K887" t="s">
        <v>22</v>
      </c>
      <c r="L887">
        <v>1275800400</v>
      </c>
      <c r="M887" s="8">
        <f t="shared" si="65"/>
        <v>40335.208333333336</v>
      </c>
      <c r="N887">
        <v>1279083600</v>
      </c>
      <c r="O887" s="9">
        <f t="shared" si="66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69"/>
        <v>84</v>
      </c>
      <c r="G888" t="s">
        <v>14</v>
      </c>
      <c r="H888">
        <v>1825</v>
      </c>
      <c r="I888">
        <f>E888/H888</f>
        <v>69.9972602739726</v>
      </c>
      <c r="J888" t="s">
        <v>21</v>
      </c>
      <c r="K888" t="s">
        <v>22</v>
      </c>
      <c r="L888">
        <v>1282798800</v>
      </c>
      <c r="M888" s="8">
        <f t="shared" si="65"/>
        <v>40416.208333333336</v>
      </c>
      <c r="N888">
        <v>1284354000</v>
      </c>
      <c r="O888" s="9">
        <f t="shared" si="66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" hidden="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69"/>
        <v>29</v>
      </c>
      <c r="G889" t="s">
        <v>14</v>
      </c>
      <c r="H889">
        <v>31</v>
      </c>
      <c r="I889">
        <f>E889/H889</f>
        <v>73.838709677419359</v>
      </c>
      <c r="J889" t="s">
        <v>21</v>
      </c>
      <c r="K889" t="s">
        <v>22</v>
      </c>
      <c r="L889">
        <v>1437109200</v>
      </c>
      <c r="M889" s="8">
        <f t="shared" si="65"/>
        <v>42202.208333333328</v>
      </c>
      <c r="N889">
        <v>1441170000</v>
      </c>
      <c r="O889" s="9">
        <f t="shared" si="66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" hidden="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69"/>
        <v>209</v>
      </c>
      <c r="G890" t="s">
        <v>20</v>
      </c>
      <c r="H890">
        <v>290</v>
      </c>
      <c r="I890">
        <f>E890/H890</f>
        <v>41.979310344827589</v>
      </c>
      <c r="J890" t="s">
        <v>21</v>
      </c>
      <c r="K890" t="s">
        <v>22</v>
      </c>
      <c r="L890">
        <v>1491886800</v>
      </c>
      <c r="M890" s="8">
        <f t="shared" si="65"/>
        <v>42836.208333333328</v>
      </c>
      <c r="N890">
        <v>1493528400</v>
      </c>
      <c r="O890" s="9">
        <f t="shared" si="66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69"/>
        <v>169</v>
      </c>
      <c r="G891" t="s">
        <v>20</v>
      </c>
      <c r="H891">
        <v>122</v>
      </c>
      <c r="I891">
        <f>E891/H891</f>
        <v>77.93442622950819</v>
      </c>
      <c r="J891" t="s">
        <v>21</v>
      </c>
      <c r="K891" t="s">
        <v>22</v>
      </c>
      <c r="L891">
        <v>1394600400</v>
      </c>
      <c r="M891" s="8">
        <f t="shared" si="65"/>
        <v>41710.208333333336</v>
      </c>
      <c r="N891">
        <v>1395205200</v>
      </c>
      <c r="O891" s="9">
        <f t="shared" si="66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69"/>
        <v>115</v>
      </c>
      <c r="G892" t="s">
        <v>20</v>
      </c>
      <c r="H892">
        <v>1470</v>
      </c>
      <c r="I892">
        <f>E892/H892</f>
        <v>106.01972789115646</v>
      </c>
      <c r="J892" t="s">
        <v>21</v>
      </c>
      <c r="K892" t="s">
        <v>22</v>
      </c>
      <c r="L892">
        <v>1561352400</v>
      </c>
      <c r="M892" s="8">
        <f t="shared" si="65"/>
        <v>43640.208333333328</v>
      </c>
      <c r="N892">
        <v>1561438800</v>
      </c>
      <c r="O892" s="9">
        <f t="shared" si="66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69"/>
        <v>258</v>
      </c>
      <c r="G893" t="s">
        <v>20</v>
      </c>
      <c r="H893">
        <v>165</v>
      </c>
      <c r="I893">
        <f>E893/H893</f>
        <v>47.018181818181816</v>
      </c>
      <c r="J893" t="s">
        <v>15</v>
      </c>
      <c r="K893" t="s">
        <v>16</v>
      </c>
      <c r="L893">
        <v>1322892000</v>
      </c>
      <c r="M893" s="8">
        <f t="shared" si="65"/>
        <v>40880.25</v>
      </c>
      <c r="N893">
        <v>1326693600</v>
      </c>
      <c r="O893" s="9">
        <f t="shared" si="66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69"/>
        <v>230</v>
      </c>
      <c r="G894" t="s">
        <v>20</v>
      </c>
      <c r="H894">
        <v>182</v>
      </c>
      <c r="I894">
        <f>E894/H894</f>
        <v>76.016483516483518</v>
      </c>
      <c r="J894" t="s">
        <v>21</v>
      </c>
      <c r="K894" t="s">
        <v>22</v>
      </c>
      <c r="L894">
        <v>1274418000</v>
      </c>
      <c r="M894" s="8">
        <f t="shared" si="65"/>
        <v>40319.208333333336</v>
      </c>
      <c r="N894">
        <v>1277960400</v>
      </c>
      <c r="O894" s="9">
        <f t="shared" si="66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69"/>
        <v>128</v>
      </c>
      <c r="G895" t="s">
        <v>20</v>
      </c>
      <c r="H895">
        <v>199</v>
      </c>
      <c r="I895">
        <f>E895/H895</f>
        <v>54.120603015075375</v>
      </c>
      <c r="J895" t="s">
        <v>107</v>
      </c>
      <c r="K895" t="s">
        <v>108</v>
      </c>
      <c r="L895">
        <v>1434344400</v>
      </c>
      <c r="M895" s="8">
        <f t="shared" si="65"/>
        <v>42170.208333333328</v>
      </c>
      <c r="N895">
        <v>1434690000</v>
      </c>
      <c r="O895" s="9">
        <f t="shared" si="66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69"/>
        <v>188</v>
      </c>
      <c r="G896" t="s">
        <v>20</v>
      </c>
      <c r="H896">
        <v>56</v>
      </c>
      <c r="I896">
        <f>E896/H896</f>
        <v>57.285714285714285</v>
      </c>
      <c r="J896" t="s">
        <v>40</v>
      </c>
      <c r="K896" t="s">
        <v>41</v>
      </c>
      <c r="L896">
        <v>1373518800</v>
      </c>
      <c r="M896" s="8">
        <f t="shared" si="65"/>
        <v>41466.208333333336</v>
      </c>
      <c r="N896">
        <v>1376110800</v>
      </c>
      <c r="O896" s="9">
        <f t="shared" si="66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" hidden="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69"/>
        <v>6</v>
      </c>
      <c r="G897" t="s">
        <v>14</v>
      </c>
      <c r="H897">
        <v>107</v>
      </c>
      <c r="I897">
        <f>E897/H897</f>
        <v>103.81308411214954</v>
      </c>
      <c r="J897" t="s">
        <v>21</v>
      </c>
      <c r="K897" t="s">
        <v>22</v>
      </c>
      <c r="L897">
        <v>1517637600</v>
      </c>
      <c r="M897" s="8">
        <f t="shared" si="65"/>
        <v>43134.25</v>
      </c>
      <c r="N897">
        <v>1518415200</v>
      </c>
      <c r="O897" s="9">
        <f t="shared" si="66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69"/>
        <v>774</v>
      </c>
      <c r="G898" t="s">
        <v>20</v>
      </c>
      <c r="H898">
        <v>1460</v>
      </c>
      <c r="I898">
        <f>E898/H898</f>
        <v>105.02602739726028</v>
      </c>
      <c r="J898" t="s">
        <v>26</v>
      </c>
      <c r="K898" t="s">
        <v>27</v>
      </c>
      <c r="L898">
        <v>1310619600</v>
      </c>
      <c r="M898" s="8">
        <f t="shared" si="65"/>
        <v>40738.208333333336</v>
      </c>
      <c r="N898">
        <v>1310878800</v>
      </c>
      <c r="O898" s="9">
        <f t="shared" si="66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hidden="1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69"/>
        <v>27</v>
      </c>
      <c r="G899" t="s">
        <v>14</v>
      </c>
      <c r="H899">
        <v>27</v>
      </c>
      <c r="I899">
        <f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70">(((L899/60)/60)/24)+DATE(1970,1,1)</f>
        <v>43583.208333333328</v>
      </c>
      <c r="N899">
        <v>1556600400</v>
      </c>
      <c r="O899" s="9">
        <f t="shared" ref="O899:O962" si="71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LEFT(R899,SEARCH("/",R899)-1)</f>
        <v>theater</v>
      </c>
      <c r="T899" t="str">
        <f t="shared" ref="T899:T962" si="73">RIGHT(R899,LEN(R899) -SEARCH("/",R899))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ref="F900:F963" si="74">INT(E900/D900*100)</f>
        <v>52</v>
      </c>
      <c r="G900" t="s">
        <v>14</v>
      </c>
      <c r="H900">
        <v>1221</v>
      </c>
      <c r="I900">
        <f>E900/H900</f>
        <v>76.978705978705975</v>
      </c>
      <c r="J900" t="s">
        <v>21</v>
      </c>
      <c r="K900" t="s">
        <v>22</v>
      </c>
      <c r="L900">
        <v>1576476000</v>
      </c>
      <c r="M900" s="8">
        <f t="shared" si="70"/>
        <v>43815.25</v>
      </c>
      <c r="N900">
        <v>1576994400</v>
      </c>
      <c r="O900" s="9">
        <f t="shared" si="71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74"/>
        <v>407</v>
      </c>
      <c r="G901" t="s">
        <v>20</v>
      </c>
      <c r="H901">
        <v>123</v>
      </c>
      <c r="I901">
        <f>E901/H901</f>
        <v>102.60162601626017</v>
      </c>
      <c r="J901" t="s">
        <v>98</v>
      </c>
      <c r="K901" t="s">
        <v>99</v>
      </c>
      <c r="L901">
        <v>1381122000</v>
      </c>
      <c r="M901" s="8">
        <f t="shared" si="70"/>
        <v>41554.208333333336</v>
      </c>
      <c r="N901">
        <v>1382677200</v>
      </c>
      <c r="O901" s="9">
        <f t="shared" si="71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74"/>
        <v>2</v>
      </c>
      <c r="G902" t="s">
        <v>14</v>
      </c>
      <c r="H902">
        <v>1</v>
      </c>
      <c r="I902">
        <f>E902/H902</f>
        <v>2</v>
      </c>
      <c r="J902" t="s">
        <v>21</v>
      </c>
      <c r="K902" t="s">
        <v>22</v>
      </c>
      <c r="L902">
        <v>1411102800</v>
      </c>
      <c r="M902" s="8">
        <f t="shared" si="70"/>
        <v>41901.208333333336</v>
      </c>
      <c r="N902">
        <v>1411189200</v>
      </c>
      <c r="O902" s="9">
        <f t="shared" si="71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74"/>
        <v>156</v>
      </c>
      <c r="G903" t="s">
        <v>20</v>
      </c>
      <c r="H903">
        <v>159</v>
      </c>
      <c r="I903">
        <f>E903/H903</f>
        <v>55.0062893081761</v>
      </c>
      <c r="J903" t="s">
        <v>21</v>
      </c>
      <c r="K903" t="s">
        <v>22</v>
      </c>
      <c r="L903">
        <v>1531803600</v>
      </c>
      <c r="M903" s="8">
        <f t="shared" si="70"/>
        <v>43298.208333333328</v>
      </c>
      <c r="N903">
        <v>1534654800</v>
      </c>
      <c r="O903" s="9">
        <f t="shared" si="71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74"/>
        <v>252</v>
      </c>
      <c r="G904" t="s">
        <v>20</v>
      </c>
      <c r="H904">
        <v>110</v>
      </c>
      <c r="I904">
        <f>E904/H904</f>
        <v>32.127272727272725</v>
      </c>
      <c r="J904" t="s">
        <v>21</v>
      </c>
      <c r="K904" t="s">
        <v>22</v>
      </c>
      <c r="L904">
        <v>1454133600</v>
      </c>
      <c r="M904" s="8">
        <f t="shared" si="70"/>
        <v>42399.25</v>
      </c>
      <c r="N904">
        <v>1457762400</v>
      </c>
      <c r="O904" s="9">
        <f t="shared" si="71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74"/>
        <v>1</v>
      </c>
      <c r="G905" t="s">
        <v>47</v>
      </c>
      <c r="H905">
        <v>14</v>
      </c>
      <c r="I905">
        <f>E905/H905</f>
        <v>50.642857142857146</v>
      </c>
      <c r="J905" t="s">
        <v>21</v>
      </c>
      <c r="K905" t="s">
        <v>22</v>
      </c>
      <c r="L905">
        <v>1336194000</v>
      </c>
      <c r="M905" s="8">
        <f t="shared" si="70"/>
        <v>41034.208333333336</v>
      </c>
      <c r="N905">
        <v>1337490000</v>
      </c>
      <c r="O905" s="9">
        <f t="shared" si="71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74"/>
        <v>12</v>
      </c>
      <c r="G906" t="s">
        <v>14</v>
      </c>
      <c r="H906">
        <v>16</v>
      </c>
      <c r="I906">
        <f>E906/H906</f>
        <v>49.6875</v>
      </c>
      <c r="J906" t="s">
        <v>21</v>
      </c>
      <c r="K906" t="s">
        <v>22</v>
      </c>
      <c r="L906">
        <v>1349326800</v>
      </c>
      <c r="M906" s="8">
        <f t="shared" si="70"/>
        <v>41186.208333333336</v>
      </c>
      <c r="N906">
        <v>1349672400</v>
      </c>
      <c r="O906" s="9">
        <f t="shared" si="71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hidden="1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74"/>
        <v>163</v>
      </c>
      <c r="G907" t="s">
        <v>20</v>
      </c>
      <c r="H907">
        <v>236</v>
      </c>
      <c r="I907">
        <f>E907/H907</f>
        <v>54.894067796610166</v>
      </c>
      <c r="J907" t="s">
        <v>21</v>
      </c>
      <c r="K907" t="s">
        <v>22</v>
      </c>
      <c r="L907">
        <v>1379566800</v>
      </c>
      <c r="M907" s="8">
        <f t="shared" si="70"/>
        <v>41536.208333333336</v>
      </c>
      <c r="N907">
        <v>1379826000</v>
      </c>
      <c r="O907" s="9">
        <f t="shared" si="71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74"/>
        <v>162</v>
      </c>
      <c r="G908" t="s">
        <v>20</v>
      </c>
      <c r="H908">
        <v>191</v>
      </c>
      <c r="I908">
        <f>E908/H908</f>
        <v>46.931937172774866</v>
      </c>
      <c r="J908" t="s">
        <v>21</v>
      </c>
      <c r="K908" t="s">
        <v>22</v>
      </c>
      <c r="L908">
        <v>1494651600</v>
      </c>
      <c r="M908" s="8">
        <f t="shared" si="70"/>
        <v>42868.208333333328</v>
      </c>
      <c r="N908">
        <v>1497762000</v>
      </c>
      <c r="O908" s="9">
        <f t="shared" si="71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hidden="1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74"/>
        <v>20</v>
      </c>
      <c r="G909" t="s">
        <v>14</v>
      </c>
      <c r="H909">
        <v>41</v>
      </c>
      <c r="I909">
        <f>E909/H909</f>
        <v>44.951219512195124</v>
      </c>
      <c r="J909" t="s">
        <v>21</v>
      </c>
      <c r="K909" t="s">
        <v>22</v>
      </c>
      <c r="L909">
        <v>1303880400</v>
      </c>
      <c r="M909" s="8">
        <f t="shared" si="70"/>
        <v>40660.208333333336</v>
      </c>
      <c r="N909">
        <v>1304485200</v>
      </c>
      <c r="O909" s="9">
        <f t="shared" si="71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74"/>
        <v>319</v>
      </c>
      <c r="G910" t="s">
        <v>20</v>
      </c>
      <c r="H910">
        <v>3934</v>
      </c>
      <c r="I910">
        <f>E910/H910</f>
        <v>30.99898322318251</v>
      </c>
      <c r="J910" t="s">
        <v>21</v>
      </c>
      <c r="K910" t="s">
        <v>22</v>
      </c>
      <c r="L910">
        <v>1335934800</v>
      </c>
      <c r="M910" s="8">
        <f t="shared" si="70"/>
        <v>41031.208333333336</v>
      </c>
      <c r="N910">
        <v>1336885200</v>
      </c>
      <c r="O910" s="9">
        <f t="shared" si="71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hidden="1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74"/>
        <v>478</v>
      </c>
      <c r="G911" t="s">
        <v>20</v>
      </c>
      <c r="H911">
        <v>80</v>
      </c>
      <c r="I911">
        <f>E911/H911</f>
        <v>107.7625</v>
      </c>
      <c r="J911" t="s">
        <v>15</v>
      </c>
      <c r="K911" t="s">
        <v>16</v>
      </c>
      <c r="L911">
        <v>1528088400</v>
      </c>
      <c r="M911" s="8">
        <f t="shared" si="70"/>
        <v>43255.208333333328</v>
      </c>
      <c r="N911">
        <v>1530421200</v>
      </c>
      <c r="O911" s="9">
        <f t="shared" si="71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hidden="1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74"/>
        <v>19</v>
      </c>
      <c r="G912" t="s">
        <v>74</v>
      </c>
      <c r="H912">
        <v>296</v>
      </c>
      <c r="I912">
        <f>E912/H912</f>
        <v>102.07770270270271</v>
      </c>
      <c r="J912" t="s">
        <v>21</v>
      </c>
      <c r="K912" t="s">
        <v>22</v>
      </c>
      <c r="L912">
        <v>1421906400</v>
      </c>
      <c r="M912" s="8">
        <f t="shared" si="70"/>
        <v>42026.25</v>
      </c>
      <c r="N912">
        <v>1421992800</v>
      </c>
      <c r="O912" s="9">
        <f t="shared" si="71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74"/>
        <v>198</v>
      </c>
      <c r="G913" t="s">
        <v>20</v>
      </c>
      <c r="H913">
        <v>462</v>
      </c>
      <c r="I913">
        <f>E913/H913</f>
        <v>24.976190476190474</v>
      </c>
      <c r="J913" t="s">
        <v>21</v>
      </c>
      <c r="K913" t="s">
        <v>22</v>
      </c>
      <c r="L913">
        <v>1568005200</v>
      </c>
      <c r="M913" s="8">
        <f t="shared" si="70"/>
        <v>43717.208333333328</v>
      </c>
      <c r="N913">
        <v>1568178000</v>
      </c>
      <c r="O913" s="9">
        <f t="shared" si="71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74"/>
        <v>795</v>
      </c>
      <c r="G914" t="s">
        <v>20</v>
      </c>
      <c r="H914">
        <v>179</v>
      </c>
      <c r="I914">
        <f>E914/H914</f>
        <v>79.944134078212286</v>
      </c>
      <c r="J914" t="s">
        <v>21</v>
      </c>
      <c r="K914" t="s">
        <v>22</v>
      </c>
      <c r="L914">
        <v>1346821200</v>
      </c>
      <c r="M914" s="8">
        <f t="shared" si="70"/>
        <v>41157.208333333336</v>
      </c>
      <c r="N914">
        <v>1347944400</v>
      </c>
      <c r="O914" s="9">
        <f t="shared" si="71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74"/>
        <v>50</v>
      </c>
      <c r="G915" t="s">
        <v>14</v>
      </c>
      <c r="H915">
        <v>523</v>
      </c>
      <c r="I915">
        <f>E915/H915</f>
        <v>67.946462715105156</v>
      </c>
      <c r="J915" t="s">
        <v>26</v>
      </c>
      <c r="K915" t="s">
        <v>27</v>
      </c>
      <c r="L915">
        <v>1557637200</v>
      </c>
      <c r="M915" s="8">
        <f t="shared" si="70"/>
        <v>43597.208333333328</v>
      </c>
      <c r="N915">
        <v>1558760400</v>
      </c>
      <c r="O915" s="9">
        <f t="shared" si="71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hidden="1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74"/>
        <v>57</v>
      </c>
      <c r="G916" t="s">
        <v>14</v>
      </c>
      <c r="H916">
        <v>141</v>
      </c>
      <c r="I916">
        <f>E916/H916</f>
        <v>26.070921985815602</v>
      </c>
      <c r="J916" t="s">
        <v>40</v>
      </c>
      <c r="K916" t="s">
        <v>41</v>
      </c>
      <c r="L916">
        <v>1375592400</v>
      </c>
      <c r="M916" s="8">
        <f t="shared" si="70"/>
        <v>41490.208333333336</v>
      </c>
      <c r="N916">
        <v>1376629200</v>
      </c>
      <c r="O916" s="9">
        <f t="shared" si="71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74"/>
        <v>155</v>
      </c>
      <c r="G917" t="s">
        <v>20</v>
      </c>
      <c r="H917">
        <v>1866</v>
      </c>
      <c r="I917">
        <f>E917/H917</f>
        <v>105.0032154340836</v>
      </c>
      <c r="J917" t="s">
        <v>40</v>
      </c>
      <c r="K917" t="s">
        <v>41</v>
      </c>
      <c r="L917">
        <v>1503982800</v>
      </c>
      <c r="M917" s="8">
        <f t="shared" si="70"/>
        <v>42976.208333333328</v>
      </c>
      <c r="N917">
        <v>1504760400</v>
      </c>
      <c r="O917" s="9">
        <f t="shared" si="71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74"/>
        <v>36</v>
      </c>
      <c r="G918" t="s">
        <v>14</v>
      </c>
      <c r="H918">
        <v>52</v>
      </c>
      <c r="I918">
        <f>E918/H918</f>
        <v>25.826923076923077</v>
      </c>
      <c r="J918" t="s">
        <v>21</v>
      </c>
      <c r="K918" t="s">
        <v>22</v>
      </c>
      <c r="L918">
        <v>1418882400</v>
      </c>
      <c r="M918" s="8">
        <f t="shared" si="70"/>
        <v>41991.25</v>
      </c>
      <c r="N918">
        <v>1419660000</v>
      </c>
      <c r="O918" s="9">
        <f t="shared" si="71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74"/>
        <v>58</v>
      </c>
      <c r="G919" t="s">
        <v>47</v>
      </c>
      <c r="H919">
        <v>27</v>
      </c>
      <c r="I919">
        <f>E919/H919</f>
        <v>77.666666666666671</v>
      </c>
      <c r="J919" t="s">
        <v>40</v>
      </c>
      <c r="K919" t="s">
        <v>41</v>
      </c>
      <c r="L919">
        <v>1309237200</v>
      </c>
      <c r="M919" s="8">
        <f t="shared" si="70"/>
        <v>40722.208333333336</v>
      </c>
      <c r="N919">
        <v>1311310800</v>
      </c>
      <c r="O919" s="9">
        <f t="shared" si="71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74"/>
        <v>237</v>
      </c>
      <c r="G920" t="s">
        <v>20</v>
      </c>
      <c r="H920">
        <v>156</v>
      </c>
      <c r="I920">
        <f>E920/H920</f>
        <v>57.82692307692308</v>
      </c>
      <c r="J920" t="s">
        <v>98</v>
      </c>
      <c r="K920" t="s">
        <v>99</v>
      </c>
      <c r="L920">
        <v>1343365200</v>
      </c>
      <c r="M920" s="8">
        <f t="shared" si="70"/>
        <v>41117.208333333336</v>
      </c>
      <c r="N920">
        <v>1344315600</v>
      </c>
      <c r="O920" s="9">
        <f t="shared" si="71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hidden="1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74"/>
        <v>58</v>
      </c>
      <c r="G921" t="s">
        <v>14</v>
      </c>
      <c r="H921">
        <v>225</v>
      </c>
      <c r="I921">
        <f>E921/H921</f>
        <v>92.955555555555549</v>
      </c>
      <c r="J921" t="s">
        <v>26</v>
      </c>
      <c r="K921" t="s">
        <v>27</v>
      </c>
      <c r="L921">
        <v>1507957200</v>
      </c>
      <c r="M921" s="8">
        <f t="shared" si="70"/>
        <v>43022.208333333328</v>
      </c>
      <c r="N921">
        <v>1510725600</v>
      </c>
      <c r="O921" s="9">
        <f t="shared" si="71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74"/>
        <v>182</v>
      </c>
      <c r="G922" t="s">
        <v>20</v>
      </c>
      <c r="H922">
        <v>255</v>
      </c>
      <c r="I922">
        <f>E922/H922</f>
        <v>37.945098039215686</v>
      </c>
      <c r="J922" t="s">
        <v>21</v>
      </c>
      <c r="K922" t="s">
        <v>22</v>
      </c>
      <c r="L922">
        <v>1549519200</v>
      </c>
      <c r="M922" s="8">
        <f t="shared" si="70"/>
        <v>43503.25</v>
      </c>
      <c r="N922">
        <v>1551247200</v>
      </c>
      <c r="O922" s="9">
        <f t="shared" si="71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74"/>
        <v>0</v>
      </c>
      <c r="G923" t="s">
        <v>14</v>
      </c>
      <c r="H923">
        <v>38</v>
      </c>
      <c r="I923">
        <f>E923/H923</f>
        <v>31.842105263157894</v>
      </c>
      <c r="J923" t="s">
        <v>21</v>
      </c>
      <c r="K923" t="s">
        <v>22</v>
      </c>
      <c r="L923">
        <v>1329026400</v>
      </c>
      <c r="M923" s="8">
        <f t="shared" si="70"/>
        <v>40951.25</v>
      </c>
      <c r="N923">
        <v>1330236000</v>
      </c>
      <c r="O923" s="9">
        <f t="shared" si="71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74"/>
        <v>175</v>
      </c>
      <c r="G924" t="s">
        <v>20</v>
      </c>
      <c r="H924">
        <v>2261</v>
      </c>
      <c r="I924">
        <f>E924/H924</f>
        <v>40</v>
      </c>
      <c r="J924" t="s">
        <v>21</v>
      </c>
      <c r="K924" t="s">
        <v>22</v>
      </c>
      <c r="L924">
        <v>1544335200</v>
      </c>
      <c r="M924" s="8">
        <f t="shared" si="70"/>
        <v>43443.25</v>
      </c>
      <c r="N924">
        <v>1545112800</v>
      </c>
      <c r="O924" s="9">
        <f t="shared" si="71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hidden="1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74"/>
        <v>237</v>
      </c>
      <c r="G925" t="s">
        <v>20</v>
      </c>
      <c r="H925">
        <v>40</v>
      </c>
      <c r="I925">
        <f>E925/H925</f>
        <v>101.1</v>
      </c>
      <c r="J925" t="s">
        <v>21</v>
      </c>
      <c r="K925" t="s">
        <v>22</v>
      </c>
      <c r="L925">
        <v>1279083600</v>
      </c>
      <c r="M925" s="8">
        <f t="shared" si="70"/>
        <v>40373.208333333336</v>
      </c>
      <c r="N925">
        <v>1279170000</v>
      </c>
      <c r="O925" s="9">
        <f t="shared" si="71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hidden="1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74"/>
        <v>488</v>
      </c>
      <c r="G926" t="s">
        <v>20</v>
      </c>
      <c r="H926">
        <v>2289</v>
      </c>
      <c r="I926">
        <f>E926/H926</f>
        <v>84.006989951944078</v>
      </c>
      <c r="J926" t="s">
        <v>107</v>
      </c>
      <c r="K926" t="s">
        <v>108</v>
      </c>
      <c r="L926">
        <v>1572498000</v>
      </c>
      <c r="M926" s="8">
        <f t="shared" si="70"/>
        <v>43769.208333333328</v>
      </c>
      <c r="N926">
        <v>1573452000</v>
      </c>
      <c r="O926" s="9">
        <f t="shared" si="71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" hidden="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74"/>
        <v>224</v>
      </c>
      <c r="G927" t="s">
        <v>20</v>
      </c>
      <c r="H927">
        <v>65</v>
      </c>
      <c r="I927">
        <f>E927/H927</f>
        <v>103.41538461538461</v>
      </c>
      <c r="J927" t="s">
        <v>21</v>
      </c>
      <c r="K927" t="s">
        <v>22</v>
      </c>
      <c r="L927">
        <v>1506056400</v>
      </c>
      <c r="M927" s="8">
        <f t="shared" si="70"/>
        <v>43000.208333333328</v>
      </c>
      <c r="N927">
        <v>1507093200</v>
      </c>
      <c r="O927" s="9">
        <f t="shared" si="71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74"/>
        <v>18</v>
      </c>
      <c r="G928" t="s">
        <v>14</v>
      </c>
      <c r="H928">
        <v>15</v>
      </c>
      <c r="I928">
        <f>E928/H928</f>
        <v>105.13333333333334</v>
      </c>
      <c r="J928" t="s">
        <v>21</v>
      </c>
      <c r="K928" t="s">
        <v>22</v>
      </c>
      <c r="L928">
        <v>1463029200</v>
      </c>
      <c r="M928" s="8">
        <f t="shared" si="70"/>
        <v>42502.208333333328</v>
      </c>
      <c r="N928">
        <v>1463374800</v>
      </c>
      <c r="O928" s="9">
        <f t="shared" si="71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hidden="1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74"/>
        <v>45</v>
      </c>
      <c r="G929" t="s">
        <v>14</v>
      </c>
      <c r="H929">
        <v>37</v>
      </c>
      <c r="I929">
        <f>E929/H929</f>
        <v>89.21621621621621</v>
      </c>
      <c r="J929" t="s">
        <v>21</v>
      </c>
      <c r="K929" t="s">
        <v>22</v>
      </c>
      <c r="L929">
        <v>1342069200</v>
      </c>
      <c r="M929" s="8">
        <f t="shared" si="70"/>
        <v>41102.208333333336</v>
      </c>
      <c r="N929">
        <v>1344574800</v>
      </c>
      <c r="O929" s="9">
        <f t="shared" si="71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74"/>
        <v>117</v>
      </c>
      <c r="G930" t="s">
        <v>20</v>
      </c>
      <c r="H930">
        <v>3777</v>
      </c>
      <c r="I930">
        <f>E930/H930</f>
        <v>51.995234312946785</v>
      </c>
      <c r="J930" t="s">
        <v>107</v>
      </c>
      <c r="K930" t="s">
        <v>108</v>
      </c>
      <c r="L930">
        <v>1388296800</v>
      </c>
      <c r="M930" s="8">
        <f t="shared" si="70"/>
        <v>41637.25</v>
      </c>
      <c r="N930">
        <v>1389074400</v>
      </c>
      <c r="O930" s="9">
        <f t="shared" si="71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hidden="1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74"/>
        <v>217</v>
      </c>
      <c r="G931" t="s">
        <v>20</v>
      </c>
      <c r="H931">
        <v>184</v>
      </c>
      <c r="I931">
        <f>E931/H931</f>
        <v>64.956521739130437</v>
      </c>
      <c r="J931" t="s">
        <v>40</v>
      </c>
      <c r="K931" t="s">
        <v>41</v>
      </c>
      <c r="L931">
        <v>1493787600</v>
      </c>
      <c r="M931" s="8">
        <f t="shared" si="70"/>
        <v>42858.208333333328</v>
      </c>
      <c r="N931">
        <v>1494997200</v>
      </c>
      <c r="O931" s="9">
        <f t="shared" si="71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hidden="1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74"/>
        <v>112</v>
      </c>
      <c r="G932" t="s">
        <v>20</v>
      </c>
      <c r="H932">
        <v>85</v>
      </c>
      <c r="I932">
        <f>E932/H932</f>
        <v>46.235294117647058</v>
      </c>
      <c r="J932" t="s">
        <v>21</v>
      </c>
      <c r="K932" t="s">
        <v>22</v>
      </c>
      <c r="L932">
        <v>1424844000</v>
      </c>
      <c r="M932" s="8">
        <f t="shared" si="70"/>
        <v>42060.25</v>
      </c>
      <c r="N932">
        <v>1425448800</v>
      </c>
      <c r="O932" s="9">
        <f t="shared" si="71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hidden="1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74"/>
        <v>72</v>
      </c>
      <c r="G933" t="s">
        <v>14</v>
      </c>
      <c r="H933">
        <v>112</v>
      </c>
      <c r="I933">
        <f>E933/H933</f>
        <v>51.151785714285715</v>
      </c>
      <c r="J933" t="s">
        <v>21</v>
      </c>
      <c r="K933" t="s">
        <v>22</v>
      </c>
      <c r="L933">
        <v>1403931600</v>
      </c>
      <c r="M933" s="8">
        <f t="shared" si="70"/>
        <v>41818.208333333336</v>
      </c>
      <c r="N933">
        <v>1404104400</v>
      </c>
      <c r="O933" s="9">
        <f t="shared" si="71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74"/>
        <v>212</v>
      </c>
      <c r="G934" t="s">
        <v>20</v>
      </c>
      <c r="H934">
        <v>144</v>
      </c>
      <c r="I934">
        <f>E934/H934</f>
        <v>33.909722222222221</v>
      </c>
      <c r="J934" t="s">
        <v>21</v>
      </c>
      <c r="K934" t="s">
        <v>22</v>
      </c>
      <c r="L934">
        <v>1394514000</v>
      </c>
      <c r="M934" s="8">
        <f t="shared" si="70"/>
        <v>41709.208333333336</v>
      </c>
      <c r="N934">
        <v>1394773200</v>
      </c>
      <c r="O934" s="9">
        <f t="shared" si="71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hidden="1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74"/>
        <v>239</v>
      </c>
      <c r="G935" t="s">
        <v>20</v>
      </c>
      <c r="H935">
        <v>1902</v>
      </c>
      <c r="I935">
        <f>E935/H935</f>
        <v>92.016298633017882</v>
      </c>
      <c r="J935" t="s">
        <v>21</v>
      </c>
      <c r="K935" t="s">
        <v>22</v>
      </c>
      <c r="L935">
        <v>1365397200</v>
      </c>
      <c r="M935" s="8">
        <f t="shared" si="70"/>
        <v>41372.208333333336</v>
      </c>
      <c r="N935">
        <v>1366520400</v>
      </c>
      <c r="O935" s="9">
        <f t="shared" si="71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hidden="1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74"/>
        <v>181</v>
      </c>
      <c r="G936" t="s">
        <v>20</v>
      </c>
      <c r="H936">
        <v>105</v>
      </c>
      <c r="I936">
        <f>E936/H936</f>
        <v>107.42857142857143</v>
      </c>
      <c r="J936" t="s">
        <v>21</v>
      </c>
      <c r="K936" t="s">
        <v>22</v>
      </c>
      <c r="L936">
        <v>1456120800</v>
      </c>
      <c r="M936" s="8">
        <f t="shared" si="70"/>
        <v>42422.25</v>
      </c>
      <c r="N936">
        <v>1456639200</v>
      </c>
      <c r="O936" s="9">
        <f t="shared" si="71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" hidden="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74"/>
        <v>164</v>
      </c>
      <c r="G937" t="s">
        <v>20</v>
      </c>
      <c r="H937">
        <v>132</v>
      </c>
      <c r="I937">
        <f>E937/H937</f>
        <v>75.848484848484844</v>
      </c>
      <c r="J937" t="s">
        <v>21</v>
      </c>
      <c r="K937" t="s">
        <v>22</v>
      </c>
      <c r="L937">
        <v>1437714000</v>
      </c>
      <c r="M937" s="8">
        <f t="shared" si="70"/>
        <v>42209.208333333328</v>
      </c>
      <c r="N937">
        <v>1438318800</v>
      </c>
      <c r="O937" s="9">
        <f t="shared" si="71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hidden="1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74"/>
        <v>1</v>
      </c>
      <c r="G938" t="s">
        <v>14</v>
      </c>
      <c r="H938">
        <v>21</v>
      </c>
      <c r="I938">
        <f>E938/H938</f>
        <v>80.476190476190482</v>
      </c>
      <c r="J938" t="s">
        <v>21</v>
      </c>
      <c r="K938" t="s">
        <v>22</v>
      </c>
      <c r="L938">
        <v>1563771600</v>
      </c>
      <c r="M938" s="8">
        <f t="shared" si="70"/>
        <v>43668.208333333328</v>
      </c>
      <c r="N938">
        <v>1564030800</v>
      </c>
      <c r="O938" s="9">
        <f t="shared" si="71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74"/>
        <v>49</v>
      </c>
      <c r="G939" t="s">
        <v>74</v>
      </c>
      <c r="H939">
        <v>976</v>
      </c>
      <c r="I939">
        <f>E939/H939</f>
        <v>86.978483606557376</v>
      </c>
      <c r="J939" t="s">
        <v>21</v>
      </c>
      <c r="K939" t="s">
        <v>22</v>
      </c>
      <c r="L939">
        <v>1448517600</v>
      </c>
      <c r="M939" s="8">
        <f t="shared" si="70"/>
        <v>42334.25</v>
      </c>
      <c r="N939">
        <v>1449295200</v>
      </c>
      <c r="O939" s="9">
        <f t="shared" si="71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74"/>
        <v>109</v>
      </c>
      <c r="G940" t="s">
        <v>20</v>
      </c>
      <c r="H940">
        <v>96</v>
      </c>
      <c r="I940">
        <f>E940/H940</f>
        <v>105.13541666666667</v>
      </c>
      <c r="J940" t="s">
        <v>21</v>
      </c>
      <c r="K940" t="s">
        <v>22</v>
      </c>
      <c r="L940">
        <v>1528779600</v>
      </c>
      <c r="M940" s="8">
        <f t="shared" si="70"/>
        <v>43263.208333333328</v>
      </c>
      <c r="N940">
        <v>1531890000</v>
      </c>
      <c r="O940" s="9">
        <f t="shared" si="71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74"/>
        <v>49</v>
      </c>
      <c r="G941" t="s">
        <v>14</v>
      </c>
      <c r="H941">
        <v>67</v>
      </c>
      <c r="I941">
        <f>E941/H941</f>
        <v>57.298507462686565</v>
      </c>
      <c r="J941" t="s">
        <v>21</v>
      </c>
      <c r="K941" t="s">
        <v>22</v>
      </c>
      <c r="L941">
        <v>1304744400</v>
      </c>
      <c r="M941" s="8">
        <f t="shared" si="70"/>
        <v>40670.208333333336</v>
      </c>
      <c r="N941">
        <v>1306213200</v>
      </c>
      <c r="O941" s="9">
        <f t="shared" si="71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74"/>
        <v>62</v>
      </c>
      <c r="G942" t="s">
        <v>47</v>
      </c>
      <c r="H942">
        <v>66</v>
      </c>
      <c r="I942">
        <f>E942/H942</f>
        <v>93.348484848484844</v>
      </c>
      <c r="J942" t="s">
        <v>15</v>
      </c>
      <c r="K942" t="s">
        <v>16</v>
      </c>
      <c r="L942">
        <v>1354341600</v>
      </c>
      <c r="M942" s="8">
        <f t="shared" si="70"/>
        <v>41244.25</v>
      </c>
      <c r="N942">
        <v>1356242400</v>
      </c>
      <c r="O942" s="9">
        <f t="shared" si="71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hidden="1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74"/>
        <v>13</v>
      </c>
      <c r="G943" t="s">
        <v>14</v>
      </c>
      <c r="H943">
        <v>78</v>
      </c>
      <c r="I943">
        <f>E943/H943</f>
        <v>71.987179487179489</v>
      </c>
      <c r="J943" t="s">
        <v>21</v>
      </c>
      <c r="K943" t="s">
        <v>22</v>
      </c>
      <c r="L943">
        <v>1294552800</v>
      </c>
      <c r="M943" s="8">
        <f t="shared" si="70"/>
        <v>40552.25</v>
      </c>
      <c r="N943">
        <v>1297576800</v>
      </c>
      <c r="O943" s="9">
        <f t="shared" si="71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hidden="1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74"/>
        <v>64</v>
      </c>
      <c r="G944" t="s">
        <v>14</v>
      </c>
      <c r="H944">
        <v>67</v>
      </c>
      <c r="I944">
        <f>E944/H944</f>
        <v>92.611940298507463</v>
      </c>
      <c r="J944" t="s">
        <v>26</v>
      </c>
      <c r="K944" t="s">
        <v>27</v>
      </c>
      <c r="L944">
        <v>1295935200</v>
      </c>
      <c r="M944" s="8">
        <f t="shared" si="70"/>
        <v>40568.25</v>
      </c>
      <c r="N944">
        <v>1296194400</v>
      </c>
      <c r="O944" s="9">
        <f t="shared" si="71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74"/>
        <v>159</v>
      </c>
      <c r="G945" t="s">
        <v>20</v>
      </c>
      <c r="H945">
        <v>114</v>
      </c>
      <c r="I945">
        <f>E945/H945</f>
        <v>104.99122807017544</v>
      </c>
      <c r="J945" t="s">
        <v>21</v>
      </c>
      <c r="K945" t="s">
        <v>22</v>
      </c>
      <c r="L945">
        <v>1411534800</v>
      </c>
      <c r="M945" s="8">
        <f t="shared" si="70"/>
        <v>41906.208333333336</v>
      </c>
      <c r="N945">
        <v>1414558800</v>
      </c>
      <c r="O945" s="9">
        <f t="shared" si="71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74"/>
        <v>81</v>
      </c>
      <c r="G946" t="s">
        <v>14</v>
      </c>
      <c r="H946">
        <v>263</v>
      </c>
      <c r="I946">
        <f>E946/H946</f>
        <v>30.958174904942965</v>
      </c>
      <c r="J946" t="s">
        <v>26</v>
      </c>
      <c r="K946" t="s">
        <v>27</v>
      </c>
      <c r="L946">
        <v>1486706400</v>
      </c>
      <c r="M946" s="8">
        <f t="shared" si="70"/>
        <v>42776.25</v>
      </c>
      <c r="N946">
        <v>1488348000</v>
      </c>
      <c r="O946" s="9">
        <f t="shared" si="71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74"/>
        <v>32</v>
      </c>
      <c r="G947" t="s">
        <v>14</v>
      </c>
      <c r="H947">
        <v>1691</v>
      </c>
      <c r="I947">
        <f>E947/H947</f>
        <v>33.001182732111175</v>
      </c>
      <c r="J947" t="s">
        <v>21</v>
      </c>
      <c r="K947" t="s">
        <v>22</v>
      </c>
      <c r="L947">
        <v>1333602000</v>
      </c>
      <c r="M947" s="8">
        <f t="shared" si="70"/>
        <v>41004.208333333336</v>
      </c>
      <c r="N947">
        <v>1334898000</v>
      </c>
      <c r="O947" s="9">
        <f t="shared" si="71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" hidden="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74"/>
        <v>9</v>
      </c>
      <c r="G948" t="s">
        <v>14</v>
      </c>
      <c r="H948">
        <v>181</v>
      </c>
      <c r="I948">
        <f>E948/H948</f>
        <v>84.187845303867405</v>
      </c>
      <c r="J948" t="s">
        <v>21</v>
      </c>
      <c r="K948" t="s">
        <v>22</v>
      </c>
      <c r="L948">
        <v>1308200400</v>
      </c>
      <c r="M948" s="8">
        <f t="shared" si="70"/>
        <v>40710.208333333336</v>
      </c>
      <c r="N948">
        <v>1308373200</v>
      </c>
      <c r="O948" s="9">
        <f t="shared" si="71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hidden="1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74"/>
        <v>26</v>
      </c>
      <c r="G949" t="s">
        <v>14</v>
      </c>
      <c r="H949">
        <v>13</v>
      </c>
      <c r="I949">
        <f>E949/H949</f>
        <v>73.92307692307692</v>
      </c>
      <c r="J949" t="s">
        <v>21</v>
      </c>
      <c r="K949" t="s">
        <v>22</v>
      </c>
      <c r="L949">
        <v>1411707600</v>
      </c>
      <c r="M949" s="8">
        <f t="shared" si="70"/>
        <v>41908.208333333336</v>
      </c>
      <c r="N949">
        <v>1412312400</v>
      </c>
      <c r="O949" s="9">
        <f t="shared" si="71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74"/>
        <v>62</v>
      </c>
      <c r="G950" t="s">
        <v>74</v>
      </c>
      <c r="H950">
        <v>160</v>
      </c>
      <c r="I950">
        <f>E950/H950</f>
        <v>36.987499999999997</v>
      </c>
      <c r="J950" t="s">
        <v>21</v>
      </c>
      <c r="K950" t="s">
        <v>22</v>
      </c>
      <c r="L950">
        <v>1418364000</v>
      </c>
      <c r="M950" s="8">
        <f t="shared" si="70"/>
        <v>41985.25</v>
      </c>
      <c r="N950">
        <v>1419228000</v>
      </c>
      <c r="O950" s="9">
        <f t="shared" si="71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74"/>
        <v>161</v>
      </c>
      <c r="G951" t="s">
        <v>20</v>
      </c>
      <c r="H951">
        <v>203</v>
      </c>
      <c r="I951">
        <f>E951/H951</f>
        <v>46.896551724137929</v>
      </c>
      <c r="J951" t="s">
        <v>21</v>
      </c>
      <c r="K951" t="s">
        <v>22</v>
      </c>
      <c r="L951">
        <v>1429333200</v>
      </c>
      <c r="M951" s="8">
        <f t="shared" si="70"/>
        <v>42112.208333333328</v>
      </c>
      <c r="N951">
        <v>1430974800</v>
      </c>
      <c r="O951" s="9">
        <f t="shared" si="71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hidden="1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74"/>
        <v>5</v>
      </c>
      <c r="G952" t="s">
        <v>14</v>
      </c>
      <c r="H952">
        <v>1</v>
      </c>
      <c r="I952">
        <f>E952/H952</f>
        <v>5</v>
      </c>
      <c r="J952" t="s">
        <v>21</v>
      </c>
      <c r="K952" t="s">
        <v>22</v>
      </c>
      <c r="L952">
        <v>1555390800</v>
      </c>
      <c r="M952" s="8">
        <f t="shared" si="70"/>
        <v>43571.208333333328</v>
      </c>
      <c r="N952">
        <v>1555822800</v>
      </c>
      <c r="O952" s="9">
        <f t="shared" si="71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74"/>
        <v>1096</v>
      </c>
      <c r="G953" t="s">
        <v>20</v>
      </c>
      <c r="H953">
        <v>1559</v>
      </c>
      <c r="I953">
        <f>E953/H953</f>
        <v>102.02437459910199</v>
      </c>
      <c r="J953" t="s">
        <v>21</v>
      </c>
      <c r="K953" t="s">
        <v>22</v>
      </c>
      <c r="L953">
        <v>1482732000</v>
      </c>
      <c r="M953" s="8">
        <f t="shared" si="70"/>
        <v>42730.25</v>
      </c>
      <c r="N953">
        <v>1482818400</v>
      </c>
      <c r="O953" s="9">
        <f t="shared" si="71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74"/>
        <v>70</v>
      </c>
      <c r="G954" t="s">
        <v>74</v>
      </c>
      <c r="H954">
        <v>2266</v>
      </c>
      <c r="I954">
        <f>E954/H954</f>
        <v>45.007502206531335</v>
      </c>
      <c r="J954" t="s">
        <v>21</v>
      </c>
      <c r="K954" t="s">
        <v>22</v>
      </c>
      <c r="L954">
        <v>1470718800</v>
      </c>
      <c r="M954" s="8">
        <f t="shared" si="70"/>
        <v>42591.208333333328</v>
      </c>
      <c r="N954">
        <v>1471928400</v>
      </c>
      <c r="O954" s="9">
        <f t="shared" si="71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74"/>
        <v>60</v>
      </c>
      <c r="G955" t="s">
        <v>14</v>
      </c>
      <c r="H955">
        <v>21</v>
      </c>
      <c r="I955">
        <f>E955/H955</f>
        <v>94.285714285714292</v>
      </c>
      <c r="J955" t="s">
        <v>21</v>
      </c>
      <c r="K955" t="s">
        <v>22</v>
      </c>
      <c r="L955">
        <v>1450591200</v>
      </c>
      <c r="M955" s="8">
        <f t="shared" si="70"/>
        <v>42358.25</v>
      </c>
      <c r="N955">
        <v>1453701600</v>
      </c>
      <c r="O955" s="9">
        <f t="shared" si="71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74"/>
        <v>367</v>
      </c>
      <c r="G956" t="s">
        <v>20</v>
      </c>
      <c r="H956">
        <v>1548</v>
      </c>
      <c r="I956">
        <f>E956/H956</f>
        <v>101.02325581395348</v>
      </c>
      <c r="J956" t="s">
        <v>26</v>
      </c>
      <c r="K956" t="s">
        <v>27</v>
      </c>
      <c r="L956">
        <v>1348290000</v>
      </c>
      <c r="M956" s="8">
        <f t="shared" si="70"/>
        <v>41174.208333333336</v>
      </c>
      <c r="N956">
        <v>1350363600</v>
      </c>
      <c r="O956" s="9">
        <f t="shared" si="71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" hidden="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74"/>
        <v>1109</v>
      </c>
      <c r="G957" t="s">
        <v>20</v>
      </c>
      <c r="H957">
        <v>80</v>
      </c>
      <c r="I957">
        <f>E957/H957</f>
        <v>97.037499999999994</v>
      </c>
      <c r="J957" t="s">
        <v>21</v>
      </c>
      <c r="K957" t="s">
        <v>22</v>
      </c>
      <c r="L957">
        <v>1353823200</v>
      </c>
      <c r="M957" s="8">
        <f t="shared" si="70"/>
        <v>41238.25</v>
      </c>
      <c r="N957">
        <v>1353996000</v>
      </c>
      <c r="O957" s="9">
        <f t="shared" si="71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74"/>
        <v>19</v>
      </c>
      <c r="G958" t="s">
        <v>14</v>
      </c>
      <c r="H958">
        <v>830</v>
      </c>
      <c r="I958">
        <f>E958/H958</f>
        <v>43.00963855421687</v>
      </c>
      <c r="J958" t="s">
        <v>21</v>
      </c>
      <c r="K958" t="s">
        <v>22</v>
      </c>
      <c r="L958">
        <v>1450764000</v>
      </c>
      <c r="M958" s="8">
        <f t="shared" si="70"/>
        <v>42360.25</v>
      </c>
      <c r="N958">
        <v>1451109600</v>
      </c>
      <c r="O958" s="9">
        <f t="shared" si="71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hidden="1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74"/>
        <v>126</v>
      </c>
      <c r="G959" t="s">
        <v>20</v>
      </c>
      <c r="H959">
        <v>131</v>
      </c>
      <c r="I959">
        <f>E959/H959</f>
        <v>94.916030534351151</v>
      </c>
      <c r="J959" t="s">
        <v>21</v>
      </c>
      <c r="K959" t="s">
        <v>22</v>
      </c>
      <c r="L959">
        <v>1329372000</v>
      </c>
      <c r="M959" s="8">
        <f t="shared" si="70"/>
        <v>40955.25</v>
      </c>
      <c r="N959">
        <v>1329631200</v>
      </c>
      <c r="O959" s="9">
        <f t="shared" si="71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74"/>
        <v>734</v>
      </c>
      <c r="G960" t="s">
        <v>20</v>
      </c>
      <c r="H960">
        <v>112</v>
      </c>
      <c r="I960">
        <f>E960/H960</f>
        <v>72.151785714285708</v>
      </c>
      <c r="J960" t="s">
        <v>21</v>
      </c>
      <c r="K960" t="s">
        <v>22</v>
      </c>
      <c r="L960">
        <v>1277096400</v>
      </c>
      <c r="M960" s="8">
        <f t="shared" si="70"/>
        <v>40350.208333333336</v>
      </c>
      <c r="N960">
        <v>1278997200</v>
      </c>
      <c r="O960" s="9">
        <f t="shared" si="71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74"/>
        <v>4</v>
      </c>
      <c r="G961" t="s">
        <v>14</v>
      </c>
      <c r="H961">
        <v>130</v>
      </c>
      <c r="I961">
        <f>E961/H961</f>
        <v>51.007692307692309</v>
      </c>
      <c r="J961" t="s">
        <v>21</v>
      </c>
      <c r="K961" t="s">
        <v>22</v>
      </c>
      <c r="L961">
        <v>1277701200</v>
      </c>
      <c r="M961" s="8">
        <f t="shared" si="70"/>
        <v>40357.208333333336</v>
      </c>
      <c r="N961">
        <v>1280120400</v>
      </c>
      <c r="O961" s="9">
        <f t="shared" si="71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74"/>
        <v>85</v>
      </c>
      <c r="G962" t="s">
        <v>14</v>
      </c>
      <c r="H962">
        <v>55</v>
      </c>
      <c r="I962">
        <f>E962/H962</f>
        <v>85.054545454545448</v>
      </c>
      <c r="J962" t="s">
        <v>21</v>
      </c>
      <c r="K962" t="s">
        <v>22</v>
      </c>
      <c r="L962">
        <v>1454911200</v>
      </c>
      <c r="M962" s="8">
        <f t="shared" si="70"/>
        <v>42408.25</v>
      </c>
      <c r="N962">
        <v>1458104400</v>
      </c>
      <c r="O962" s="9">
        <f t="shared" si="71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74"/>
        <v>119</v>
      </c>
      <c r="G963" t="s">
        <v>20</v>
      </c>
      <c r="H963">
        <v>155</v>
      </c>
      <c r="I963">
        <f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75">(((L963/60)/60)/24)+DATE(1970,1,1)</f>
        <v>40591.25</v>
      </c>
      <c r="N963">
        <v>1298268000</v>
      </c>
      <c r="O963" s="9">
        <f t="shared" ref="O963:O1001" si="76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7">LEFT(R963,SEARCH("/",R963)-1)</f>
        <v>publishing</v>
      </c>
      <c r="T963" t="str">
        <f t="shared" ref="T963:T1001" si="78">RIGHT(R963,LEN(R963) -SEARCH("/",R963))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ref="F964:F1001" si="79">INT(E964/D964*100)</f>
        <v>296</v>
      </c>
      <c r="G964" t="s">
        <v>20</v>
      </c>
      <c r="H964">
        <v>266</v>
      </c>
      <c r="I964">
        <f>E964/H964</f>
        <v>40.063909774436091</v>
      </c>
      <c r="J964" t="s">
        <v>21</v>
      </c>
      <c r="K964" t="s">
        <v>22</v>
      </c>
      <c r="L964">
        <v>1384408800</v>
      </c>
      <c r="M964" s="8">
        <f t="shared" si="75"/>
        <v>41592.25</v>
      </c>
      <c r="N964">
        <v>1386223200</v>
      </c>
      <c r="O964" s="9">
        <f t="shared" si="76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79"/>
        <v>84</v>
      </c>
      <c r="G965" t="s">
        <v>14</v>
      </c>
      <c r="H965">
        <v>114</v>
      </c>
      <c r="I965">
        <f>E965/H965</f>
        <v>43.833333333333336</v>
      </c>
      <c r="J965" t="s">
        <v>107</v>
      </c>
      <c r="K965" t="s">
        <v>108</v>
      </c>
      <c r="L965">
        <v>1299304800</v>
      </c>
      <c r="M965" s="8">
        <f t="shared" si="75"/>
        <v>40607.25</v>
      </c>
      <c r="N965">
        <v>1299823200</v>
      </c>
      <c r="O965" s="9">
        <f t="shared" si="76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hidden="1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79"/>
        <v>355</v>
      </c>
      <c r="G966" t="s">
        <v>20</v>
      </c>
      <c r="H966">
        <v>155</v>
      </c>
      <c r="I966">
        <f>E966/H966</f>
        <v>84.92903225806451</v>
      </c>
      <c r="J966" t="s">
        <v>21</v>
      </c>
      <c r="K966" t="s">
        <v>22</v>
      </c>
      <c r="L966">
        <v>1431320400</v>
      </c>
      <c r="M966" s="8">
        <f t="shared" si="75"/>
        <v>42135.208333333328</v>
      </c>
      <c r="N966">
        <v>1431752400</v>
      </c>
      <c r="O966" s="9">
        <f t="shared" si="76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79"/>
        <v>386</v>
      </c>
      <c r="G967" t="s">
        <v>20</v>
      </c>
      <c r="H967">
        <v>207</v>
      </c>
      <c r="I967">
        <f>E967/H967</f>
        <v>41.067632850241544</v>
      </c>
      <c r="J967" t="s">
        <v>40</v>
      </c>
      <c r="K967" t="s">
        <v>41</v>
      </c>
      <c r="L967">
        <v>1264399200</v>
      </c>
      <c r="M967" s="8">
        <f t="shared" si="75"/>
        <v>40203.25</v>
      </c>
      <c r="N967">
        <v>1267855200</v>
      </c>
      <c r="O967" s="9">
        <f t="shared" si="76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hidden="1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79"/>
        <v>792</v>
      </c>
      <c r="G968" t="s">
        <v>20</v>
      </c>
      <c r="H968">
        <v>245</v>
      </c>
      <c r="I968">
        <f>E968/H968</f>
        <v>54.971428571428568</v>
      </c>
      <c r="J968" t="s">
        <v>21</v>
      </c>
      <c r="K968" t="s">
        <v>22</v>
      </c>
      <c r="L968">
        <v>1497502800</v>
      </c>
      <c r="M968" s="8">
        <f t="shared" si="75"/>
        <v>42901.208333333328</v>
      </c>
      <c r="N968">
        <v>1497675600</v>
      </c>
      <c r="O968" s="9">
        <f t="shared" si="76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79"/>
        <v>137</v>
      </c>
      <c r="G969" t="s">
        <v>20</v>
      </c>
      <c r="H969">
        <v>1573</v>
      </c>
      <c r="I969">
        <f>E969/H969</f>
        <v>77.010807374443743</v>
      </c>
      <c r="J969" t="s">
        <v>21</v>
      </c>
      <c r="K969" t="s">
        <v>22</v>
      </c>
      <c r="L969">
        <v>1333688400</v>
      </c>
      <c r="M969" s="8">
        <f t="shared" si="75"/>
        <v>41005.208333333336</v>
      </c>
      <c r="N969">
        <v>1336885200</v>
      </c>
      <c r="O969" s="9">
        <f t="shared" si="76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79"/>
        <v>338</v>
      </c>
      <c r="G970" t="s">
        <v>20</v>
      </c>
      <c r="H970">
        <v>114</v>
      </c>
      <c r="I970">
        <f>E970/H970</f>
        <v>71.201754385964918</v>
      </c>
      <c r="J970" t="s">
        <v>21</v>
      </c>
      <c r="K970" t="s">
        <v>22</v>
      </c>
      <c r="L970">
        <v>1293861600</v>
      </c>
      <c r="M970" s="8">
        <f t="shared" si="75"/>
        <v>40544.25</v>
      </c>
      <c r="N970">
        <v>1295157600</v>
      </c>
      <c r="O970" s="9">
        <f t="shared" si="76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hidden="1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79"/>
        <v>108</v>
      </c>
      <c r="G971" t="s">
        <v>20</v>
      </c>
      <c r="H971">
        <v>93</v>
      </c>
      <c r="I971">
        <f>E971/H971</f>
        <v>91.935483870967744</v>
      </c>
      <c r="J971" t="s">
        <v>21</v>
      </c>
      <c r="K971" t="s">
        <v>22</v>
      </c>
      <c r="L971">
        <v>1576994400</v>
      </c>
      <c r="M971" s="8">
        <f t="shared" si="75"/>
        <v>43821.25</v>
      </c>
      <c r="N971">
        <v>1577599200</v>
      </c>
      <c r="O971" s="9">
        <f t="shared" si="76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" hidden="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79"/>
        <v>60</v>
      </c>
      <c r="G972" t="s">
        <v>14</v>
      </c>
      <c r="H972">
        <v>594</v>
      </c>
      <c r="I972">
        <f>E972/H972</f>
        <v>97.069023569023571</v>
      </c>
      <c r="J972" t="s">
        <v>21</v>
      </c>
      <c r="K972" t="s">
        <v>22</v>
      </c>
      <c r="L972">
        <v>1304917200</v>
      </c>
      <c r="M972" s="8">
        <f t="shared" si="75"/>
        <v>40672.208333333336</v>
      </c>
      <c r="N972">
        <v>1305003600</v>
      </c>
      <c r="O972" s="9">
        <f t="shared" si="76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79"/>
        <v>27</v>
      </c>
      <c r="G973" t="s">
        <v>14</v>
      </c>
      <c r="H973">
        <v>24</v>
      </c>
      <c r="I973">
        <f>E973/H973</f>
        <v>58.916666666666664</v>
      </c>
      <c r="J973" t="s">
        <v>21</v>
      </c>
      <c r="K973" t="s">
        <v>22</v>
      </c>
      <c r="L973">
        <v>1381208400</v>
      </c>
      <c r="M973" s="8">
        <f t="shared" si="75"/>
        <v>41555.208333333336</v>
      </c>
      <c r="N973">
        <v>1381726800</v>
      </c>
      <c r="O973" s="9">
        <f t="shared" si="76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79"/>
        <v>228</v>
      </c>
      <c r="G974" t="s">
        <v>20</v>
      </c>
      <c r="H974">
        <v>1681</v>
      </c>
      <c r="I974">
        <f>E974/H974</f>
        <v>58.015466983938133</v>
      </c>
      <c r="J974" t="s">
        <v>21</v>
      </c>
      <c r="K974" t="s">
        <v>22</v>
      </c>
      <c r="L974">
        <v>1401685200</v>
      </c>
      <c r="M974" s="8">
        <f t="shared" si="75"/>
        <v>41792.208333333336</v>
      </c>
      <c r="N974">
        <v>1402462800</v>
      </c>
      <c r="O974" s="9">
        <f t="shared" si="76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hidden="1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79"/>
        <v>21</v>
      </c>
      <c r="G975" t="s">
        <v>14</v>
      </c>
      <c r="H975">
        <v>252</v>
      </c>
      <c r="I975">
        <f>E975/H975</f>
        <v>103.87301587301587</v>
      </c>
      <c r="J975" t="s">
        <v>21</v>
      </c>
      <c r="K975" t="s">
        <v>22</v>
      </c>
      <c r="L975">
        <v>1291960800</v>
      </c>
      <c r="M975" s="8">
        <f t="shared" si="75"/>
        <v>40522.25</v>
      </c>
      <c r="N975">
        <v>1292133600</v>
      </c>
      <c r="O975" s="9">
        <f t="shared" si="76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79"/>
        <v>373</v>
      </c>
      <c r="G976" t="s">
        <v>20</v>
      </c>
      <c r="H976">
        <v>32</v>
      </c>
      <c r="I976">
        <f>E976/H976</f>
        <v>93.46875</v>
      </c>
      <c r="J976" t="s">
        <v>21</v>
      </c>
      <c r="K976" t="s">
        <v>22</v>
      </c>
      <c r="L976">
        <v>1368853200</v>
      </c>
      <c r="M976" s="8">
        <f t="shared" si="75"/>
        <v>41412.208333333336</v>
      </c>
      <c r="N976">
        <v>1368939600</v>
      </c>
      <c r="O976" s="9">
        <f t="shared" si="76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hidden="1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79"/>
        <v>154</v>
      </c>
      <c r="G977" t="s">
        <v>20</v>
      </c>
      <c r="H977">
        <v>135</v>
      </c>
      <c r="I977">
        <f>E977/H977</f>
        <v>61.970370370370368</v>
      </c>
      <c r="J977" t="s">
        <v>21</v>
      </c>
      <c r="K977" t="s">
        <v>22</v>
      </c>
      <c r="L977">
        <v>1448776800</v>
      </c>
      <c r="M977" s="8">
        <f t="shared" si="75"/>
        <v>42337.25</v>
      </c>
      <c r="N977">
        <v>1452146400</v>
      </c>
      <c r="O977" s="9">
        <f t="shared" si="76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" hidden="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79"/>
        <v>322</v>
      </c>
      <c r="G978" t="s">
        <v>20</v>
      </c>
      <c r="H978">
        <v>140</v>
      </c>
      <c r="I978">
        <f>E978/H978</f>
        <v>92.042857142857144</v>
      </c>
      <c r="J978" t="s">
        <v>21</v>
      </c>
      <c r="K978" t="s">
        <v>22</v>
      </c>
      <c r="L978">
        <v>1296194400</v>
      </c>
      <c r="M978" s="8">
        <f t="shared" si="75"/>
        <v>40571.25</v>
      </c>
      <c r="N978">
        <v>1296712800</v>
      </c>
      <c r="O978" s="9">
        <f t="shared" si="76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79"/>
        <v>73</v>
      </c>
      <c r="G979" t="s">
        <v>14</v>
      </c>
      <c r="H979">
        <v>67</v>
      </c>
      <c r="I979">
        <f>E979/H979</f>
        <v>77.268656716417908</v>
      </c>
      <c r="J979" t="s">
        <v>21</v>
      </c>
      <c r="K979" t="s">
        <v>22</v>
      </c>
      <c r="L979">
        <v>1517983200</v>
      </c>
      <c r="M979" s="8">
        <f t="shared" si="75"/>
        <v>43138.25</v>
      </c>
      <c r="N979">
        <v>1520748000</v>
      </c>
      <c r="O979" s="9">
        <f t="shared" si="76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79"/>
        <v>864</v>
      </c>
      <c r="G980" t="s">
        <v>20</v>
      </c>
      <c r="H980">
        <v>92</v>
      </c>
      <c r="I980">
        <f>E980/H980</f>
        <v>93.923913043478265</v>
      </c>
      <c r="J980" t="s">
        <v>21</v>
      </c>
      <c r="K980" t="s">
        <v>22</v>
      </c>
      <c r="L980">
        <v>1478930400</v>
      </c>
      <c r="M980" s="8">
        <f t="shared" si="75"/>
        <v>42686.25</v>
      </c>
      <c r="N980">
        <v>1480831200</v>
      </c>
      <c r="O980" s="9">
        <f t="shared" si="76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hidden="1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79"/>
        <v>143</v>
      </c>
      <c r="G981" t="s">
        <v>20</v>
      </c>
      <c r="H981">
        <v>1015</v>
      </c>
      <c r="I981">
        <f>E981/H981</f>
        <v>84.969458128078813</v>
      </c>
      <c r="J981" t="s">
        <v>40</v>
      </c>
      <c r="K981" t="s">
        <v>41</v>
      </c>
      <c r="L981">
        <v>1426395600</v>
      </c>
      <c r="M981" s="8">
        <f t="shared" si="75"/>
        <v>42078.208333333328</v>
      </c>
      <c r="N981">
        <v>1426914000</v>
      </c>
      <c r="O981" s="9">
        <f t="shared" si="76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79"/>
        <v>40</v>
      </c>
      <c r="G982" t="s">
        <v>14</v>
      </c>
      <c r="H982">
        <v>742</v>
      </c>
      <c r="I982">
        <f>E982/H982</f>
        <v>105.97035040431267</v>
      </c>
      <c r="J982" t="s">
        <v>21</v>
      </c>
      <c r="K982" t="s">
        <v>22</v>
      </c>
      <c r="L982">
        <v>1446181200</v>
      </c>
      <c r="M982" s="8">
        <f t="shared" si="75"/>
        <v>42307.208333333328</v>
      </c>
      <c r="N982">
        <v>1446616800</v>
      </c>
      <c r="O982" s="9">
        <f t="shared" si="76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79"/>
        <v>178</v>
      </c>
      <c r="G983" t="s">
        <v>20</v>
      </c>
      <c r="H983">
        <v>323</v>
      </c>
      <c r="I983">
        <f>E983/H983</f>
        <v>36.969040247678016</v>
      </c>
      <c r="J983" t="s">
        <v>21</v>
      </c>
      <c r="K983" t="s">
        <v>22</v>
      </c>
      <c r="L983">
        <v>1514181600</v>
      </c>
      <c r="M983" s="8">
        <f t="shared" si="75"/>
        <v>43094.25</v>
      </c>
      <c r="N983">
        <v>1517032800</v>
      </c>
      <c r="O983" s="9">
        <f t="shared" si="76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79"/>
        <v>84</v>
      </c>
      <c r="G984" t="s">
        <v>14</v>
      </c>
      <c r="H984">
        <v>75</v>
      </c>
      <c r="I984">
        <f>E984/H984</f>
        <v>81.533333333333331</v>
      </c>
      <c r="J984" t="s">
        <v>21</v>
      </c>
      <c r="K984" t="s">
        <v>22</v>
      </c>
      <c r="L984">
        <v>1311051600</v>
      </c>
      <c r="M984" s="8">
        <f t="shared" si="75"/>
        <v>40743.208333333336</v>
      </c>
      <c r="N984">
        <v>1311224400</v>
      </c>
      <c r="O984" s="9">
        <f t="shared" si="76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79"/>
        <v>145</v>
      </c>
      <c r="G985" t="s">
        <v>20</v>
      </c>
      <c r="H985">
        <v>2326</v>
      </c>
      <c r="I985">
        <f>E985/H985</f>
        <v>80.999140154772135</v>
      </c>
      <c r="J985" t="s">
        <v>21</v>
      </c>
      <c r="K985" t="s">
        <v>22</v>
      </c>
      <c r="L985">
        <v>1564894800</v>
      </c>
      <c r="M985" s="8">
        <f t="shared" si="75"/>
        <v>43681.208333333328</v>
      </c>
      <c r="N985">
        <v>1566190800</v>
      </c>
      <c r="O985" s="9">
        <f t="shared" si="76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" hidden="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79"/>
        <v>152</v>
      </c>
      <c r="G986" t="s">
        <v>20</v>
      </c>
      <c r="H986">
        <v>381</v>
      </c>
      <c r="I986">
        <f>E986/H986</f>
        <v>26.010498687664043</v>
      </c>
      <c r="J986" t="s">
        <v>21</v>
      </c>
      <c r="K986" t="s">
        <v>22</v>
      </c>
      <c r="L986">
        <v>1567918800</v>
      </c>
      <c r="M986" s="8">
        <f t="shared" si="75"/>
        <v>43716.208333333328</v>
      </c>
      <c r="N986">
        <v>1570165200</v>
      </c>
      <c r="O986" s="9">
        <f t="shared" si="76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79"/>
        <v>67</v>
      </c>
      <c r="G987" t="s">
        <v>14</v>
      </c>
      <c r="H987">
        <v>4405</v>
      </c>
      <c r="I987">
        <f>E987/H987</f>
        <v>25.998410896708286</v>
      </c>
      <c r="J987" t="s">
        <v>21</v>
      </c>
      <c r="K987" t="s">
        <v>22</v>
      </c>
      <c r="L987">
        <v>1386309600</v>
      </c>
      <c r="M987" s="8">
        <f t="shared" si="75"/>
        <v>41614.25</v>
      </c>
      <c r="N987">
        <v>1388556000</v>
      </c>
      <c r="O987" s="9">
        <f t="shared" si="76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79"/>
        <v>40</v>
      </c>
      <c r="G988" t="s">
        <v>14</v>
      </c>
      <c r="H988">
        <v>92</v>
      </c>
      <c r="I988">
        <f>E988/H988</f>
        <v>34.173913043478258</v>
      </c>
      <c r="J988" t="s">
        <v>21</v>
      </c>
      <c r="K988" t="s">
        <v>22</v>
      </c>
      <c r="L988">
        <v>1301979600</v>
      </c>
      <c r="M988" s="8">
        <f t="shared" si="75"/>
        <v>40638.208333333336</v>
      </c>
      <c r="N988">
        <v>1303189200</v>
      </c>
      <c r="O988" s="9">
        <f t="shared" si="76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79"/>
        <v>216</v>
      </c>
      <c r="G989" t="s">
        <v>20</v>
      </c>
      <c r="H989">
        <v>480</v>
      </c>
      <c r="I989">
        <f>E989/H989</f>
        <v>28.002083333333335</v>
      </c>
      <c r="J989" t="s">
        <v>21</v>
      </c>
      <c r="K989" t="s">
        <v>22</v>
      </c>
      <c r="L989">
        <v>1493269200</v>
      </c>
      <c r="M989" s="8">
        <f t="shared" si="75"/>
        <v>42852.208333333328</v>
      </c>
      <c r="N989">
        <v>1494478800</v>
      </c>
      <c r="O989" s="9">
        <f t="shared" si="76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79"/>
        <v>52</v>
      </c>
      <c r="G990" t="s">
        <v>14</v>
      </c>
      <c r="H990">
        <v>64</v>
      </c>
      <c r="I990">
        <f>E990/H990</f>
        <v>76.546875</v>
      </c>
      <c r="J990" t="s">
        <v>21</v>
      </c>
      <c r="K990" t="s">
        <v>22</v>
      </c>
      <c r="L990">
        <v>1478930400</v>
      </c>
      <c r="M990" s="8">
        <f t="shared" si="75"/>
        <v>42686.25</v>
      </c>
      <c r="N990">
        <v>1480744800</v>
      </c>
      <c r="O990" s="9">
        <f t="shared" si="76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79"/>
        <v>499</v>
      </c>
      <c r="G991" t="s">
        <v>20</v>
      </c>
      <c r="H991">
        <v>226</v>
      </c>
      <c r="I991">
        <f>E991/H991</f>
        <v>53.053097345132741</v>
      </c>
      <c r="J991" t="s">
        <v>21</v>
      </c>
      <c r="K991" t="s">
        <v>22</v>
      </c>
      <c r="L991">
        <v>1555390800</v>
      </c>
      <c r="M991" s="8">
        <f t="shared" si="75"/>
        <v>43571.208333333328</v>
      </c>
      <c r="N991">
        <v>1555822800</v>
      </c>
      <c r="O991" s="9">
        <f t="shared" si="76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79"/>
        <v>87</v>
      </c>
      <c r="G992" t="s">
        <v>14</v>
      </c>
      <c r="H992">
        <v>64</v>
      </c>
      <c r="I992">
        <f>E992/H992</f>
        <v>106.859375</v>
      </c>
      <c r="J992" t="s">
        <v>21</v>
      </c>
      <c r="K992" t="s">
        <v>22</v>
      </c>
      <c r="L992">
        <v>1456984800</v>
      </c>
      <c r="M992" s="8">
        <f t="shared" si="75"/>
        <v>42432.25</v>
      </c>
      <c r="N992">
        <v>1458882000</v>
      </c>
      <c r="O992" s="9">
        <f t="shared" si="76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79"/>
        <v>113</v>
      </c>
      <c r="G993" t="s">
        <v>20</v>
      </c>
      <c r="H993">
        <v>241</v>
      </c>
      <c r="I993">
        <f>E993/H993</f>
        <v>46.020746887966808</v>
      </c>
      <c r="J993" t="s">
        <v>21</v>
      </c>
      <c r="K993" t="s">
        <v>22</v>
      </c>
      <c r="L993">
        <v>1411621200</v>
      </c>
      <c r="M993" s="8">
        <f t="shared" si="75"/>
        <v>41907.208333333336</v>
      </c>
      <c r="N993">
        <v>1411966800</v>
      </c>
      <c r="O993" s="9">
        <f t="shared" si="76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79"/>
        <v>426</v>
      </c>
      <c r="G994" t="s">
        <v>20</v>
      </c>
      <c r="H994">
        <v>132</v>
      </c>
      <c r="I994">
        <f>E994/H994</f>
        <v>100.17424242424242</v>
      </c>
      <c r="J994" t="s">
        <v>21</v>
      </c>
      <c r="K994" t="s">
        <v>22</v>
      </c>
      <c r="L994">
        <v>1525669200</v>
      </c>
      <c r="M994" s="8">
        <f t="shared" si="75"/>
        <v>43227.208333333328</v>
      </c>
      <c r="N994">
        <v>1526878800</v>
      </c>
      <c r="O994" s="9">
        <f t="shared" si="76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79"/>
        <v>77</v>
      </c>
      <c r="G995" t="s">
        <v>74</v>
      </c>
      <c r="H995">
        <v>75</v>
      </c>
      <c r="I995">
        <f>E995/H995</f>
        <v>101.44</v>
      </c>
      <c r="J995" t="s">
        <v>107</v>
      </c>
      <c r="K995" t="s">
        <v>108</v>
      </c>
      <c r="L995">
        <v>1450936800</v>
      </c>
      <c r="M995" s="8">
        <f t="shared" si="75"/>
        <v>42362.25</v>
      </c>
      <c r="N995">
        <v>1452405600</v>
      </c>
      <c r="O995" s="9">
        <f t="shared" si="76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79"/>
        <v>52</v>
      </c>
      <c r="G996" t="s">
        <v>14</v>
      </c>
      <c r="H996">
        <v>842</v>
      </c>
      <c r="I996">
        <f>E996/H996</f>
        <v>87.972684085510693</v>
      </c>
      <c r="J996" t="s">
        <v>21</v>
      </c>
      <c r="K996" t="s">
        <v>22</v>
      </c>
      <c r="L996">
        <v>1413522000</v>
      </c>
      <c r="M996" s="8">
        <f t="shared" si="75"/>
        <v>41929.208333333336</v>
      </c>
      <c r="N996">
        <v>1414040400</v>
      </c>
      <c r="O996" s="9">
        <f t="shared" si="76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79"/>
        <v>157</v>
      </c>
      <c r="G997" t="s">
        <v>20</v>
      </c>
      <c r="H997">
        <v>2043</v>
      </c>
      <c r="I997">
        <f>E997/H997</f>
        <v>74.995594713656388</v>
      </c>
      <c r="J997" t="s">
        <v>21</v>
      </c>
      <c r="K997" t="s">
        <v>22</v>
      </c>
      <c r="L997">
        <v>1541307600</v>
      </c>
      <c r="M997" s="8">
        <f t="shared" si="75"/>
        <v>43408.208333333328</v>
      </c>
      <c r="N997">
        <v>1543816800</v>
      </c>
      <c r="O997" s="9">
        <f t="shared" si="76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" hidden="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79"/>
        <v>72</v>
      </c>
      <c r="G998" t="s">
        <v>14</v>
      </c>
      <c r="H998">
        <v>112</v>
      </c>
      <c r="I998">
        <f>E998/H998</f>
        <v>42.982142857142854</v>
      </c>
      <c r="J998" t="s">
        <v>21</v>
      </c>
      <c r="K998" t="s">
        <v>22</v>
      </c>
      <c r="L998">
        <v>1357106400</v>
      </c>
      <c r="M998" s="8">
        <f t="shared" si="75"/>
        <v>41276.25</v>
      </c>
      <c r="N998">
        <v>1359698400</v>
      </c>
      <c r="O998" s="9">
        <f t="shared" si="76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hidden="1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79"/>
        <v>60</v>
      </c>
      <c r="G999" t="s">
        <v>74</v>
      </c>
      <c r="H999">
        <v>139</v>
      </c>
      <c r="I999">
        <f>E999/H999</f>
        <v>33.115107913669064</v>
      </c>
      <c r="J999" t="s">
        <v>107</v>
      </c>
      <c r="K999" t="s">
        <v>108</v>
      </c>
      <c r="L999">
        <v>1390197600</v>
      </c>
      <c r="M999" s="8">
        <f t="shared" si="75"/>
        <v>41659.25</v>
      </c>
      <c r="N999">
        <v>1390629600</v>
      </c>
      <c r="O999" s="9">
        <f t="shared" si="76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79"/>
        <v>56</v>
      </c>
      <c r="G1000" t="s">
        <v>14</v>
      </c>
      <c r="H1000">
        <v>374</v>
      </c>
      <c r="I1000">
        <f>E1000/H1000</f>
        <v>101.13101604278074</v>
      </c>
      <c r="J1000" t="s">
        <v>21</v>
      </c>
      <c r="K1000" t="s">
        <v>22</v>
      </c>
      <c r="L1000">
        <v>1265868000</v>
      </c>
      <c r="M1000" s="8">
        <f t="shared" si="75"/>
        <v>40220.25</v>
      </c>
      <c r="N1000">
        <v>1267077600</v>
      </c>
      <c r="O1000" s="9">
        <f t="shared" si="76"/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79"/>
        <v>56</v>
      </c>
      <c r="G1001" t="s">
        <v>74</v>
      </c>
      <c r="H1001">
        <v>1122</v>
      </c>
      <c r="I1001">
        <f>E1001/H1001</f>
        <v>55.98841354723708</v>
      </c>
      <c r="J1001" t="s">
        <v>21</v>
      </c>
      <c r="K1001" t="s">
        <v>22</v>
      </c>
      <c r="L1001">
        <v>1467176400</v>
      </c>
      <c r="M1001" s="8">
        <f t="shared" si="75"/>
        <v>42550.208333333328</v>
      </c>
      <c r="N1001">
        <v>1467781200</v>
      </c>
      <c r="O1001" s="9">
        <f t="shared" si="76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autoFilter ref="A1:T1001" xr:uid="{00000000-0001-0000-0000-000000000000}">
    <filterColumn colId="18">
      <filters>
        <filter val="film &amp; video"/>
        <filter val="food"/>
        <filter val="games"/>
        <filter val="journalism"/>
        <filter val="music"/>
        <filter val="photography"/>
        <filter val="publishing"/>
        <filter val="technology"/>
      </filters>
    </filterColumn>
  </autoFilter>
  <conditionalFormatting sqref="F1:F1048576">
    <cfRule type="cellIs" dxfId="12" priority="1" operator="lessThan">
      <formula>100</formula>
    </cfRule>
    <cfRule type="cellIs" dxfId="11" priority="2" operator="greaterThan">
      <formula>200</formula>
    </cfRule>
    <cfRule type="cellIs" dxfId="10" priority="3" operator="between">
      <formula>101</formula>
      <formula>200</formula>
    </cfRule>
    <cfRule type="cellIs" dxfId="9" priority="4" operator="lessThan">
      <formula>100</formula>
    </cfRule>
  </conditionalFormatting>
  <conditionalFormatting sqref="G1:G1048576">
    <cfRule type="cellIs" dxfId="8" priority="15" operator="equal">
      <formula>"live"</formula>
    </cfRule>
    <cfRule type="cellIs" dxfId="7" priority="16" operator="equal">
      <formula>"canceled"</formula>
    </cfRule>
    <cfRule type="cellIs" dxfId="6" priority="17" operator="equal">
      <formula>"cancelled"</formula>
    </cfRule>
    <cfRule type="cellIs" dxfId="5" priority="18" operator="equal">
      <formula>"cancelled"</formula>
    </cfRule>
    <cfRule type="cellIs" dxfId="4" priority="19" operator="equal">
      <formula>"successful"</formula>
    </cfRule>
    <cfRule type="cellIs" dxfId="3" priority="20" operator="equal">
      <formula>"cancelled"</formula>
    </cfRule>
    <cfRule type="cellIs" dxfId="2" priority="21" operator="equal">
      <formula>"Successful"</formula>
    </cfRule>
    <cfRule type="cellIs" dxfId="1" priority="22" operator="equal">
      <formula>"successful"</formula>
    </cfRule>
    <cfRule type="cellIs" dxfId="0" priority="23" operator="equal">
      <formula>"failed"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D188-88FD-4FF5-A6CE-26476955A518}">
  <sheetPr codeName="Sheet7"/>
  <dimension ref="A1:H13"/>
  <sheetViews>
    <sheetView tabSelected="1" topLeftCell="A7" workbookViewId="0">
      <selection activeCellId="4" sqref="F1:F1048576 G1 G1:G1048576 H1:H1048576 A1:A1048576"/>
    </sheetView>
  </sheetViews>
  <sheetFormatPr defaultRowHeight="15.5" x14ac:dyDescent="0.35"/>
  <cols>
    <col min="1" max="1" width="30.08203125" customWidth="1"/>
    <col min="2" max="2" width="17.9140625" customWidth="1"/>
    <col min="3" max="3" width="13.5" customWidth="1"/>
    <col min="4" max="4" width="16.4140625" customWidth="1"/>
    <col min="5" max="5" width="11.6640625" customWidth="1"/>
    <col min="6" max="6" width="18.83203125" customWidth="1"/>
    <col min="7" max="8" width="20.4140625" customWidth="1"/>
  </cols>
  <sheetData>
    <row r="1" spans="1:8" x14ac:dyDescent="0.35">
      <c r="A1" s="1" t="s">
        <v>2098</v>
      </c>
      <c r="B1" t="s">
        <v>2111</v>
      </c>
      <c r="C1" t="s">
        <v>2112</v>
      </c>
      <c r="D1" t="s">
        <v>2117</v>
      </c>
      <c r="E1" t="s">
        <v>2113</v>
      </c>
      <c r="F1" t="s">
        <v>2114</v>
      </c>
      <c r="G1" t="s">
        <v>2115</v>
      </c>
      <c r="H1" t="s">
        <v>2116</v>
      </c>
    </row>
    <row r="2" spans="1:8" x14ac:dyDescent="0.35">
      <c r="A2" t="s">
        <v>2099</v>
      </c>
      <c r="B2">
        <f>COUNTIFS(Crowdfunding!$D$2:$D$4115,"&lt;=999",Crowdfunding!$G$2:$G$4115,"successful")</f>
        <v>30</v>
      </c>
      <c r="C2">
        <f>COUNTIFS(Crowdfunding!$D$2:$D$4115,"&lt;=999",Crowdfunding!$G$2:$G$4115,"failed")</f>
        <v>20</v>
      </c>
      <c r="D2">
        <f>COUNTIFS(Crowdfunding!$D$2:$D$4115,"&lt;=999",Crowdfunding!$G$2:$G$4115,"canceled")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2100</v>
      </c>
      <c r="B3">
        <f>COUNTIFS(Crowdfunding!$D$2:$D$4115,"&gt;=1000",Crowdfunding!$D$2:$D$4115,"&lt;=4999",Crowdfunding!$G$2:$G$4115,"successful")</f>
        <v>191</v>
      </c>
      <c r="C3">
        <f>COUNTIFS(Crowdfunding!$D$2:$D$4115,"&gt;=1000",Crowdfunding!$D$2:$D$4115,"&lt;=4999",Crowdfunding!$G$2:$G$4115,"failed")</f>
        <v>38</v>
      </c>
      <c r="D3">
        <f>COUNTIFS(Crowdfunding!$D$2:$D$4115,"&gt;=1000",Crowdfunding!$D$2:$D$4115,"&lt;=4999",Crowdfunding!$G$2:$G$4115,"canceled")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2101</v>
      </c>
      <c r="B4">
        <f>COUNTIFS(Crowdfunding!$D$2:$D$4115,"&gt;=5000",Crowdfunding!$D$2:$D$4115,"&lt;=9999",Crowdfunding!$G$2:$G$4115,"Successful")</f>
        <v>164</v>
      </c>
      <c r="C4">
        <f>COUNTIFS(Crowdfunding!$D$2:$D$4115,"&gt;=5000",Crowdfunding!$D$2:$D$4115,"&lt;=9999",Crowdfunding!$G$2:$G$4115,"failed")</f>
        <v>126</v>
      </c>
      <c r="D4">
        <f>COUNTIFS(Crowdfunding!$D$2:$D$4115,"&gt;=5000",Crowdfunding!$D$2:$D$4115,"&lt;=9999",Crowdfunding!$G$2:$G$4115,"canceled")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2102</v>
      </c>
      <c r="B5">
        <f>COUNTIFS(Crowdfunding!$D$2:$D$4115,"&gt;=10000",Crowdfunding!$D$2:$D$4115,"&lt;=14999",Crowdfunding!$G$2:$G$4115,"Successful")</f>
        <v>4</v>
      </c>
      <c r="C5">
        <f>COUNTIFS(Crowdfunding!$D$2:$D$4115,"&gt;=10000",Crowdfunding!$D$2:$D$4115,"&lt;=14999",Crowdfunding!$G$2:$G$4115,"failed")</f>
        <v>5</v>
      </c>
      <c r="D5">
        <f>COUNTIFS(Crowdfunding!$D$2:$D$4115,"&gt;=10000",Crowdfunding!$D$2:$D$4115,"&lt;=14999",Crowdfunding!$G$2:$G$4115,"canceled")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2103</v>
      </c>
      <c r="B6">
        <f>COUNTIFS(Crowdfunding!$D$2:$D$4115,"&gt;=15000",Crowdfunding!$D$2:$D$4115,"&lt;=19999",Crowdfunding!$G$2:$G$4115,"successful")</f>
        <v>10</v>
      </c>
      <c r="C6">
        <f>COUNTIFS(Crowdfunding!$D$2:$D$4115,"&gt;=15000",Crowdfunding!$D$2:$D$4115,"&lt;=19999",Crowdfunding!$G$2:$G$4115,"failed")</f>
        <v>0</v>
      </c>
      <c r="D6">
        <f>COUNTIFS(Crowdfunding!$D$2:$D$4115,"&gt;=15000",Crowdfunding!$D$2:$D$4115,"&lt;=19999",Crowdfunding!$G$2:$G$4115,"canceled")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2104</v>
      </c>
      <c r="B7">
        <f>COUNTIFS(Crowdfunding!$D$2:$D$4115,"&gt;=20000",Crowdfunding!$D$2:$D$4115,"&lt;=24999",Crowdfunding!$G$2:$G$4115,"successful")</f>
        <v>7</v>
      </c>
      <c r="C7">
        <f>COUNTIFS(Crowdfunding!$D$2:$D$4115,"&gt;=20000",Crowdfunding!$D$2:$D$4115,"&lt;=24999",Crowdfunding!$G$2:$G$4115,"failed")</f>
        <v>0</v>
      </c>
      <c r="D7">
        <f>COUNTIFS(Crowdfunding!$D$2:$D$4115,"&gt;=20000",Crowdfunding!$D$2:$D$4115,"&lt;=24999",Crowdfunding!$G$2:$G$4115,"canceled")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2105</v>
      </c>
      <c r="B8">
        <f>COUNTIFS(Crowdfunding!$D$2:$D$4115,"&gt;=25000",Crowdfunding!$D$2:$D$4115,"&lt;=29999",Crowdfunding!$G$2:$G$4115,"successful")</f>
        <v>11</v>
      </c>
      <c r="C8">
        <f>COUNTIFS(Crowdfunding!$D$2:$D$4115,"&gt;=25000",Crowdfunding!$D$2:$D$4115,"&lt;=29999",Crowdfunding!$G$2:$G$4115,"failed")</f>
        <v>3</v>
      </c>
      <c r="D8">
        <f>COUNTIFS(Crowdfunding!$D$2:$D$4115,"&gt;=25000",Crowdfunding!$D$2:$D$4115,"&lt;=29999",Crowdfunding!$G$2:$G$4115,"canceled")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2106</v>
      </c>
      <c r="B9">
        <f>COUNTIFS(Crowdfunding!$D$2:$D$4115,"&gt;=30000",Crowdfunding!$D$2:$D$4115,"&lt;=34999",Crowdfunding!$G$2:$G$4115,"successful")</f>
        <v>7</v>
      </c>
      <c r="C9">
        <f>COUNTIFS(Crowdfunding!$D$2:$D$4115,"&gt;=30000",Crowdfunding!$D$2:$D$4115,"&lt;=34999",Crowdfunding!$G$2:$G$4115,"failed")</f>
        <v>0</v>
      </c>
      <c r="D9">
        <f>COUNTIFS(Crowdfunding!$D$2:$D$4115,"&gt;=30000",Crowdfunding!$D$2:$D$4115,"&lt;=34999",Crowdfunding!$G$2:$G$4115,"canceled")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2107</v>
      </c>
      <c r="B10">
        <f>COUNTIFS(Crowdfunding!$D$2:$D$4115,"&gt;=35000",Crowdfunding!$D$2:$D$4115,"&lt;=39999",Crowdfunding!$G$2:$G$4115,"successful")</f>
        <v>8</v>
      </c>
      <c r="C10">
        <f>COUNTIFS(Crowdfunding!$D$2:$D$4115,"&gt;=35000",Crowdfunding!$D$2:$D$4115,"&lt;=39999",Crowdfunding!$G$2:$G$4115,"failed")</f>
        <v>3</v>
      </c>
      <c r="D10">
        <f>COUNTIFS(Crowdfunding!$D$2:$D$4115,"&gt;=35000",Crowdfunding!$D$2:$D$4115,"&lt;=39999",Crowdfunding!$G$2:$G$4115,"canceled")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2108</v>
      </c>
      <c r="B11">
        <f>COUNTIFS(Crowdfunding!$D$2:$D$4115,"&gt;=40000",Crowdfunding!$D$2:$D$4115,"&lt;=44999",Crowdfunding!$G$2:$G$4115,"successful")</f>
        <v>11</v>
      </c>
      <c r="C11">
        <f>COUNTIFS(Crowdfunding!$D$2:$D$4115,"&gt;=40000",Crowdfunding!$D$2:$D$4115,"&lt;=44999",Crowdfunding!$G$2:$G$4115,"failed")</f>
        <v>3</v>
      </c>
      <c r="D11">
        <f>COUNTIFS(Crowdfunding!$D$2:$D$4115,"&gt;=40000",Crowdfunding!$D$2:$D$4115,"&lt;=44999",Crowdfunding!$G$2:$G$4115,"canceled")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2109</v>
      </c>
      <c r="B12">
        <f>COUNTIFS(Crowdfunding!$D$2:$D$4115,"&gt;=45000",Crowdfunding!$D$2:$D$4115,"&lt;=49999",Crowdfunding!$G$2:$G$4115,"successful")</f>
        <v>8</v>
      </c>
      <c r="C12">
        <f>COUNTIFS(Crowdfunding!$D$2:$D$4115,"&gt;=45000",Crowdfunding!$D$2:$D$4115,"&lt;=49999",Crowdfunding!$G$2:$G$4115,"failed")</f>
        <v>3</v>
      </c>
      <c r="D12">
        <f>COUNTIFS(Crowdfunding!$D$2:$D$4115,"&gt;=45000",Crowdfunding!$D$2:$D$4115,"&lt;=49999",Crowdfunding!$G$2:$G$4115,"canceled")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2110</v>
      </c>
      <c r="B13">
        <f>COUNTIFS(Crowdfunding!$D$2:$D$4115,"&gt;=49999",Crowdfunding!$G$2:$G$4115,"successful")</f>
        <v>114</v>
      </c>
      <c r="C13">
        <f>COUNTIFS(Crowdfunding!$D$2:$D$4115,"&gt;=49999",Crowdfunding!$G$2:$G$4115,"failed")</f>
        <v>163</v>
      </c>
      <c r="D13">
        <f>COUNTIFS(Crowdfunding!$D$2:$D$4115,"&gt;=49999",Crowdfunding!$G$2:$G$4115,"canceled")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E2B7-A6E1-48D3-99AE-0CD429A2C159}">
  <sheetPr codeName="Sheet8"/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2EC9-77B4-40A2-ABA4-28612030786F}">
  <sheetPr codeName="Sheet2"/>
  <dimension ref="A3:F29"/>
  <sheetViews>
    <sheetView topLeftCell="A13" workbookViewId="0">
      <selection activeCell="A13" sqref="A1:XFD104857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5" t="s">
        <v>2045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2047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35">
      <c r="A6" s="6" t="s">
        <v>2048</v>
      </c>
      <c r="B6" s="7"/>
      <c r="C6" s="7"/>
      <c r="D6" s="7"/>
      <c r="E6" s="7">
        <v>4</v>
      </c>
      <c r="F6" s="7">
        <v>4</v>
      </c>
    </row>
    <row r="7" spans="1:6" x14ac:dyDescent="0.35">
      <c r="A7" s="6" t="s">
        <v>2049</v>
      </c>
      <c r="B7" s="7">
        <v>4</v>
      </c>
      <c r="C7" s="7">
        <v>21</v>
      </c>
      <c r="D7" s="7">
        <v>1</v>
      </c>
      <c r="E7" s="7">
        <v>34</v>
      </c>
      <c r="F7" s="7">
        <v>60</v>
      </c>
    </row>
    <row r="8" spans="1:6" x14ac:dyDescent="0.35">
      <c r="A8" s="6" t="s">
        <v>2050</v>
      </c>
      <c r="B8" s="7">
        <v>2</v>
      </c>
      <c r="C8" s="7">
        <v>12</v>
      </c>
      <c r="D8" s="7">
        <v>1</v>
      </c>
      <c r="E8" s="7">
        <v>22</v>
      </c>
      <c r="F8" s="7">
        <v>37</v>
      </c>
    </row>
    <row r="9" spans="1:6" x14ac:dyDescent="0.35">
      <c r="A9" s="6" t="s">
        <v>2051</v>
      </c>
      <c r="B9" s="7"/>
      <c r="C9" s="7">
        <v>8</v>
      </c>
      <c r="D9" s="7"/>
      <c r="E9" s="7">
        <v>10</v>
      </c>
      <c r="F9" s="7">
        <v>18</v>
      </c>
    </row>
    <row r="10" spans="1:6" x14ac:dyDescent="0.35">
      <c r="A10" s="6" t="s">
        <v>2052</v>
      </c>
      <c r="B10" s="7">
        <v>1</v>
      </c>
      <c r="C10" s="7">
        <v>7</v>
      </c>
      <c r="D10" s="7"/>
      <c r="E10" s="7">
        <v>9</v>
      </c>
      <c r="F10" s="7">
        <v>17</v>
      </c>
    </row>
    <row r="11" spans="1:6" x14ac:dyDescent="0.35">
      <c r="A11" s="6" t="s">
        <v>2053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35">
      <c r="A12" s="6" t="s">
        <v>2054</v>
      </c>
      <c r="B12" s="7">
        <v>3</v>
      </c>
      <c r="C12" s="7">
        <v>19</v>
      </c>
      <c r="D12" s="7"/>
      <c r="E12" s="7">
        <v>23</v>
      </c>
      <c r="F12" s="7">
        <v>45</v>
      </c>
    </row>
    <row r="13" spans="1:6" x14ac:dyDescent="0.35">
      <c r="A13" s="6" t="s">
        <v>2055</v>
      </c>
      <c r="B13" s="7">
        <v>1</v>
      </c>
      <c r="C13" s="7">
        <v>6</v>
      </c>
      <c r="D13" s="7"/>
      <c r="E13" s="7">
        <v>10</v>
      </c>
      <c r="F13" s="7">
        <v>17</v>
      </c>
    </row>
    <row r="14" spans="1:6" x14ac:dyDescent="0.35">
      <c r="A14" s="6" t="s">
        <v>2056</v>
      </c>
      <c r="B14" s="7"/>
      <c r="C14" s="7">
        <v>3</v>
      </c>
      <c r="D14" s="7"/>
      <c r="E14" s="7">
        <v>4</v>
      </c>
      <c r="F14" s="7">
        <v>7</v>
      </c>
    </row>
    <row r="15" spans="1:6" x14ac:dyDescent="0.35">
      <c r="A15" s="6" t="s">
        <v>2057</v>
      </c>
      <c r="B15" s="7"/>
      <c r="C15" s="7">
        <v>8</v>
      </c>
      <c r="D15" s="7">
        <v>1</v>
      </c>
      <c r="E15" s="7">
        <v>4</v>
      </c>
      <c r="F15" s="7">
        <v>13</v>
      </c>
    </row>
    <row r="16" spans="1:6" x14ac:dyDescent="0.35">
      <c r="A16" s="6" t="s">
        <v>2058</v>
      </c>
      <c r="B16" s="7">
        <v>1</v>
      </c>
      <c r="C16" s="7">
        <v>6</v>
      </c>
      <c r="D16" s="7">
        <v>1</v>
      </c>
      <c r="E16" s="7">
        <v>13</v>
      </c>
      <c r="F16" s="7">
        <v>21</v>
      </c>
    </row>
    <row r="17" spans="1:6" x14ac:dyDescent="0.35">
      <c r="A17" s="6" t="s">
        <v>2059</v>
      </c>
      <c r="B17" s="7">
        <v>4</v>
      </c>
      <c r="C17" s="7">
        <v>11</v>
      </c>
      <c r="D17" s="7">
        <v>1</v>
      </c>
      <c r="E17" s="7">
        <v>26</v>
      </c>
      <c r="F17" s="7">
        <v>42</v>
      </c>
    </row>
    <row r="18" spans="1:6" x14ac:dyDescent="0.35">
      <c r="A18" s="6" t="s">
        <v>2060</v>
      </c>
      <c r="B18" s="7">
        <v>23</v>
      </c>
      <c r="C18" s="7">
        <v>132</v>
      </c>
      <c r="D18" s="7">
        <v>2</v>
      </c>
      <c r="E18" s="7">
        <v>187</v>
      </c>
      <c r="F18" s="7">
        <v>344</v>
      </c>
    </row>
    <row r="19" spans="1:6" x14ac:dyDescent="0.35">
      <c r="A19" s="6" t="s">
        <v>2061</v>
      </c>
      <c r="B19" s="7"/>
      <c r="C19" s="7">
        <v>4</v>
      </c>
      <c r="D19" s="7"/>
      <c r="E19" s="7">
        <v>4</v>
      </c>
      <c r="F19" s="7">
        <v>8</v>
      </c>
    </row>
    <row r="20" spans="1:6" x14ac:dyDescent="0.35">
      <c r="A20" s="6" t="s">
        <v>2062</v>
      </c>
      <c r="B20" s="7">
        <v>6</v>
      </c>
      <c r="C20" s="7">
        <v>30</v>
      </c>
      <c r="D20" s="7"/>
      <c r="E20" s="7">
        <v>49</v>
      </c>
      <c r="F20" s="7">
        <v>85</v>
      </c>
    </row>
    <row r="21" spans="1:6" x14ac:dyDescent="0.35">
      <c r="A21" s="6" t="s">
        <v>2063</v>
      </c>
      <c r="B21" s="7"/>
      <c r="C21" s="7">
        <v>9</v>
      </c>
      <c r="D21" s="7"/>
      <c r="E21" s="7">
        <v>5</v>
      </c>
      <c r="F21" s="7">
        <v>14</v>
      </c>
    </row>
    <row r="22" spans="1:6" x14ac:dyDescent="0.35">
      <c r="A22" s="6" t="s">
        <v>2064</v>
      </c>
      <c r="B22" s="7">
        <v>1</v>
      </c>
      <c r="C22" s="7">
        <v>5</v>
      </c>
      <c r="D22" s="7">
        <v>1</v>
      </c>
      <c r="E22" s="7">
        <v>9</v>
      </c>
      <c r="F22" s="7">
        <v>16</v>
      </c>
    </row>
    <row r="23" spans="1:6" x14ac:dyDescent="0.35">
      <c r="A23" s="6" t="s">
        <v>2065</v>
      </c>
      <c r="B23" s="7">
        <v>3</v>
      </c>
      <c r="C23" s="7">
        <v>3</v>
      </c>
      <c r="D23" s="7"/>
      <c r="E23" s="7">
        <v>11</v>
      </c>
      <c r="F23" s="7">
        <v>17</v>
      </c>
    </row>
    <row r="24" spans="1:6" x14ac:dyDescent="0.35">
      <c r="A24" s="6" t="s">
        <v>2066</v>
      </c>
      <c r="B24" s="7"/>
      <c r="C24" s="7">
        <v>7</v>
      </c>
      <c r="D24" s="7"/>
      <c r="E24" s="7">
        <v>14</v>
      </c>
      <c r="F24" s="7">
        <v>21</v>
      </c>
    </row>
    <row r="25" spans="1:6" x14ac:dyDescent="0.35">
      <c r="A25" s="6" t="s">
        <v>2067</v>
      </c>
      <c r="B25" s="7">
        <v>1</v>
      </c>
      <c r="C25" s="7">
        <v>15</v>
      </c>
      <c r="D25" s="7">
        <v>2</v>
      </c>
      <c r="E25" s="7">
        <v>17</v>
      </c>
      <c r="F25" s="7">
        <v>35</v>
      </c>
    </row>
    <row r="26" spans="1:6" x14ac:dyDescent="0.35">
      <c r="A26" s="6" t="s">
        <v>2068</v>
      </c>
      <c r="B26" s="7"/>
      <c r="C26" s="7">
        <v>16</v>
      </c>
      <c r="D26" s="7">
        <v>1</v>
      </c>
      <c r="E26" s="7">
        <v>28</v>
      </c>
      <c r="F26" s="7">
        <v>45</v>
      </c>
    </row>
    <row r="27" spans="1:6" x14ac:dyDescent="0.35">
      <c r="A27" s="6" t="s">
        <v>2069</v>
      </c>
      <c r="B27" s="7">
        <v>2</v>
      </c>
      <c r="C27" s="7">
        <v>12</v>
      </c>
      <c r="D27" s="7">
        <v>1</v>
      </c>
      <c r="E27" s="7">
        <v>36</v>
      </c>
      <c r="F27" s="7">
        <v>51</v>
      </c>
    </row>
    <row r="28" spans="1:6" x14ac:dyDescent="0.35">
      <c r="A28" s="6" t="s">
        <v>2070</v>
      </c>
      <c r="B28" s="7"/>
      <c r="C28" s="7"/>
      <c r="D28" s="7"/>
      <c r="E28" s="7">
        <v>3</v>
      </c>
      <c r="F28" s="7">
        <v>3</v>
      </c>
    </row>
    <row r="29" spans="1:6" x14ac:dyDescent="0.35">
      <c r="A29" s="6" t="s">
        <v>2043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A80A-D646-4B35-A13C-21900E124D85}">
  <sheetPr codeName="Sheet5"/>
  <dimension ref="A2:G19"/>
  <sheetViews>
    <sheetView topLeftCell="C1" workbookViewId="0">
      <selection sqref="A1:XFD104857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hidden="1" customWidth="1"/>
    <col min="5" max="5" width="9.25" bestFit="1" customWidth="1"/>
    <col min="6" max="6" width="6.58203125" bestFit="1" customWidth="1"/>
    <col min="7" max="7" width="10.58203125" bestFit="1" customWidth="1"/>
    <col min="8" max="8" width="5.5" bestFit="1" customWidth="1"/>
    <col min="9" max="9" width="3.6640625" bestFit="1" customWidth="1"/>
    <col min="10" max="10" width="9.25" bestFit="1" customWidth="1"/>
    <col min="11" max="11" width="7.75" bestFit="1" customWidth="1"/>
    <col min="12" max="12" width="8.08203125" bestFit="1" customWidth="1"/>
    <col min="13" max="13" width="5.5" bestFit="1" customWidth="1"/>
    <col min="14" max="14" width="3.6640625" bestFit="1" customWidth="1"/>
    <col min="15" max="15" width="9.25" bestFit="1" customWidth="1"/>
    <col min="16" max="16" width="7.75" bestFit="1" customWidth="1"/>
    <col min="17" max="17" width="8.08203125" bestFit="1" customWidth="1"/>
    <col min="18" max="18" width="5.5" bestFit="1" customWidth="1"/>
    <col min="19" max="19" width="3.6640625" bestFit="1" customWidth="1"/>
    <col min="20" max="20" width="9.25" bestFit="1" customWidth="1"/>
    <col min="21" max="21" width="7.75" bestFit="1" customWidth="1"/>
    <col min="22" max="22" width="8.08203125" bestFit="1" customWidth="1"/>
    <col min="23" max="23" width="5.5" bestFit="1" customWidth="1"/>
    <col min="24" max="24" width="3.6640625" bestFit="1" customWidth="1"/>
    <col min="25" max="25" width="9.25" bestFit="1" customWidth="1"/>
    <col min="26" max="26" width="7.75" bestFit="1" customWidth="1"/>
    <col min="27" max="27" width="8.08203125" bestFit="1" customWidth="1"/>
    <col min="28" max="28" width="5.5" bestFit="1" customWidth="1"/>
    <col min="29" max="29" width="9.25" bestFit="1" customWidth="1"/>
    <col min="30" max="30" width="6.9140625" bestFit="1" customWidth="1"/>
    <col min="31" max="31" width="8.08203125" bestFit="1" customWidth="1"/>
    <col min="32" max="32" width="5.5" bestFit="1" customWidth="1"/>
    <col min="33" max="33" width="3.6640625" bestFit="1" customWidth="1"/>
    <col min="34" max="34" width="9.25" bestFit="1" customWidth="1"/>
    <col min="35" max="35" width="7.6640625" bestFit="1" customWidth="1"/>
    <col min="36" max="36" width="8.33203125" bestFit="1" customWidth="1"/>
    <col min="37" max="37" width="11.25" bestFit="1" customWidth="1"/>
    <col min="38" max="38" width="10.58203125" bestFit="1" customWidth="1"/>
  </cols>
  <sheetData>
    <row r="2" spans="1:7" x14ac:dyDescent="0.35">
      <c r="A2" s="5" t="s">
        <v>2031</v>
      </c>
      <c r="B2" t="s">
        <v>2096</v>
      </c>
    </row>
    <row r="4" spans="1:7" x14ac:dyDescent="0.35">
      <c r="A4" s="5" t="s">
        <v>2045</v>
      </c>
      <c r="B4" s="5" t="s">
        <v>2044</v>
      </c>
    </row>
    <row r="5" spans="1:7" x14ac:dyDescent="0.3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t="s">
        <v>2043</v>
      </c>
    </row>
    <row r="6" spans="1:7" x14ac:dyDescent="0.35">
      <c r="A6" s="6" t="s">
        <v>2046</v>
      </c>
      <c r="B6" s="7"/>
      <c r="C6" s="7"/>
      <c r="D6" s="7"/>
      <c r="E6" s="7"/>
      <c r="F6" s="7"/>
      <c r="G6" s="7"/>
    </row>
    <row r="7" spans="1:7" x14ac:dyDescent="0.35">
      <c r="A7" s="6" t="s">
        <v>2076</v>
      </c>
      <c r="B7" s="7">
        <v>6</v>
      </c>
      <c r="C7" s="7">
        <v>36</v>
      </c>
      <c r="D7" s="7">
        <v>1</v>
      </c>
      <c r="E7" s="7">
        <v>49</v>
      </c>
      <c r="F7" s="7"/>
      <c r="G7" s="7">
        <v>92</v>
      </c>
    </row>
    <row r="8" spans="1:7" x14ac:dyDescent="0.35">
      <c r="A8" s="6" t="s">
        <v>2090</v>
      </c>
      <c r="B8" s="7">
        <v>7</v>
      </c>
      <c r="C8" s="7">
        <v>28</v>
      </c>
      <c r="D8" s="7"/>
      <c r="E8" s="7">
        <v>44</v>
      </c>
      <c r="F8" s="7"/>
      <c r="G8" s="7">
        <v>79</v>
      </c>
    </row>
    <row r="9" spans="1:7" x14ac:dyDescent="0.35">
      <c r="A9" s="6" t="s">
        <v>2074</v>
      </c>
      <c r="B9" s="7">
        <v>4</v>
      </c>
      <c r="C9" s="7">
        <v>33</v>
      </c>
      <c r="D9" s="7"/>
      <c r="E9" s="7">
        <v>49</v>
      </c>
      <c r="F9" s="7"/>
      <c r="G9" s="7">
        <v>86</v>
      </c>
    </row>
    <row r="10" spans="1:7" x14ac:dyDescent="0.35">
      <c r="A10" s="6" t="s">
        <v>2087</v>
      </c>
      <c r="B10" s="7">
        <v>1</v>
      </c>
      <c r="C10" s="7">
        <v>30</v>
      </c>
      <c r="D10" s="7">
        <v>1</v>
      </c>
      <c r="E10" s="7">
        <v>46</v>
      </c>
      <c r="F10" s="7"/>
      <c r="G10" s="7">
        <v>78</v>
      </c>
    </row>
    <row r="11" spans="1:7" x14ac:dyDescent="0.35">
      <c r="A11" s="6" t="s">
        <v>2077</v>
      </c>
      <c r="B11" s="7">
        <v>3</v>
      </c>
      <c r="C11" s="7">
        <v>35</v>
      </c>
      <c r="D11" s="7">
        <v>2</v>
      </c>
      <c r="E11" s="7">
        <v>46</v>
      </c>
      <c r="F11" s="7"/>
      <c r="G11" s="7">
        <v>86</v>
      </c>
    </row>
    <row r="12" spans="1:7" x14ac:dyDescent="0.35">
      <c r="A12" s="6" t="s">
        <v>2078</v>
      </c>
      <c r="B12" s="7">
        <v>3</v>
      </c>
      <c r="C12" s="7">
        <v>28</v>
      </c>
      <c r="D12" s="7">
        <v>1</v>
      </c>
      <c r="E12" s="7">
        <v>55</v>
      </c>
      <c r="F12" s="7"/>
      <c r="G12" s="7">
        <v>87</v>
      </c>
    </row>
    <row r="13" spans="1:7" x14ac:dyDescent="0.35">
      <c r="A13" s="6" t="s">
        <v>2079</v>
      </c>
      <c r="B13" s="7">
        <v>4</v>
      </c>
      <c r="C13" s="7">
        <v>31</v>
      </c>
      <c r="D13" s="7">
        <v>1</v>
      </c>
      <c r="E13" s="7">
        <v>58</v>
      </c>
      <c r="F13" s="7"/>
      <c r="G13" s="7">
        <v>94</v>
      </c>
    </row>
    <row r="14" spans="1:7" x14ac:dyDescent="0.35">
      <c r="A14" s="6" t="s">
        <v>2088</v>
      </c>
      <c r="B14" s="7">
        <v>8</v>
      </c>
      <c r="C14" s="7">
        <v>35</v>
      </c>
      <c r="D14" s="7">
        <v>1</v>
      </c>
      <c r="E14" s="7">
        <v>41</v>
      </c>
      <c r="F14" s="7"/>
      <c r="G14" s="7">
        <v>85</v>
      </c>
    </row>
    <row r="15" spans="1:7" x14ac:dyDescent="0.35">
      <c r="A15" s="6" t="s">
        <v>2080</v>
      </c>
      <c r="B15" s="7">
        <v>5</v>
      </c>
      <c r="C15" s="7">
        <v>23</v>
      </c>
      <c r="D15" s="7"/>
      <c r="E15" s="7">
        <v>45</v>
      </c>
      <c r="F15" s="7"/>
      <c r="G15" s="7">
        <v>73</v>
      </c>
    </row>
    <row r="16" spans="1:7" x14ac:dyDescent="0.35">
      <c r="A16" s="6" t="s">
        <v>2082</v>
      </c>
      <c r="B16" s="7">
        <v>6</v>
      </c>
      <c r="C16" s="7">
        <v>26</v>
      </c>
      <c r="D16" s="7">
        <v>1</v>
      </c>
      <c r="E16" s="7">
        <v>45</v>
      </c>
      <c r="F16" s="7"/>
      <c r="G16" s="7">
        <v>78</v>
      </c>
    </row>
    <row r="17" spans="1:7" x14ac:dyDescent="0.35">
      <c r="A17" s="6" t="s">
        <v>2083</v>
      </c>
      <c r="B17" s="7">
        <v>3</v>
      </c>
      <c r="C17" s="7">
        <v>26</v>
      </c>
      <c r="D17" s="7">
        <v>3</v>
      </c>
      <c r="E17" s="7">
        <v>45</v>
      </c>
      <c r="F17" s="7"/>
      <c r="G17" s="7">
        <v>77</v>
      </c>
    </row>
    <row r="18" spans="1:7" x14ac:dyDescent="0.35">
      <c r="A18" s="6" t="s">
        <v>2085</v>
      </c>
      <c r="B18" s="7">
        <v>7</v>
      </c>
      <c r="C18" s="7">
        <v>33</v>
      </c>
      <c r="D18" s="7">
        <v>3</v>
      </c>
      <c r="E18" s="7">
        <v>42</v>
      </c>
      <c r="F18" s="7"/>
      <c r="G18" s="7">
        <v>85</v>
      </c>
    </row>
    <row r="19" spans="1:7" x14ac:dyDescent="0.35">
      <c r="A19" s="6" t="s">
        <v>2043</v>
      </c>
      <c r="B19" s="7">
        <v>57</v>
      </c>
      <c r="C19" s="7">
        <v>364</v>
      </c>
      <c r="D19" s="7">
        <v>14</v>
      </c>
      <c r="E19" s="7">
        <v>565</v>
      </c>
      <c r="F19" s="7"/>
      <c r="G19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F52E-2A22-47BF-80F7-FE8C586DC34D}">
  <sheetPr codeName="Sheet11"/>
  <dimension ref="A1:T80"/>
  <sheetViews>
    <sheetView workbookViewId="0">
      <selection sqref="A1:T80"/>
    </sheetView>
  </sheetViews>
  <sheetFormatPr defaultRowHeight="15.5" x14ac:dyDescent="0.35"/>
  <cols>
    <col min="5" max="5" width="9.25" customWidth="1"/>
    <col min="6" max="6" width="16.25" customWidth="1"/>
    <col min="7" max="7" width="10" customWidth="1"/>
    <col min="8" max="8" width="14.83203125" customWidth="1"/>
    <col min="9" max="9" width="18.1640625" customWidth="1"/>
    <col min="10" max="10" width="9" customWidth="1"/>
    <col min="11" max="11" width="9.83203125" customWidth="1"/>
    <col min="12" max="12" width="12.9140625" customWidth="1"/>
    <col min="13" max="13" width="23.5" customWidth="1"/>
    <col min="14" max="14" width="9.83203125" customWidth="1"/>
    <col min="15" max="15" width="21.58203125" customWidth="1"/>
    <col min="16" max="16" width="10.83203125" customWidth="1"/>
    <col min="17" max="17" width="9.9140625" customWidth="1"/>
    <col min="18" max="18" width="22.75" customWidth="1"/>
    <col min="19" max="19" width="9.75" customWidth="1"/>
    <col min="20" max="20" width="13.33203125" customWidth="1"/>
  </cols>
  <sheetData>
    <row r="1" spans="1:20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2030</v>
      </c>
      <c r="J1" t="s">
        <v>6</v>
      </c>
      <c r="K1" t="s">
        <v>7</v>
      </c>
      <c r="L1" t="s">
        <v>8</v>
      </c>
      <c r="M1" t="s">
        <v>2071</v>
      </c>
      <c r="N1" t="s">
        <v>9</v>
      </c>
      <c r="O1" t="s">
        <v>2072</v>
      </c>
      <c r="P1" t="s">
        <v>10</v>
      </c>
      <c r="Q1" t="s">
        <v>11</v>
      </c>
      <c r="R1" t="s">
        <v>2028</v>
      </c>
      <c r="S1" t="s">
        <v>2031</v>
      </c>
      <c r="T1" t="s">
        <v>2032</v>
      </c>
    </row>
    <row r="2" spans="1:20" x14ac:dyDescent="0.35">
      <c r="A2">
        <v>998</v>
      </c>
      <c r="B2" t="s">
        <v>2023</v>
      </c>
      <c r="C2" t="s">
        <v>2024</v>
      </c>
      <c r="D2">
        <v>66600</v>
      </c>
      <c r="E2">
        <v>37823</v>
      </c>
      <c r="F2">
        <v>56</v>
      </c>
      <c r="G2" t="s">
        <v>14</v>
      </c>
      <c r="H2">
        <v>374</v>
      </c>
      <c r="I2">
        <v>101.13101604278074</v>
      </c>
      <c r="J2" t="s">
        <v>21</v>
      </c>
      <c r="K2" t="s">
        <v>22</v>
      </c>
      <c r="L2">
        <v>1265868000</v>
      </c>
      <c r="M2" s="10">
        <v>40220.25</v>
      </c>
      <c r="N2">
        <v>1267077600</v>
      </c>
      <c r="O2" s="10">
        <v>40234.25</v>
      </c>
      <c r="P2" t="b">
        <v>0</v>
      </c>
      <c r="Q2" t="b">
        <v>1</v>
      </c>
      <c r="R2" t="s">
        <v>60</v>
      </c>
      <c r="S2" t="s">
        <v>2038</v>
      </c>
      <c r="T2" t="s">
        <v>2054</v>
      </c>
    </row>
    <row r="3" spans="1:20" x14ac:dyDescent="0.35">
      <c r="A3">
        <v>977</v>
      </c>
      <c r="B3" t="s">
        <v>1258</v>
      </c>
      <c r="C3" t="s">
        <v>1983</v>
      </c>
      <c r="D3">
        <v>7000</v>
      </c>
      <c r="E3">
        <v>5177</v>
      </c>
      <c r="F3">
        <v>73</v>
      </c>
      <c r="G3" t="s">
        <v>14</v>
      </c>
      <c r="H3">
        <v>67</v>
      </c>
      <c r="I3">
        <v>77.268656716417908</v>
      </c>
      <c r="J3" t="s">
        <v>21</v>
      </c>
      <c r="K3" t="s">
        <v>22</v>
      </c>
      <c r="L3">
        <v>1517983200</v>
      </c>
      <c r="M3" s="10">
        <v>43138.25</v>
      </c>
      <c r="N3">
        <v>1520748000</v>
      </c>
      <c r="O3" s="10">
        <v>43170.25</v>
      </c>
      <c r="P3" t="b">
        <v>0</v>
      </c>
      <c r="Q3" t="b">
        <v>0</v>
      </c>
      <c r="R3" t="s">
        <v>17</v>
      </c>
      <c r="S3" t="s">
        <v>2035</v>
      </c>
      <c r="T3" t="s">
        <v>2053</v>
      </c>
    </row>
    <row r="4" spans="1:20" x14ac:dyDescent="0.35">
      <c r="A4">
        <v>961</v>
      </c>
      <c r="B4" t="s">
        <v>1952</v>
      </c>
      <c r="C4" t="s">
        <v>1953</v>
      </c>
      <c r="D4">
        <v>5700</v>
      </c>
      <c r="E4">
        <v>6800</v>
      </c>
      <c r="F4">
        <v>119</v>
      </c>
      <c r="G4" t="s">
        <v>20</v>
      </c>
      <c r="H4">
        <v>155</v>
      </c>
      <c r="I4">
        <v>43.87096774193548</v>
      </c>
      <c r="J4" t="s">
        <v>21</v>
      </c>
      <c r="K4" t="s">
        <v>22</v>
      </c>
      <c r="L4">
        <v>1297922400</v>
      </c>
      <c r="M4" s="10">
        <v>40591.25</v>
      </c>
      <c r="N4">
        <v>1298268000</v>
      </c>
      <c r="O4" s="10">
        <v>40595.25</v>
      </c>
      <c r="P4" t="b">
        <v>0</v>
      </c>
      <c r="Q4" t="b">
        <v>0</v>
      </c>
      <c r="R4" t="s">
        <v>206</v>
      </c>
      <c r="S4" t="s">
        <v>2040</v>
      </c>
      <c r="T4" t="s">
        <v>2066</v>
      </c>
    </row>
    <row r="5" spans="1:20" x14ac:dyDescent="0.35">
      <c r="A5">
        <v>960</v>
      </c>
      <c r="B5" t="s">
        <v>1950</v>
      </c>
      <c r="C5" t="s">
        <v>1951</v>
      </c>
      <c r="D5">
        <v>5500</v>
      </c>
      <c r="E5">
        <v>4678</v>
      </c>
      <c r="F5">
        <v>85</v>
      </c>
      <c r="G5" t="s">
        <v>14</v>
      </c>
      <c r="H5">
        <v>55</v>
      </c>
      <c r="I5">
        <v>85.054545454545448</v>
      </c>
      <c r="J5" t="s">
        <v>21</v>
      </c>
      <c r="K5" t="s">
        <v>22</v>
      </c>
      <c r="L5">
        <v>1454911200</v>
      </c>
      <c r="M5" s="10">
        <v>42408.25</v>
      </c>
      <c r="N5">
        <v>1458104400</v>
      </c>
      <c r="O5" s="10">
        <v>42445.208333333336</v>
      </c>
      <c r="P5" t="b">
        <v>0</v>
      </c>
      <c r="Q5" t="b">
        <v>0</v>
      </c>
      <c r="R5" t="s">
        <v>28</v>
      </c>
      <c r="S5" t="s">
        <v>2041</v>
      </c>
      <c r="T5" t="s">
        <v>2069</v>
      </c>
    </row>
    <row r="6" spans="1:20" x14ac:dyDescent="0.35">
      <c r="A6">
        <v>957</v>
      </c>
      <c r="B6" t="s">
        <v>1944</v>
      </c>
      <c r="C6" t="s">
        <v>1945</v>
      </c>
      <c r="D6">
        <v>9800</v>
      </c>
      <c r="E6">
        <v>12434</v>
      </c>
      <c r="F6">
        <v>126</v>
      </c>
      <c r="G6" t="s">
        <v>20</v>
      </c>
      <c r="H6">
        <v>131</v>
      </c>
      <c r="I6">
        <v>94.916030534351151</v>
      </c>
      <c r="J6" t="s">
        <v>21</v>
      </c>
      <c r="K6" t="s">
        <v>22</v>
      </c>
      <c r="L6">
        <v>1329372000</v>
      </c>
      <c r="M6" s="10">
        <v>40955.25</v>
      </c>
      <c r="N6">
        <v>1329631200</v>
      </c>
      <c r="O6" s="10">
        <v>40958.25</v>
      </c>
      <c r="P6" t="b">
        <v>0</v>
      </c>
      <c r="Q6" t="b">
        <v>0</v>
      </c>
      <c r="R6" t="s">
        <v>33</v>
      </c>
      <c r="S6" t="s">
        <v>2042</v>
      </c>
      <c r="T6" t="s">
        <v>2060</v>
      </c>
    </row>
    <row r="7" spans="1:20" x14ac:dyDescent="0.35">
      <c r="A7">
        <v>944</v>
      </c>
      <c r="B7" t="s">
        <v>1918</v>
      </c>
      <c r="C7" t="s">
        <v>1919</v>
      </c>
      <c r="D7">
        <v>10000</v>
      </c>
      <c r="E7">
        <v>8142</v>
      </c>
      <c r="F7">
        <v>81</v>
      </c>
      <c r="G7" t="s">
        <v>14</v>
      </c>
      <c r="H7">
        <v>263</v>
      </c>
      <c r="I7">
        <v>30.958174904942965</v>
      </c>
      <c r="J7" t="s">
        <v>26</v>
      </c>
      <c r="K7" t="s">
        <v>27</v>
      </c>
      <c r="L7">
        <v>1486706400</v>
      </c>
      <c r="M7" s="10">
        <v>42776.25</v>
      </c>
      <c r="N7">
        <v>1488348000</v>
      </c>
      <c r="O7" s="10">
        <v>42795.25</v>
      </c>
      <c r="P7" t="b">
        <v>0</v>
      </c>
      <c r="Q7" t="b">
        <v>0</v>
      </c>
      <c r="R7" t="s">
        <v>122</v>
      </c>
      <c r="S7" t="s">
        <v>2039</v>
      </c>
      <c r="T7" t="s">
        <v>2059</v>
      </c>
    </row>
    <row r="8" spans="1:20" x14ac:dyDescent="0.35">
      <c r="A8">
        <v>934</v>
      </c>
      <c r="B8" t="s">
        <v>1900</v>
      </c>
      <c r="C8" t="s">
        <v>1901</v>
      </c>
      <c r="D8">
        <v>6200</v>
      </c>
      <c r="E8">
        <v>11280</v>
      </c>
      <c r="F8">
        <v>181</v>
      </c>
      <c r="G8" t="s">
        <v>20</v>
      </c>
      <c r="H8">
        <v>105</v>
      </c>
      <c r="I8">
        <v>107.42857142857143</v>
      </c>
      <c r="J8" t="s">
        <v>21</v>
      </c>
      <c r="K8" t="s">
        <v>22</v>
      </c>
      <c r="L8">
        <v>1456120800</v>
      </c>
      <c r="M8" s="10">
        <v>42422.25</v>
      </c>
      <c r="N8">
        <v>1456639200</v>
      </c>
      <c r="O8" s="10">
        <v>42428.25</v>
      </c>
      <c r="P8" t="b">
        <v>0</v>
      </c>
      <c r="Q8" t="b">
        <v>0</v>
      </c>
      <c r="R8" t="s">
        <v>33</v>
      </c>
      <c r="S8" t="s">
        <v>2042</v>
      </c>
      <c r="T8" t="s">
        <v>2060</v>
      </c>
    </row>
    <row r="9" spans="1:20" x14ac:dyDescent="0.35">
      <c r="A9">
        <v>930</v>
      </c>
      <c r="B9" t="s">
        <v>1892</v>
      </c>
      <c r="C9" t="s">
        <v>1893</v>
      </c>
      <c r="D9">
        <v>3500</v>
      </c>
      <c r="E9">
        <v>3930</v>
      </c>
      <c r="F9">
        <v>112</v>
      </c>
      <c r="G9" t="s">
        <v>20</v>
      </c>
      <c r="H9">
        <v>85</v>
      </c>
      <c r="I9">
        <v>46.235294117647058</v>
      </c>
      <c r="J9" t="s">
        <v>21</v>
      </c>
      <c r="K9" t="s">
        <v>22</v>
      </c>
      <c r="L9">
        <v>1424844000</v>
      </c>
      <c r="M9" s="10">
        <v>42060.25</v>
      </c>
      <c r="N9">
        <v>1425448800</v>
      </c>
      <c r="O9" s="10">
        <v>42067.25</v>
      </c>
      <c r="P9" t="b">
        <v>0</v>
      </c>
      <c r="Q9" t="b">
        <v>1</v>
      </c>
      <c r="R9" t="s">
        <v>33</v>
      </c>
      <c r="S9" t="s">
        <v>2042</v>
      </c>
      <c r="T9" t="s">
        <v>2060</v>
      </c>
    </row>
    <row r="10" spans="1:20" x14ac:dyDescent="0.35">
      <c r="A10">
        <v>921</v>
      </c>
      <c r="B10" t="s">
        <v>1874</v>
      </c>
      <c r="C10" t="s">
        <v>1875</v>
      </c>
      <c r="D10">
        <v>160400</v>
      </c>
      <c r="E10">
        <v>1210</v>
      </c>
      <c r="F10">
        <v>0</v>
      </c>
      <c r="G10" t="s">
        <v>14</v>
      </c>
      <c r="H10">
        <v>38</v>
      </c>
      <c r="I10">
        <v>31.842105263157894</v>
      </c>
      <c r="J10" t="s">
        <v>21</v>
      </c>
      <c r="K10" t="s">
        <v>22</v>
      </c>
      <c r="L10">
        <v>1329026400</v>
      </c>
      <c r="M10" s="10">
        <v>40951.25</v>
      </c>
      <c r="N10">
        <v>1330236000</v>
      </c>
      <c r="O10" s="10">
        <v>40965.25</v>
      </c>
      <c r="P10" t="b">
        <v>0</v>
      </c>
      <c r="Q10" t="b">
        <v>0</v>
      </c>
      <c r="R10" t="s">
        <v>28</v>
      </c>
      <c r="S10" t="s">
        <v>2041</v>
      </c>
      <c r="T10" t="s">
        <v>2069</v>
      </c>
    </row>
    <row r="11" spans="1:20" x14ac:dyDescent="0.35">
      <c r="A11">
        <v>920</v>
      </c>
      <c r="B11" t="s">
        <v>1872</v>
      </c>
      <c r="C11" t="s">
        <v>1873</v>
      </c>
      <c r="D11">
        <v>5300</v>
      </c>
      <c r="E11">
        <v>9676</v>
      </c>
      <c r="F11">
        <v>182</v>
      </c>
      <c r="G11" t="s">
        <v>20</v>
      </c>
      <c r="H11">
        <v>255</v>
      </c>
      <c r="I11">
        <v>37.945098039215686</v>
      </c>
      <c r="J11" t="s">
        <v>21</v>
      </c>
      <c r="K11" t="s">
        <v>22</v>
      </c>
      <c r="L11">
        <v>1549519200</v>
      </c>
      <c r="M11" s="10">
        <v>43503.25</v>
      </c>
      <c r="N11">
        <v>1551247200</v>
      </c>
      <c r="O11" s="10">
        <v>43523.25</v>
      </c>
      <c r="P11" t="b">
        <v>1</v>
      </c>
      <c r="Q11" t="b">
        <v>0</v>
      </c>
      <c r="R11" t="s">
        <v>71</v>
      </c>
      <c r="S11" t="s">
        <v>2034</v>
      </c>
      <c r="T11" t="s">
        <v>2047</v>
      </c>
    </row>
    <row r="12" spans="1:20" x14ac:dyDescent="0.35">
      <c r="A12">
        <v>895</v>
      </c>
      <c r="B12" t="s">
        <v>1822</v>
      </c>
      <c r="C12" t="s">
        <v>1823</v>
      </c>
      <c r="D12">
        <v>159800</v>
      </c>
      <c r="E12">
        <v>11108</v>
      </c>
      <c r="F12">
        <v>6</v>
      </c>
      <c r="G12" t="s">
        <v>14</v>
      </c>
      <c r="H12">
        <v>107</v>
      </c>
      <c r="I12">
        <v>103.81308411214954</v>
      </c>
      <c r="J12" t="s">
        <v>21</v>
      </c>
      <c r="K12" t="s">
        <v>22</v>
      </c>
      <c r="L12">
        <v>1517637600</v>
      </c>
      <c r="M12" s="10">
        <v>43134.25</v>
      </c>
      <c r="N12">
        <v>1518415200</v>
      </c>
      <c r="O12" s="10">
        <v>43143.25</v>
      </c>
      <c r="P12" t="b">
        <v>0</v>
      </c>
      <c r="Q12" t="b">
        <v>0</v>
      </c>
      <c r="R12" t="s">
        <v>33</v>
      </c>
      <c r="S12" t="s">
        <v>2042</v>
      </c>
      <c r="T12" t="s">
        <v>2060</v>
      </c>
    </row>
    <row r="13" spans="1:20" x14ac:dyDescent="0.35">
      <c r="A13">
        <v>879</v>
      </c>
      <c r="B13" t="s">
        <v>1790</v>
      </c>
      <c r="C13" t="s">
        <v>1791</v>
      </c>
      <c r="D13">
        <v>1000</v>
      </c>
      <c r="E13">
        <v>5438</v>
      </c>
      <c r="F13">
        <v>543</v>
      </c>
      <c r="G13" t="s">
        <v>20</v>
      </c>
      <c r="H13">
        <v>53</v>
      </c>
      <c r="I13">
        <v>102.60377358490567</v>
      </c>
      <c r="J13" t="s">
        <v>21</v>
      </c>
      <c r="K13" t="s">
        <v>22</v>
      </c>
      <c r="L13">
        <v>1487743200</v>
      </c>
      <c r="M13" s="10">
        <v>42788.25</v>
      </c>
      <c r="N13">
        <v>1488520800</v>
      </c>
      <c r="O13" s="10">
        <v>42797.25</v>
      </c>
      <c r="P13" t="b">
        <v>0</v>
      </c>
      <c r="Q13" t="b">
        <v>0</v>
      </c>
      <c r="R13" t="s">
        <v>68</v>
      </c>
      <c r="S13" t="s">
        <v>2040</v>
      </c>
      <c r="T13" t="s">
        <v>2058</v>
      </c>
    </row>
    <row r="14" spans="1:20" x14ac:dyDescent="0.35">
      <c r="A14">
        <v>860</v>
      </c>
      <c r="B14" t="s">
        <v>1752</v>
      </c>
      <c r="C14" t="s">
        <v>1753</v>
      </c>
      <c r="D14">
        <v>2000</v>
      </c>
      <c r="E14">
        <v>5033</v>
      </c>
      <c r="F14">
        <v>251</v>
      </c>
      <c r="G14" t="s">
        <v>20</v>
      </c>
      <c r="H14">
        <v>65</v>
      </c>
      <c r="I14">
        <v>77.430769230769229</v>
      </c>
      <c r="J14" t="s">
        <v>21</v>
      </c>
      <c r="K14" t="s">
        <v>22</v>
      </c>
      <c r="L14">
        <v>1550556000</v>
      </c>
      <c r="M14" s="10">
        <v>43515.25</v>
      </c>
      <c r="N14">
        <v>1551420000</v>
      </c>
      <c r="O14" s="10">
        <v>43525.25</v>
      </c>
      <c r="P14" t="b">
        <v>0</v>
      </c>
      <c r="Q14" t="b">
        <v>1</v>
      </c>
      <c r="R14" t="s">
        <v>65</v>
      </c>
      <c r="S14" t="s">
        <v>2041</v>
      </c>
      <c r="T14" t="s">
        <v>2068</v>
      </c>
    </row>
    <row r="15" spans="1:20" x14ac:dyDescent="0.35">
      <c r="A15">
        <v>857</v>
      </c>
      <c r="B15" t="s">
        <v>1746</v>
      </c>
      <c r="C15" t="s">
        <v>1747</v>
      </c>
      <c r="D15">
        <v>5300</v>
      </c>
      <c r="E15">
        <v>7413</v>
      </c>
      <c r="F15">
        <v>139</v>
      </c>
      <c r="G15" t="s">
        <v>20</v>
      </c>
      <c r="H15">
        <v>225</v>
      </c>
      <c r="I15">
        <v>32.946666666666665</v>
      </c>
      <c r="J15" t="s">
        <v>98</v>
      </c>
      <c r="K15" t="s">
        <v>99</v>
      </c>
      <c r="L15">
        <v>1328421600</v>
      </c>
      <c r="M15" s="10">
        <v>40944.25</v>
      </c>
      <c r="N15">
        <v>1330408800</v>
      </c>
      <c r="O15" s="10">
        <v>40967.25</v>
      </c>
      <c r="P15" t="b">
        <v>1</v>
      </c>
      <c r="Q15" t="b">
        <v>0</v>
      </c>
      <c r="R15" t="s">
        <v>100</v>
      </c>
      <c r="S15" t="s">
        <v>2034</v>
      </c>
      <c r="T15" t="s">
        <v>2064</v>
      </c>
    </row>
    <row r="16" spans="1:20" x14ac:dyDescent="0.35">
      <c r="A16">
        <v>849</v>
      </c>
      <c r="B16" t="s">
        <v>1731</v>
      </c>
      <c r="C16" t="s">
        <v>1732</v>
      </c>
      <c r="D16">
        <v>6700</v>
      </c>
      <c r="E16">
        <v>8917</v>
      </c>
      <c r="F16">
        <v>133</v>
      </c>
      <c r="G16" t="s">
        <v>20</v>
      </c>
      <c r="H16">
        <v>307</v>
      </c>
      <c r="I16">
        <v>29.045602605863191</v>
      </c>
      <c r="J16" t="s">
        <v>21</v>
      </c>
      <c r="K16" t="s">
        <v>22</v>
      </c>
      <c r="L16">
        <v>1328767200</v>
      </c>
      <c r="M16" s="10">
        <v>40948.25</v>
      </c>
      <c r="N16">
        <v>1329026400</v>
      </c>
      <c r="O16" s="10">
        <v>40951.25</v>
      </c>
      <c r="P16" t="b">
        <v>0</v>
      </c>
      <c r="Q16" t="b">
        <v>1</v>
      </c>
      <c r="R16" t="s">
        <v>60</v>
      </c>
      <c r="S16" t="s">
        <v>2038</v>
      </c>
      <c r="T16" t="s">
        <v>2054</v>
      </c>
    </row>
    <row r="17" spans="1:20" x14ac:dyDescent="0.35">
      <c r="A17">
        <v>841</v>
      </c>
      <c r="B17" t="s">
        <v>1715</v>
      </c>
      <c r="C17" t="s">
        <v>1716</v>
      </c>
      <c r="D17">
        <v>9100</v>
      </c>
      <c r="E17">
        <v>12991</v>
      </c>
      <c r="F17">
        <v>142</v>
      </c>
      <c r="G17" t="s">
        <v>20</v>
      </c>
      <c r="H17">
        <v>155</v>
      </c>
      <c r="I17">
        <v>83.812903225806451</v>
      </c>
      <c r="J17" t="s">
        <v>21</v>
      </c>
      <c r="K17" t="s">
        <v>22</v>
      </c>
      <c r="L17">
        <v>1455861600</v>
      </c>
      <c r="M17" s="10">
        <v>42419.25</v>
      </c>
      <c r="N17">
        <v>1457244000</v>
      </c>
      <c r="O17" s="10">
        <v>42435.25</v>
      </c>
      <c r="P17" t="b">
        <v>0</v>
      </c>
      <c r="Q17" t="b">
        <v>0</v>
      </c>
      <c r="R17" t="s">
        <v>28</v>
      </c>
      <c r="S17" t="s">
        <v>2041</v>
      </c>
      <c r="T17" t="s">
        <v>2069</v>
      </c>
    </row>
    <row r="18" spans="1:20" x14ac:dyDescent="0.35">
      <c r="A18">
        <v>836</v>
      </c>
      <c r="B18" t="s">
        <v>1705</v>
      </c>
      <c r="C18" t="s">
        <v>1706</v>
      </c>
      <c r="D18">
        <v>8100</v>
      </c>
      <c r="E18">
        <v>6086</v>
      </c>
      <c r="F18">
        <v>75</v>
      </c>
      <c r="G18" t="s">
        <v>14</v>
      </c>
      <c r="H18">
        <v>94</v>
      </c>
      <c r="I18">
        <v>64.744680851063833</v>
      </c>
      <c r="J18" t="s">
        <v>21</v>
      </c>
      <c r="K18" t="s">
        <v>22</v>
      </c>
      <c r="L18">
        <v>1265349600</v>
      </c>
      <c r="M18" s="10">
        <v>40214.25</v>
      </c>
      <c r="N18">
        <v>1266300000</v>
      </c>
      <c r="O18" s="10">
        <v>40225.25</v>
      </c>
      <c r="P18" t="b">
        <v>0</v>
      </c>
      <c r="Q18" t="b">
        <v>0</v>
      </c>
      <c r="R18" t="s">
        <v>60</v>
      </c>
      <c r="S18" t="s">
        <v>2038</v>
      </c>
      <c r="T18" t="s">
        <v>2054</v>
      </c>
    </row>
    <row r="19" spans="1:20" x14ac:dyDescent="0.35">
      <c r="A19">
        <v>835</v>
      </c>
      <c r="B19" t="s">
        <v>1703</v>
      </c>
      <c r="C19" t="s">
        <v>1704</v>
      </c>
      <c r="D19">
        <v>86200</v>
      </c>
      <c r="E19">
        <v>77355</v>
      </c>
      <c r="F19">
        <v>89</v>
      </c>
      <c r="G19" t="s">
        <v>14</v>
      </c>
      <c r="H19">
        <v>1758</v>
      </c>
      <c r="I19">
        <v>44.001706484641637</v>
      </c>
      <c r="J19" t="s">
        <v>21</v>
      </c>
      <c r="K19" t="s">
        <v>22</v>
      </c>
      <c r="L19">
        <v>1425103200</v>
      </c>
      <c r="M19" s="10">
        <v>42063.25</v>
      </c>
      <c r="N19">
        <v>1425621600</v>
      </c>
      <c r="O19" s="10">
        <v>42069.25</v>
      </c>
      <c r="P19" t="b">
        <v>0</v>
      </c>
      <c r="Q19" t="b">
        <v>0</v>
      </c>
      <c r="R19" t="s">
        <v>28</v>
      </c>
      <c r="S19" t="s">
        <v>2041</v>
      </c>
      <c r="T19" t="s">
        <v>2069</v>
      </c>
    </row>
    <row r="20" spans="1:20" x14ac:dyDescent="0.35">
      <c r="A20">
        <v>833</v>
      </c>
      <c r="B20" t="s">
        <v>1699</v>
      </c>
      <c r="C20" t="s">
        <v>1700</v>
      </c>
      <c r="D20">
        <v>6800</v>
      </c>
      <c r="E20">
        <v>10723</v>
      </c>
      <c r="F20">
        <v>157</v>
      </c>
      <c r="G20" t="s">
        <v>20</v>
      </c>
      <c r="H20">
        <v>165</v>
      </c>
      <c r="I20">
        <v>64.987878787878785</v>
      </c>
      <c r="J20" t="s">
        <v>36</v>
      </c>
      <c r="K20" t="s">
        <v>37</v>
      </c>
      <c r="L20">
        <v>1297663200</v>
      </c>
      <c r="M20" s="10">
        <v>40588.25</v>
      </c>
      <c r="N20">
        <v>1298613600</v>
      </c>
      <c r="O20" s="10">
        <v>40599.25</v>
      </c>
      <c r="P20" t="b">
        <v>0</v>
      </c>
      <c r="Q20" t="b">
        <v>0</v>
      </c>
      <c r="R20" t="s">
        <v>206</v>
      </c>
      <c r="S20" t="s">
        <v>2040</v>
      </c>
      <c r="T20" t="s">
        <v>2066</v>
      </c>
    </row>
    <row r="21" spans="1:20" x14ac:dyDescent="0.35">
      <c r="A21">
        <v>822</v>
      </c>
      <c r="B21" t="s">
        <v>1677</v>
      </c>
      <c r="C21" t="s">
        <v>1678</v>
      </c>
      <c r="D21">
        <v>54000</v>
      </c>
      <c r="E21">
        <v>188982</v>
      </c>
      <c r="F21">
        <v>349</v>
      </c>
      <c r="G21" t="s">
        <v>20</v>
      </c>
      <c r="H21">
        <v>2100</v>
      </c>
      <c r="I21">
        <v>89.991428571428571</v>
      </c>
      <c r="J21" t="s">
        <v>21</v>
      </c>
      <c r="K21" t="s">
        <v>22</v>
      </c>
      <c r="L21">
        <v>1393567200</v>
      </c>
      <c r="M21" s="10">
        <v>41698.25</v>
      </c>
      <c r="N21">
        <v>1395032400</v>
      </c>
      <c r="O21" s="10">
        <v>41715.208333333336</v>
      </c>
      <c r="P21" t="b">
        <v>0</v>
      </c>
      <c r="Q21" t="b">
        <v>0</v>
      </c>
      <c r="R21" t="s">
        <v>23</v>
      </c>
      <c r="S21" t="s">
        <v>2038</v>
      </c>
      <c r="T21" t="s">
        <v>2062</v>
      </c>
    </row>
    <row r="22" spans="1:20" x14ac:dyDescent="0.35">
      <c r="A22">
        <v>821</v>
      </c>
      <c r="B22" t="s">
        <v>1675</v>
      </c>
      <c r="C22" t="s">
        <v>1676</v>
      </c>
      <c r="D22">
        <v>4900</v>
      </c>
      <c r="E22">
        <v>14273</v>
      </c>
      <c r="F22">
        <v>291</v>
      </c>
      <c r="G22" t="s">
        <v>20</v>
      </c>
      <c r="H22">
        <v>210</v>
      </c>
      <c r="I22">
        <v>67.966666666666669</v>
      </c>
      <c r="J22" t="s">
        <v>21</v>
      </c>
      <c r="K22" t="s">
        <v>22</v>
      </c>
      <c r="L22">
        <v>1488261600</v>
      </c>
      <c r="M22" s="10">
        <v>42794.25</v>
      </c>
      <c r="N22">
        <v>1489381200</v>
      </c>
      <c r="O22" s="10">
        <v>42807.208333333336</v>
      </c>
      <c r="P22" t="b">
        <v>0</v>
      </c>
      <c r="Q22" t="b">
        <v>0</v>
      </c>
      <c r="R22" t="s">
        <v>42</v>
      </c>
      <c r="S22" t="s">
        <v>2034</v>
      </c>
      <c r="T22" t="s">
        <v>2049</v>
      </c>
    </row>
    <row r="23" spans="1:20" x14ac:dyDescent="0.35">
      <c r="A23">
        <v>816</v>
      </c>
      <c r="B23" t="s">
        <v>1666</v>
      </c>
      <c r="C23" t="s">
        <v>1667</v>
      </c>
      <c r="D23">
        <v>2300</v>
      </c>
      <c r="E23">
        <v>14150</v>
      </c>
      <c r="F23">
        <v>615</v>
      </c>
      <c r="G23" t="s">
        <v>20</v>
      </c>
      <c r="H23">
        <v>133</v>
      </c>
      <c r="I23">
        <v>106.39097744360902</v>
      </c>
      <c r="J23" t="s">
        <v>21</v>
      </c>
      <c r="K23" t="s">
        <v>22</v>
      </c>
      <c r="L23">
        <v>1392012000</v>
      </c>
      <c r="M23" s="10">
        <v>41680.25</v>
      </c>
      <c r="N23">
        <v>1392184800</v>
      </c>
      <c r="O23" s="10">
        <v>41682.25</v>
      </c>
      <c r="P23" t="b">
        <v>1</v>
      </c>
      <c r="Q23" t="b">
        <v>1</v>
      </c>
      <c r="R23" t="s">
        <v>33</v>
      </c>
      <c r="S23" t="s">
        <v>2042</v>
      </c>
      <c r="T23" t="s">
        <v>2060</v>
      </c>
    </row>
    <row r="24" spans="1:20" x14ac:dyDescent="0.35">
      <c r="A24">
        <v>790</v>
      </c>
      <c r="B24" t="s">
        <v>1615</v>
      </c>
      <c r="C24" t="s">
        <v>1616</v>
      </c>
      <c r="D24">
        <v>185900</v>
      </c>
      <c r="E24">
        <v>56774</v>
      </c>
      <c r="F24">
        <v>30</v>
      </c>
      <c r="G24" t="s">
        <v>74</v>
      </c>
      <c r="H24">
        <v>1113</v>
      </c>
      <c r="I24">
        <v>51.009883198562441</v>
      </c>
      <c r="J24" t="s">
        <v>21</v>
      </c>
      <c r="K24" t="s">
        <v>22</v>
      </c>
      <c r="L24">
        <v>1266127200</v>
      </c>
      <c r="M24" s="10">
        <v>40223.25</v>
      </c>
      <c r="N24">
        <v>1266645600</v>
      </c>
      <c r="O24" s="10">
        <v>40229.25</v>
      </c>
      <c r="P24" t="b">
        <v>0</v>
      </c>
      <c r="Q24" t="b">
        <v>0</v>
      </c>
      <c r="R24" t="s">
        <v>33</v>
      </c>
      <c r="S24" t="s">
        <v>2042</v>
      </c>
      <c r="T24" t="s">
        <v>2060</v>
      </c>
    </row>
    <row r="25" spans="1:20" x14ac:dyDescent="0.35">
      <c r="A25">
        <v>23</v>
      </c>
      <c r="B25" t="s">
        <v>83</v>
      </c>
      <c r="C25" t="s">
        <v>84</v>
      </c>
      <c r="D25">
        <v>4500</v>
      </c>
      <c r="E25">
        <v>14942</v>
      </c>
      <c r="F25">
        <v>332</v>
      </c>
      <c r="G25" t="s">
        <v>20</v>
      </c>
      <c r="H25">
        <v>142</v>
      </c>
      <c r="I25">
        <v>105.22535211267606</v>
      </c>
      <c r="J25" t="s">
        <v>40</v>
      </c>
      <c r="K25" t="s">
        <v>41</v>
      </c>
      <c r="L25">
        <v>1550124000</v>
      </c>
      <c r="M25" s="10">
        <v>43510.25</v>
      </c>
      <c r="N25">
        <v>1554699600</v>
      </c>
      <c r="O25" s="10">
        <v>43563.208333333336</v>
      </c>
      <c r="P25" t="b">
        <v>0</v>
      </c>
      <c r="Q25" t="b">
        <v>0</v>
      </c>
      <c r="R25" t="s">
        <v>42</v>
      </c>
      <c r="S25" t="s">
        <v>2034</v>
      </c>
      <c r="T25" t="s">
        <v>2049</v>
      </c>
    </row>
    <row r="26" spans="1:20" x14ac:dyDescent="0.35">
      <c r="A26">
        <v>772</v>
      </c>
      <c r="B26" t="s">
        <v>1579</v>
      </c>
      <c r="C26" t="s">
        <v>1580</v>
      </c>
      <c r="D26">
        <v>149600</v>
      </c>
      <c r="E26">
        <v>169586</v>
      </c>
      <c r="F26">
        <v>113</v>
      </c>
      <c r="G26" t="s">
        <v>20</v>
      </c>
      <c r="H26">
        <v>5139</v>
      </c>
      <c r="I26">
        <v>32.999805409612762</v>
      </c>
      <c r="J26" t="s">
        <v>21</v>
      </c>
      <c r="K26" t="s">
        <v>22</v>
      </c>
      <c r="L26">
        <v>1549692000</v>
      </c>
      <c r="M26" s="10">
        <v>43505.25</v>
      </c>
      <c r="N26">
        <v>1550037600</v>
      </c>
      <c r="O26" s="10">
        <v>43509.25</v>
      </c>
      <c r="P26" t="b">
        <v>0</v>
      </c>
      <c r="Q26" t="b">
        <v>0</v>
      </c>
      <c r="R26" t="s">
        <v>60</v>
      </c>
      <c r="S26" t="s">
        <v>2038</v>
      </c>
      <c r="T26" t="s">
        <v>2054</v>
      </c>
    </row>
    <row r="27" spans="1:20" x14ac:dyDescent="0.35">
      <c r="A27">
        <v>759</v>
      </c>
      <c r="B27" t="s">
        <v>1554</v>
      </c>
      <c r="C27" t="s">
        <v>1555</v>
      </c>
      <c r="D27">
        <v>167500</v>
      </c>
      <c r="E27">
        <v>114615</v>
      </c>
      <c r="F27">
        <v>68</v>
      </c>
      <c r="G27" t="s">
        <v>14</v>
      </c>
      <c r="H27">
        <v>1274</v>
      </c>
      <c r="I27">
        <v>89.964678178963894</v>
      </c>
      <c r="J27" t="s">
        <v>21</v>
      </c>
      <c r="K27" t="s">
        <v>22</v>
      </c>
      <c r="L27">
        <v>1517810400</v>
      </c>
      <c r="M27" s="10">
        <v>43136.25</v>
      </c>
      <c r="N27">
        <v>1520402400</v>
      </c>
      <c r="O27" s="10">
        <v>43166.25</v>
      </c>
      <c r="P27" t="b">
        <v>0</v>
      </c>
      <c r="Q27" t="b">
        <v>0</v>
      </c>
      <c r="R27" t="s">
        <v>50</v>
      </c>
      <c r="S27" t="s">
        <v>2038</v>
      </c>
      <c r="T27" t="s">
        <v>2051</v>
      </c>
    </row>
    <row r="28" spans="1:20" x14ac:dyDescent="0.35">
      <c r="A28">
        <v>740</v>
      </c>
      <c r="B28" t="s">
        <v>1517</v>
      </c>
      <c r="C28" t="s">
        <v>1518</v>
      </c>
      <c r="D28">
        <v>5300</v>
      </c>
      <c r="E28">
        <v>1592</v>
      </c>
      <c r="F28">
        <v>30</v>
      </c>
      <c r="G28" t="s">
        <v>14</v>
      </c>
      <c r="H28">
        <v>16</v>
      </c>
      <c r="I28">
        <v>99.5</v>
      </c>
      <c r="J28" t="s">
        <v>21</v>
      </c>
      <c r="K28" t="s">
        <v>22</v>
      </c>
      <c r="L28">
        <v>1486101600</v>
      </c>
      <c r="M28" s="10">
        <v>42769.25</v>
      </c>
      <c r="N28">
        <v>1486360800</v>
      </c>
      <c r="O28" s="10">
        <v>42772.25</v>
      </c>
      <c r="P28" t="b">
        <v>0</v>
      </c>
      <c r="Q28" t="b">
        <v>0</v>
      </c>
      <c r="R28" t="s">
        <v>33</v>
      </c>
      <c r="S28" t="s">
        <v>2042</v>
      </c>
      <c r="T28" t="s">
        <v>2060</v>
      </c>
    </row>
    <row r="29" spans="1:20" x14ac:dyDescent="0.35">
      <c r="A29">
        <v>736</v>
      </c>
      <c r="B29" t="s">
        <v>1510</v>
      </c>
      <c r="C29" t="s">
        <v>1511</v>
      </c>
      <c r="D29">
        <v>7700</v>
      </c>
      <c r="E29">
        <v>2533</v>
      </c>
      <c r="F29">
        <v>32</v>
      </c>
      <c r="G29" t="s">
        <v>74</v>
      </c>
      <c r="H29">
        <v>29</v>
      </c>
      <c r="I29">
        <v>87.34482758620689</v>
      </c>
      <c r="J29" t="s">
        <v>21</v>
      </c>
      <c r="K29" t="s">
        <v>22</v>
      </c>
      <c r="L29">
        <v>1424412000</v>
      </c>
      <c r="M29" s="10">
        <v>42055.25</v>
      </c>
      <c r="N29">
        <v>1424757600</v>
      </c>
      <c r="O29" s="10">
        <v>42059.25</v>
      </c>
      <c r="P29" t="b">
        <v>0</v>
      </c>
      <c r="Q29" t="b">
        <v>0</v>
      </c>
      <c r="R29" t="s">
        <v>68</v>
      </c>
      <c r="S29" t="s">
        <v>2040</v>
      </c>
      <c r="T29" t="s">
        <v>2058</v>
      </c>
    </row>
    <row r="30" spans="1:20" x14ac:dyDescent="0.35">
      <c r="A30">
        <v>28</v>
      </c>
      <c r="B30" t="s">
        <v>94</v>
      </c>
      <c r="C30" t="s">
        <v>95</v>
      </c>
      <c r="D30">
        <v>130800</v>
      </c>
      <c r="E30">
        <v>137635</v>
      </c>
      <c r="F30">
        <v>105</v>
      </c>
      <c r="G30" t="s">
        <v>20</v>
      </c>
      <c r="H30">
        <v>2220</v>
      </c>
      <c r="I30">
        <v>61.997747747747745</v>
      </c>
      <c r="J30" t="s">
        <v>21</v>
      </c>
      <c r="K30" t="s">
        <v>22</v>
      </c>
      <c r="L30">
        <v>1265695200</v>
      </c>
      <c r="M30" s="10">
        <v>40218.25</v>
      </c>
      <c r="N30">
        <v>1267682400</v>
      </c>
      <c r="O30" s="10"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2060</v>
      </c>
    </row>
    <row r="31" spans="1:20" x14ac:dyDescent="0.35">
      <c r="A31">
        <v>729</v>
      </c>
      <c r="B31" t="s">
        <v>1496</v>
      </c>
      <c r="C31" t="s">
        <v>1497</v>
      </c>
      <c r="D31">
        <v>5600</v>
      </c>
      <c r="E31">
        <v>10397</v>
      </c>
      <c r="F31">
        <v>185</v>
      </c>
      <c r="G31" t="s">
        <v>20</v>
      </c>
      <c r="H31">
        <v>122</v>
      </c>
      <c r="I31">
        <v>85.221311475409834</v>
      </c>
      <c r="J31" t="s">
        <v>21</v>
      </c>
      <c r="K31" t="s">
        <v>22</v>
      </c>
      <c r="L31">
        <v>1359957600</v>
      </c>
      <c r="M31" s="10">
        <v>41309.25</v>
      </c>
      <c r="N31">
        <v>1360130400</v>
      </c>
      <c r="O31" s="10">
        <v>41311.25</v>
      </c>
      <c r="P31" t="b">
        <v>0</v>
      </c>
      <c r="Q31" t="b">
        <v>0</v>
      </c>
      <c r="R31" t="s">
        <v>53</v>
      </c>
      <c r="S31" t="s">
        <v>2034</v>
      </c>
      <c r="T31" t="s">
        <v>2050</v>
      </c>
    </row>
    <row r="32" spans="1:20" x14ac:dyDescent="0.35">
      <c r="A32">
        <v>720</v>
      </c>
      <c r="B32" t="s">
        <v>1478</v>
      </c>
      <c r="C32" t="s">
        <v>1479</v>
      </c>
      <c r="D32">
        <v>8700</v>
      </c>
      <c r="E32">
        <v>3227</v>
      </c>
      <c r="F32">
        <v>37</v>
      </c>
      <c r="G32" t="s">
        <v>74</v>
      </c>
      <c r="H32">
        <v>38</v>
      </c>
      <c r="I32">
        <v>84.921052631578945</v>
      </c>
      <c r="J32" t="s">
        <v>36</v>
      </c>
      <c r="K32" t="s">
        <v>37</v>
      </c>
      <c r="L32">
        <v>1519192800</v>
      </c>
      <c r="M32" s="10">
        <v>43152.25</v>
      </c>
      <c r="N32">
        <v>1520402400</v>
      </c>
      <c r="O32" s="10">
        <v>43166.25</v>
      </c>
      <c r="P32" t="b">
        <v>0</v>
      </c>
      <c r="Q32" t="b">
        <v>1</v>
      </c>
      <c r="R32" t="s">
        <v>33</v>
      </c>
      <c r="S32" t="s">
        <v>2042</v>
      </c>
      <c r="T32" t="s">
        <v>2060</v>
      </c>
    </row>
    <row r="33" spans="1:20" x14ac:dyDescent="0.35">
      <c r="A33">
        <v>670</v>
      </c>
      <c r="B33" t="s">
        <v>1334</v>
      </c>
      <c r="C33" t="s">
        <v>1381</v>
      </c>
      <c r="D33">
        <v>16200</v>
      </c>
      <c r="E33">
        <v>75955</v>
      </c>
      <c r="F33">
        <v>468</v>
      </c>
      <c r="G33" t="s">
        <v>20</v>
      </c>
      <c r="H33">
        <v>1101</v>
      </c>
      <c r="I33">
        <v>68.987284287011803</v>
      </c>
      <c r="J33" t="s">
        <v>21</v>
      </c>
      <c r="K33" t="s">
        <v>22</v>
      </c>
      <c r="L33">
        <v>1456380000</v>
      </c>
      <c r="M33" s="10">
        <v>42425.25</v>
      </c>
      <c r="N33">
        <v>1457416800</v>
      </c>
      <c r="O33" s="10">
        <v>42437.25</v>
      </c>
      <c r="P33" t="b">
        <v>0</v>
      </c>
      <c r="Q33" t="b">
        <v>0</v>
      </c>
      <c r="R33" t="s">
        <v>60</v>
      </c>
      <c r="S33" t="s">
        <v>2038</v>
      </c>
      <c r="T33" t="s">
        <v>2054</v>
      </c>
    </row>
    <row r="34" spans="1:20" x14ac:dyDescent="0.35">
      <c r="A34">
        <v>664</v>
      </c>
      <c r="B34" t="s">
        <v>708</v>
      </c>
      <c r="C34" t="s">
        <v>1370</v>
      </c>
      <c r="D34">
        <v>79400</v>
      </c>
      <c r="E34">
        <v>26571</v>
      </c>
      <c r="F34">
        <v>33</v>
      </c>
      <c r="G34" t="s">
        <v>14</v>
      </c>
      <c r="H34">
        <v>1063</v>
      </c>
      <c r="I34">
        <v>24.99623706491063</v>
      </c>
      <c r="J34" t="s">
        <v>21</v>
      </c>
      <c r="K34" t="s">
        <v>22</v>
      </c>
      <c r="L34">
        <v>1329717600</v>
      </c>
      <c r="M34" s="10">
        <v>40959.25</v>
      </c>
      <c r="N34">
        <v>1330581600</v>
      </c>
      <c r="O34" s="10">
        <v>40969.25</v>
      </c>
      <c r="P34" t="b">
        <v>0</v>
      </c>
      <c r="Q34" t="b">
        <v>0</v>
      </c>
      <c r="R34" t="s">
        <v>159</v>
      </c>
      <c r="S34" t="s">
        <v>2038</v>
      </c>
      <c r="T34" t="s">
        <v>2055</v>
      </c>
    </row>
    <row r="35" spans="1:20" x14ac:dyDescent="0.35">
      <c r="A35">
        <v>651</v>
      </c>
      <c r="B35" t="s">
        <v>1344</v>
      </c>
      <c r="C35" t="s">
        <v>1345</v>
      </c>
      <c r="D35">
        <v>196700</v>
      </c>
      <c r="E35">
        <v>174039</v>
      </c>
      <c r="F35">
        <v>88</v>
      </c>
      <c r="G35" t="s">
        <v>14</v>
      </c>
      <c r="H35">
        <v>3868</v>
      </c>
      <c r="I35">
        <v>44.994570837642193</v>
      </c>
      <c r="J35" t="s">
        <v>107</v>
      </c>
      <c r="K35" t="s">
        <v>108</v>
      </c>
      <c r="L35">
        <v>1393048800</v>
      </c>
      <c r="M35" s="10">
        <v>41692.25</v>
      </c>
      <c r="N35">
        <v>1394344800</v>
      </c>
      <c r="O35" s="10">
        <v>41707.25</v>
      </c>
      <c r="P35" t="b">
        <v>0</v>
      </c>
      <c r="Q35" t="b">
        <v>0</v>
      </c>
      <c r="R35" t="s">
        <v>100</v>
      </c>
      <c r="S35" t="s">
        <v>2034</v>
      </c>
      <c r="T35" t="s">
        <v>2064</v>
      </c>
    </row>
    <row r="36" spans="1:20" x14ac:dyDescent="0.35">
      <c r="A36">
        <v>641</v>
      </c>
      <c r="B36" t="s">
        <v>1324</v>
      </c>
      <c r="C36" t="s">
        <v>1325</v>
      </c>
      <c r="D36">
        <v>9400</v>
      </c>
      <c r="E36">
        <v>11277</v>
      </c>
      <c r="F36">
        <v>119</v>
      </c>
      <c r="G36" t="s">
        <v>20</v>
      </c>
      <c r="H36">
        <v>194</v>
      </c>
      <c r="I36">
        <v>58.128865979381445</v>
      </c>
      <c r="J36" t="s">
        <v>98</v>
      </c>
      <c r="K36" t="s">
        <v>99</v>
      </c>
      <c r="L36">
        <v>1487570400</v>
      </c>
      <c r="M36" s="10">
        <v>42786.25</v>
      </c>
      <c r="N36">
        <v>1489986000</v>
      </c>
      <c r="O36" s="10">
        <v>42814.208333333336</v>
      </c>
      <c r="P36" t="b">
        <v>0</v>
      </c>
      <c r="Q36" t="b">
        <v>0</v>
      </c>
      <c r="R36" t="s">
        <v>33</v>
      </c>
      <c r="S36" t="s">
        <v>2042</v>
      </c>
      <c r="T36" t="s">
        <v>2060</v>
      </c>
    </row>
    <row r="37" spans="1:20" x14ac:dyDescent="0.35">
      <c r="A37">
        <v>635</v>
      </c>
      <c r="B37" t="s">
        <v>1312</v>
      </c>
      <c r="C37" t="s">
        <v>1313</v>
      </c>
      <c r="D37">
        <v>139000</v>
      </c>
      <c r="E37">
        <v>158590</v>
      </c>
      <c r="F37">
        <v>114</v>
      </c>
      <c r="G37" t="s">
        <v>20</v>
      </c>
      <c r="H37">
        <v>2266</v>
      </c>
      <c r="I37">
        <v>69.986760812003524</v>
      </c>
      <c r="J37" t="s">
        <v>21</v>
      </c>
      <c r="K37" t="s">
        <v>22</v>
      </c>
      <c r="L37">
        <v>1360389600</v>
      </c>
      <c r="M37" s="10">
        <v>41314.25</v>
      </c>
      <c r="N37">
        <v>1363150800</v>
      </c>
      <c r="O37" s="10">
        <v>41346.208333333336</v>
      </c>
      <c r="P37" t="b">
        <v>0</v>
      </c>
      <c r="Q37" t="b">
        <v>0</v>
      </c>
      <c r="R37" t="s">
        <v>269</v>
      </c>
      <c r="S37" t="s">
        <v>2034</v>
      </c>
      <c r="T37" t="s">
        <v>2065</v>
      </c>
    </row>
    <row r="38" spans="1:20" x14ac:dyDescent="0.35">
      <c r="A38">
        <v>36</v>
      </c>
      <c r="B38" t="s">
        <v>115</v>
      </c>
      <c r="C38" t="s">
        <v>116</v>
      </c>
      <c r="D38">
        <v>700</v>
      </c>
      <c r="E38">
        <v>1101</v>
      </c>
      <c r="F38">
        <v>157</v>
      </c>
      <c r="G38" t="s">
        <v>20</v>
      </c>
      <c r="H38">
        <v>16</v>
      </c>
      <c r="I38">
        <v>68.8125</v>
      </c>
      <c r="J38" t="s">
        <v>21</v>
      </c>
      <c r="K38" t="s">
        <v>22</v>
      </c>
      <c r="L38">
        <v>1298700000</v>
      </c>
      <c r="M38" s="10">
        <v>40600.25</v>
      </c>
      <c r="N38">
        <v>1300856400</v>
      </c>
      <c r="O38" s="10"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2060</v>
      </c>
    </row>
    <row r="39" spans="1:20" x14ac:dyDescent="0.35">
      <c r="A39">
        <v>599</v>
      </c>
      <c r="B39" t="s">
        <v>1240</v>
      </c>
      <c r="C39" t="s">
        <v>1241</v>
      </c>
      <c r="D39">
        <v>140300</v>
      </c>
      <c r="E39">
        <v>5112</v>
      </c>
      <c r="F39">
        <v>3</v>
      </c>
      <c r="G39" t="s">
        <v>14</v>
      </c>
      <c r="H39">
        <v>82</v>
      </c>
      <c r="I39">
        <v>62.341463414634148</v>
      </c>
      <c r="J39" t="s">
        <v>36</v>
      </c>
      <c r="K39" t="s">
        <v>37</v>
      </c>
      <c r="L39">
        <v>1423720800</v>
      </c>
      <c r="M39" s="10">
        <v>42047.25</v>
      </c>
      <c r="N39">
        <v>1424412000</v>
      </c>
      <c r="O39" s="10">
        <v>42055.25</v>
      </c>
      <c r="P39" t="b">
        <v>0</v>
      </c>
      <c r="Q39" t="b">
        <v>0</v>
      </c>
      <c r="R39" t="s">
        <v>42</v>
      </c>
      <c r="S39" t="s">
        <v>2034</v>
      </c>
      <c r="T39" t="s">
        <v>2049</v>
      </c>
    </row>
    <row r="40" spans="1:20" x14ac:dyDescent="0.35">
      <c r="A40">
        <v>583</v>
      </c>
      <c r="B40" t="s">
        <v>1209</v>
      </c>
      <c r="C40" t="s">
        <v>1210</v>
      </c>
      <c r="D40">
        <v>18900</v>
      </c>
      <c r="E40">
        <v>60934</v>
      </c>
      <c r="F40">
        <v>322</v>
      </c>
      <c r="G40" t="s">
        <v>20</v>
      </c>
      <c r="H40">
        <v>909</v>
      </c>
      <c r="I40">
        <v>67.034103410341032</v>
      </c>
      <c r="J40" t="s">
        <v>21</v>
      </c>
      <c r="K40" t="s">
        <v>22</v>
      </c>
      <c r="L40">
        <v>1329717600</v>
      </c>
      <c r="M40" s="10">
        <v>40959.25</v>
      </c>
      <c r="N40">
        <v>1331186400</v>
      </c>
      <c r="O40" s="10">
        <v>40976.25</v>
      </c>
      <c r="P40" t="b">
        <v>0</v>
      </c>
      <c r="Q40" t="b">
        <v>0</v>
      </c>
      <c r="R40" t="s">
        <v>42</v>
      </c>
      <c r="S40" t="s">
        <v>2034</v>
      </c>
      <c r="T40" t="s">
        <v>2049</v>
      </c>
    </row>
    <row r="41" spans="1:20" x14ac:dyDescent="0.35">
      <c r="A41">
        <v>39</v>
      </c>
      <c r="B41" t="s">
        <v>123</v>
      </c>
      <c r="C41" t="s">
        <v>124</v>
      </c>
      <c r="D41">
        <v>9900</v>
      </c>
      <c r="E41">
        <v>5027</v>
      </c>
      <c r="F41">
        <v>50</v>
      </c>
      <c r="G41" t="s">
        <v>14</v>
      </c>
      <c r="H41">
        <v>88</v>
      </c>
      <c r="I41">
        <v>57.125</v>
      </c>
      <c r="J41" t="s">
        <v>36</v>
      </c>
      <c r="K41" t="s">
        <v>37</v>
      </c>
      <c r="L41">
        <v>1361772000</v>
      </c>
      <c r="M41" s="10">
        <v>41330.25</v>
      </c>
      <c r="N41">
        <v>1362978000</v>
      </c>
      <c r="O41" s="10"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2060</v>
      </c>
    </row>
    <row r="42" spans="1:20" x14ac:dyDescent="0.35">
      <c r="A42">
        <v>580</v>
      </c>
      <c r="B42" t="s">
        <v>556</v>
      </c>
      <c r="C42" t="s">
        <v>1204</v>
      </c>
      <c r="D42">
        <v>43800</v>
      </c>
      <c r="E42">
        <v>149578</v>
      </c>
      <c r="F42">
        <v>341</v>
      </c>
      <c r="G42" t="s">
        <v>20</v>
      </c>
      <c r="H42">
        <v>3116</v>
      </c>
      <c r="I42">
        <v>48.003209242618745</v>
      </c>
      <c r="J42" t="s">
        <v>21</v>
      </c>
      <c r="K42" t="s">
        <v>22</v>
      </c>
      <c r="L42">
        <v>1393394400</v>
      </c>
      <c r="M42" s="10">
        <v>41696.25</v>
      </c>
      <c r="N42">
        <v>1394085600</v>
      </c>
      <c r="O42" s="10">
        <v>41704.25</v>
      </c>
      <c r="P42" t="b">
        <v>0</v>
      </c>
      <c r="Q42" t="b">
        <v>0</v>
      </c>
      <c r="R42" t="s">
        <v>33</v>
      </c>
      <c r="S42" t="s">
        <v>2042</v>
      </c>
      <c r="T42" t="s">
        <v>2060</v>
      </c>
    </row>
    <row r="43" spans="1:20" x14ac:dyDescent="0.35">
      <c r="A43">
        <v>566</v>
      </c>
      <c r="B43" t="s">
        <v>1176</v>
      </c>
      <c r="C43" t="s">
        <v>1177</v>
      </c>
      <c r="D43">
        <v>9300</v>
      </c>
      <c r="E43">
        <v>4124</v>
      </c>
      <c r="F43">
        <v>44</v>
      </c>
      <c r="G43" t="s">
        <v>14</v>
      </c>
      <c r="H43">
        <v>37</v>
      </c>
      <c r="I43">
        <v>111.45945945945945</v>
      </c>
      <c r="J43" t="s">
        <v>21</v>
      </c>
      <c r="K43" t="s">
        <v>22</v>
      </c>
      <c r="L43">
        <v>1456293600</v>
      </c>
      <c r="M43" s="10">
        <v>42424.25</v>
      </c>
      <c r="N43">
        <v>1458277200</v>
      </c>
      <c r="O43" s="10">
        <v>42447.208333333336</v>
      </c>
      <c r="P43" t="b">
        <v>0</v>
      </c>
      <c r="Q43" t="b">
        <v>1</v>
      </c>
      <c r="R43" t="s">
        <v>50</v>
      </c>
      <c r="S43" t="s">
        <v>2038</v>
      </c>
      <c r="T43" t="s">
        <v>2051</v>
      </c>
    </row>
    <row r="44" spans="1:20" x14ac:dyDescent="0.35">
      <c r="A44">
        <v>558</v>
      </c>
      <c r="B44" t="s">
        <v>1160</v>
      </c>
      <c r="C44" t="s">
        <v>1161</v>
      </c>
      <c r="D44">
        <v>5800</v>
      </c>
      <c r="E44">
        <v>7966</v>
      </c>
      <c r="F44">
        <v>137</v>
      </c>
      <c r="G44" t="s">
        <v>20</v>
      </c>
      <c r="H44">
        <v>126</v>
      </c>
      <c r="I44">
        <v>63.222222222222221</v>
      </c>
      <c r="J44" t="s">
        <v>21</v>
      </c>
      <c r="K44" t="s">
        <v>22</v>
      </c>
      <c r="L44">
        <v>1456293600</v>
      </c>
      <c r="M44" s="10">
        <v>42424.25</v>
      </c>
      <c r="N44">
        <v>1460005200</v>
      </c>
      <c r="O44" s="10">
        <v>42467.208333333336</v>
      </c>
      <c r="P44" t="b">
        <v>0</v>
      </c>
      <c r="Q44" t="b">
        <v>0</v>
      </c>
      <c r="R44" t="s">
        <v>33</v>
      </c>
      <c r="S44" t="s">
        <v>2042</v>
      </c>
      <c r="T44" t="s">
        <v>2060</v>
      </c>
    </row>
    <row r="45" spans="1:20" x14ac:dyDescent="0.35">
      <c r="A45">
        <v>550</v>
      </c>
      <c r="B45" t="s">
        <v>1145</v>
      </c>
      <c r="C45" t="s">
        <v>1146</v>
      </c>
      <c r="D45">
        <v>100</v>
      </c>
      <c r="E45">
        <v>4</v>
      </c>
      <c r="F45">
        <v>4</v>
      </c>
      <c r="G45" t="s">
        <v>74</v>
      </c>
      <c r="H45">
        <v>1</v>
      </c>
      <c r="I45">
        <v>4</v>
      </c>
      <c r="J45" t="s">
        <v>98</v>
      </c>
      <c r="K45" t="s">
        <v>99</v>
      </c>
      <c r="L45">
        <v>1330495200</v>
      </c>
      <c r="M45" s="10">
        <v>40968.25</v>
      </c>
      <c r="N45">
        <v>1332306000</v>
      </c>
      <c r="O45" s="10">
        <v>40989.208333333336</v>
      </c>
      <c r="P45" t="b">
        <v>0</v>
      </c>
      <c r="Q45" t="b">
        <v>0</v>
      </c>
      <c r="R45" t="s">
        <v>60</v>
      </c>
      <c r="S45" t="s">
        <v>2038</v>
      </c>
      <c r="T45" t="s">
        <v>2054</v>
      </c>
    </row>
    <row r="46" spans="1:20" x14ac:dyDescent="0.35">
      <c r="A46">
        <v>527</v>
      </c>
      <c r="B46" t="s">
        <v>1099</v>
      </c>
      <c r="C46" t="s">
        <v>1100</v>
      </c>
      <c r="D46">
        <v>189200</v>
      </c>
      <c r="E46">
        <v>188480</v>
      </c>
      <c r="F46">
        <v>99</v>
      </c>
      <c r="G46" t="s">
        <v>14</v>
      </c>
      <c r="H46">
        <v>6080</v>
      </c>
      <c r="I46">
        <v>31</v>
      </c>
      <c r="J46" t="s">
        <v>15</v>
      </c>
      <c r="K46" t="s">
        <v>16</v>
      </c>
      <c r="L46">
        <v>1454652000</v>
      </c>
      <c r="M46" s="10">
        <v>42405.25</v>
      </c>
      <c r="N46">
        <v>1457762400</v>
      </c>
      <c r="O46" s="10">
        <v>42441.25</v>
      </c>
      <c r="P46" t="b">
        <v>0</v>
      </c>
      <c r="Q46" t="b">
        <v>0</v>
      </c>
      <c r="R46" t="s">
        <v>71</v>
      </c>
      <c r="S46" t="s">
        <v>2034</v>
      </c>
      <c r="T46" t="s">
        <v>2047</v>
      </c>
    </row>
    <row r="47" spans="1:20" x14ac:dyDescent="0.35">
      <c r="A47">
        <v>518</v>
      </c>
      <c r="B47" t="s">
        <v>1082</v>
      </c>
      <c r="C47" t="s">
        <v>1083</v>
      </c>
      <c r="D47">
        <v>8800</v>
      </c>
      <c r="E47">
        <v>622</v>
      </c>
      <c r="F47">
        <v>7</v>
      </c>
      <c r="G47" t="s">
        <v>14</v>
      </c>
      <c r="H47">
        <v>10</v>
      </c>
      <c r="I47">
        <v>62.2</v>
      </c>
      <c r="J47" t="s">
        <v>21</v>
      </c>
      <c r="K47" t="s">
        <v>22</v>
      </c>
      <c r="L47">
        <v>1519365600</v>
      </c>
      <c r="M47" s="10">
        <v>43154.25</v>
      </c>
      <c r="N47">
        <v>1519538400</v>
      </c>
      <c r="O47" s="10">
        <v>43156.25</v>
      </c>
      <c r="P47" t="b">
        <v>0</v>
      </c>
      <c r="Q47" t="b">
        <v>1</v>
      </c>
      <c r="R47" t="s">
        <v>71</v>
      </c>
      <c r="S47" t="s">
        <v>2034</v>
      </c>
      <c r="T47" t="s">
        <v>2047</v>
      </c>
    </row>
    <row r="48" spans="1:20" x14ac:dyDescent="0.35">
      <c r="A48">
        <v>488</v>
      </c>
      <c r="B48" t="s">
        <v>1023</v>
      </c>
      <c r="C48" t="s">
        <v>1024</v>
      </c>
      <c r="D48">
        <v>5300</v>
      </c>
      <c r="E48">
        <v>11663</v>
      </c>
      <c r="F48">
        <v>220</v>
      </c>
      <c r="G48" t="s">
        <v>20</v>
      </c>
      <c r="H48">
        <v>115</v>
      </c>
      <c r="I48">
        <v>101.41739130434783</v>
      </c>
      <c r="J48" t="s">
        <v>21</v>
      </c>
      <c r="K48" t="s">
        <v>22</v>
      </c>
      <c r="L48">
        <v>1454479200</v>
      </c>
      <c r="M48" s="10">
        <v>42403.25</v>
      </c>
      <c r="N48">
        <v>1455948000</v>
      </c>
      <c r="O48" s="10">
        <v>42420.25</v>
      </c>
      <c r="P48" t="b">
        <v>0</v>
      </c>
      <c r="Q48" t="b">
        <v>0</v>
      </c>
      <c r="R48" t="s">
        <v>33</v>
      </c>
      <c r="S48" t="s">
        <v>2042</v>
      </c>
      <c r="T48" t="s">
        <v>2060</v>
      </c>
    </row>
    <row r="49" spans="1:20" x14ac:dyDescent="0.35">
      <c r="A49">
        <v>482</v>
      </c>
      <c r="B49" t="s">
        <v>1011</v>
      </c>
      <c r="C49" t="s">
        <v>1012</v>
      </c>
      <c r="D49">
        <v>4200</v>
      </c>
      <c r="E49">
        <v>689</v>
      </c>
      <c r="F49">
        <v>16</v>
      </c>
      <c r="G49" t="s">
        <v>14</v>
      </c>
      <c r="H49">
        <v>9</v>
      </c>
      <c r="I49">
        <v>76.555555555555557</v>
      </c>
      <c r="J49" t="s">
        <v>21</v>
      </c>
      <c r="K49" t="s">
        <v>22</v>
      </c>
      <c r="L49">
        <v>1330063200</v>
      </c>
      <c r="M49" s="10">
        <v>40963.25</v>
      </c>
      <c r="N49">
        <v>1331013600</v>
      </c>
      <c r="O49" s="10">
        <v>40974.25</v>
      </c>
      <c r="P49" t="b">
        <v>0</v>
      </c>
      <c r="Q49" t="b">
        <v>1</v>
      </c>
      <c r="R49" t="s">
        <v>119</v>
      </c>
      <c r="S49" t="s">
        <v>2040</v>
      </c>
      <c r="T49" t="s">
        <v>2052</v>
      </c>
    </row>
    <row r="50" spans="1:20" x14ac:dyDescent="0.35">
      <c r="A50">
        <v>464</v>
      </c>
      <c r="B50" t="s">
        <v>976</v>
      </c>
      <c r="C50" t="s">
        <v>977</v>
      </c>
      <c r="D50">
        <v>71200</v>
      </c>
      <c r="E50">
        <v>95020</v>
      </c>
      <c r="F50">
        <v>133</v>
      </c>
      <c r="G50" t="s">
        <v>20</v>
      </c>
      <c r="H50">
        <v>2436</v>
      </c>
      <c r="I50">
        <v>39.006568144499177</v>
      </c>
      <c r="J50" t="s">
        <v>21</v>
      </c>
      <c r="K50" t="s">
        <v>22</v>
      </c>
      <c r="L50">
        <v>1518328800</v>
      </c>
      <c r="M50" s="10">
        <v>43142.25</v>
      </c>
      <c r="N50">
        <v>1519538400</v>
      </c>
      <c r="O50" s="10">
        <v>43156.25</v>
      </c>
      <c r="P50" t="b">
        <v>0</v>
      </c>
      <c r="Q50" t="b">
        <v>0</v>
      </c>
      <c r="R50" t="s">
        <v>33</v>
      </c>
      <c r="S50" t="s">
        <v>2042</v>
      </c>
      <c r="T50" t="s">
        <v>2060</v>
      </c>
    </row>
    <row r="51" spans="1:20" x14ac:dyDescent="0.35">
      <c r="A51">
        <v>456</v>
      </c>
      <c r="B51" t="s">
        <v>960</v>
      </c>
      <c r="C51" t="s">
        <v>961</v>
      </c>
      <c r="D51">
        <v>146400</v>
      </c>
      <c r="E51">
        <v>152438</v>
      </c>
      <c r="F51">
        <v>104</v>
      </c>
      <c r="G51" t="s">
        <v>20</v>
      </c>
      <c r="H51">
        <v>1605</v>
      </c>
      <c r="I51">
        <v>94.976947040498445</v>
      </c>
      <c r="J51" t="s">
        <v>21</v>
      </c>
      <c r="K51" t="s">
        <v>22</v>
      </c>
      <c r="L51">
        <v>1518242400</v>
      </c>
      <c r="M51" s="10">
        <v>43141.25</v>
      </c>
      <c r="N51">
        <v>1518242400</v>
      </c>
      <c r="O51" s="10">
        <v>43141.25</v>
      </c>
      <c r="P51" t="b">
        <v>0</v>
      </c>
      <c r="Q51" t="b">
        <v>1</v>
      </c>
      <c r="R51" t="s">
        <v>60</v>
      </c>
      <c r="S51" t="s">
        <v>2038</v>
      </c>
      <c r="T51" t="s">
        <v>2054</v>
      </c>
    </row>
    <row r="52" spans="1:20" x14ac:dyDescent="0.35">
      <c r="A52">
        <v>429</v>
      </c>
      <c r="B52" t="s">
        <v>907</v>
      </c>
      <c r="C52" t="s">
        <v>908</v>
      </c>
      <c r="D52">
        <v>191000</v>
      </c>
      <c r="E52">
        <v>173191</v>
      </c>
      <c r="F52">
        <v>90</v>
      </c>
      <c r="G52" t="s">
        <v>74</v>
      </c>
      <c r="H52">
        <v>2138</v>
      </c>
      <c r="I52">
        <v>81.006080449017773</v>
      </c>
      <c r="J52" t="s">
        <v>21</v>
      </c>
      <c r="K52" t="s">
        <v>22</v>
      </c>
      <c r="L52">
        <v>1392012000</v>
      </c>
      <c r="M52" s="10">
        <v>41680.25</v>
      </c>
      <c r="N52">
        <v>1394427600</v>
      </c>
      <c r="O52" s="10">
        <v>41708.208333333336</v>
      </c>
      <c r="P52" t="b">
        <v>0</v>
      </c>
      <c r="Q52" t="b">
        <v>1</v>
      </c>
      <c r="R52" t="s">
        <v>122</v>
      </c>
      <c r="S52" t="s">
        <v>2039</v>
      </c>
      <c r="T52" t="s">
        <v>2059</v>
      </c>
    </row>
    <row r="53" spans="1:20" x14ac:dyDescent="0.35">
      <c r="A53">
        <v>428</v>
      </c>
      <c r="B53" t="s">
        <v>905</v>
      </c>
      <c r="C53" t="s">
        <v>906</v>
      </c>
      <c r="D53">
        <v>101400</v>
      </c>
      <c r="E53">
        <v>47037</v>
      </c>
      <c r="F53">
        <v>46</v>
      </c>
      <c r="G53" t="s">
        <v>14</v>
      </c>
      <c r="H53">
        <v>747</v>
      </c>
      <c r="I53">
        <v>62.967871485943775</v>
      </c>
      <c r="J53" t="s">
        <v>21</v>
      </c>
      <c r="K53" t="s">
        <v>22</v>
      </c>
      <c r="L53">
        <v>1297404000</v>
      </c>
      <c r="M53" s="10">
        <v>40585.25</v>
      </c>
      <c r="N53">
        <v>1298008800</v>
      </c>
      <c r="O53" s="10">
        <v>40592.25</v>
      </c>
      <c r="P53" t="b">
        <v>0</v>
      </c>
      <c r="Q53" t="b">
        <v>0</v>
      </c>
      <c r="R53" t="s">
        <v>71</v>
      </c>
      <c r="S53" t="s">
        <v>2034</v>
      </c>
      <c r="T53" t="s">
        <v>2047</v>
      </c>
    </row>
    <row r="54" spans="1:20" x14ac:dyDescent="0.35">
      <c r="A54">
        <v>426</v>
      </c>
      <c r="B54" t="s">
        <v>901</v>
      </c>
      <c r="C54" t="s">
        <v>902</v>
      </c>
      <c r="D54">
        <v>1800</v>
      </c>
      <c r="E54">
        <v>10313</v>
      </c>
      <c r="F54">
        <v>572</v>
      </c>
      <c r="G54" t="s">
        <v>20</v>
      </c>
      <c r="H54">
        <v>219</v>
      </c>
      <c r="I54">
        <v>47.091324200913242</v>
      </c>
      <c r="J54" t="s">
        <v>21</v>
      </c>
      <c r="K54" t="s">
        <v>22</v>
      </c>
      <c r="L54">
        <v>1361944800</v>
      </c>
      <c r="M54" s="10">
        <v>41332.25</v>
      </c>
      <c r="N54">
        <v>1362549600</v>
      </c>
      <c r="O54" s="10">
        <v>41339.25</v>
      </c>
      <c r="P54" t="b">
        <v>0</v>
      </c>
      <c r="Q54" t="b">
        <v>0</v>
      </c>
      <c r="R54" t="s">
        <v>33</v>
      </c>
      <c r="S54" t="s">
        <v>2042</v>
      </c>
      <c r="T54" t="s">
        <v>2060</v>
      </c>
    </row>
    <row r="55" spans="1:20" x14ac:dyDescent="0.35">
      <c r="A55">
        <v>399</v>
      </c>
      <c r="B55" t="s">
        <v>849</v>
      </c>
      <c r="C55" t="s">
        <v>850</v>
      </c>
      <c r="D55">
        <v>97300</v>
      </c>
      <c r="E55">
        <v>62127</v>
      </c>
      <c r="F55">
        <v>63</v>
      </c>
      <c r="G55" t="s">
        <v>14</v>
      </c>
      <c r="H55">
        <v>941</v>
      </c>
      <c r="I55">
        <v>66.022316684378325</v>
      </c>
      <c r="J55" t="s">
        <v>21</v>
      </c>
      <c r="K55" t="s">
        <v>22</v>
      </c>
      <c r="L55">
        <v>1296626400</v>
      </c>
      <c r="M55" s="10">
        <v>40576.25</v>
      </c>
      <c r="N55">
        <v>1297231200</v>
      </c>
      <c r="O55" s="10">
        <v>40583.25</v>
      </c>
      <c r="P55" t="b">
        <v>0</v>
      </c>
      <c r="Q55" t="b">
        <v>0</v>
      </c>
      <c r="R55" t="s">
        <v>60</v>
      </c>
      <c r="S55" t="s">
        <v>2038</v>
      </c>
      <c r="T55" t="s">
        <v>2054</v>
      </c>
    </row>
    <row r="56" spans="1:20" x14ac:dyDescent="0.35">
      <c r="A56">
        <v>384</v>
      </c>
      <c r="B56" t="s">
        <v>820</v>
      </c>
      <c r="C56" t="s">
        <v>821</v>
      </c>
      <c r="D56">
        <v>114400</v>
      </c>
      <c r="E56">
        <v>196779</v>
      </c>
      <c r="F56">
        <v>172</v>
      </c>
      <c r="G56" t="s">
        <v>20</v>
      </c>
      <c r="H56">
        <v>4799</v>
      </c>
      <c r="I56">
        <v>41.004167534903104</v>
      </c>
      <c r="J56" t="s">
        <v>21</v>
      </c>
      <c r="K56" t="s">
        <v>22</v>
      </c>
      <c r="L56">
        <v>1486706400</v>
      </c>
      <c r="M56" s="10">
        <v>42776.25</v>
      </c>
      <c r="N56">
        <v>1489039200</v>
      </c>
      <c r="O56" s="10">
        <v>42803.25</v>
      </c>
      <c r="P56" t="b">
        <v>1</v>
      </c>
      <c r="Q56" t="b">
        <v>1</v>
      </c>
      <c r="R56" t="s">
        <v>42</v>
      </c>
      <c r="S56" t="s">
        <v>2034</v>
      </c>
      <c r="T56" t="s">
        <v>2049</v>
      </c>
    </row>
    <row r="57" spans="1:20" x14ac:dyDescent="0.35">
      <c r="A57">
        <v>383</v>
      </c>
      <c r="B57" t="s">
        <v>818</v>
      </c>
      <c r="C57" t="s">
        <v>819</v>
      </c>
      <c r="D57">
        <v>6300</v>
      </c>
      <c r="E57">
        <v>14199</v>
      </c>
      <c r="F57">
        <v>225</v>
      </c>
      <c r="G57" t="s">
        <v>20</v>
      </c>
      <c r="H57">
        <v>189</v>
      </c>
      <c r="I57">
        <v>75.126984126984127</v>
      </c>
      <c r="J57" t="s">
        <v>21</v>
      </c>
      <c r="K57" t="s">
        <v>22</v>
      </c>
      <c r="L57">
        <v>1550037600</v>
      </c>
      <c r="M57" s="10">
        <v>43509.25</v>
      </c>
      <c r="N57">
        <v>1550556000</v>
      </c>
      <c r="O57" s="10">
        <v>43515.25</v>
      </c>
      <c r="P57" t="b">
        <v>0</v>
      </c>
      <c r="Q57" t="b">
        <v>1</v>
      </c>
      <c r="R57" t="s">
        <v>17</v>
      </c>
      <c r="S57" t="s">
        <v>2035</v>
      </c>
      <c r="T57" t="s">
        <v>2053</v>
      </c>
    </row>
    <row r="58" spans="1:20" x14ac:dyDescent="0.35">
      <c r="A58">
        <v>371</v>
      </c>
      <c r="B58" t="s">
        <v>794</v>
      </c>
      <c r="C58" t="s">
        <v>795</v>
      </c>
      <c r="D58">
        <v>189200</v>
      </c>
      <c r="E58">
        <v>128410</v>
      </c>
      <c r="F58">
        <v>67</v>
      </c>
      <c r="G58" t="s">
        <v>14</v>
      </c>
      <c r="H58">
        <v>2176</v>
      </c>
      <c r="I58">
        <v>59.011948529411768</v>
      </c>
      <c r="J58" t="s">
        <v>21</v>
      </c>
      <c r="K58" t="s">
        <v>22</v>
      </c>
      <c r="L58">
        <v>1423375200</v>
      </c>
      <c r="M58" s="10">
        <v>42043.25</v>
      </c>
      <c r="N58">
        <v>1427778000</v>
      </c>
      <c r="O58" s="10">
        <v>42094.208333333336</v>
      </c>
      <c r="P58" t="b">
        <v>0</v>
      </c>
      <c r="Q58" t="b">
        <v>0</v>
      </c>
      <c r="R58" t="s">
        <v>33</v>
      </c>
      <c r="S58" t="s">
        <v>2042</v>
      </c>
      <c r="T58" t="s">
        <v>2060</v>
      </c>
    </row>
    <row r="59" spans="1:20" x14ac:dyDescent="0.35">
      <c r="A59">
        <v>369</v>
      </c>
      <c r="B59" t="s">
        <v>790</v>
      </c>
      <c r="C59" t="s">
        <v>791</v>
      </c>
      <c r="D59">
        <v>5400</v>
      </c>
      <c r="E59">
        <v>14743</v>
      </c>
      <c r="F59">
        <v>273</v>
      </c>
      <c r="G59" t="s">
        <v>20</v>
      </c>
      <c r="H59">
        <v>154</v>
      </c>
      <c r="I59">
        <v>95.733766233766232</v>
      </c>
      <c r="J59" t="s">
        <v>21</v>
      </c>
      <c r="K59" t="s">
        <v>22</v>
      </c>
      <c r="L59">
        <v>1359871200</v>
      </c>
      <c r="M59" s="10">
        <v>41308.25</v>
      </c>
      <c r="N59">
        <v>1363237200</v>
      </c>
      <c r="O59" s="10">
        <v>41347.208333333336</v>
      </c>
      <c r="P59" t="b">
        <v>0</v>
      </c>
      <c r="Q59" t="b">
        <v>1</v>
      </c>
      <c r="R59" t="s">
        <v>269</v>
      </c>
      <c r="S59" t="s">
        <v>2034</v>
      </c>
      <c r="T59" t="s">
        <v>2065</v>
      </c>
    </row>
    <row r="60" spans="1:20" x14ac:dyDescent="0.35">
      <c r="A60">
        <v>348</v>
      </c>
      <c r="B60" t="s">
        <v>748</v>
      </c>
      <c r="C60" t="s">
        <v>749</v>
      </c>
      <c r="D60">
        <v>199000</v>
      </c>
      <c r="E60">
        <v>142823</v>
      </c>
      <c r="F60">
        <v>71</v>
      </c>
      <c r="G60" t="s">
        <v>14</v>
      </c>
      <c r="H60">
        <v>3483</v>
      </c>
      <c r="I60">
        <v>41.005742176284812</v>
      </c>
      <c r="J60" t="s">
        <v>21</v>
      </c>
      <c r="K60" t="s">
        <v>22</v>
      </c>
      <c r="L60">
        <v>1487224800</v>
      </c>
      <c r="M60" s="10">
        <v>42782.25</v>
      </c>
      <c r="N60">
        <v>1488348000</v>
      </c>
      <c r="O60" s="10">
        <v>42795.25</v>
      </c>
      <c r="P60" t="b">
        <v>0</v>
      </c>
      <c r="Q60" t="b">
        <v>0</v>
      </c>
      <c r="R60" t="s">
        <v>17</v>
      </c>
      <c r="S60" t="s">
        <v>2035</v>
      </c>
      <c r="T60" t="s">
        <v>2053</v>
      </c>
    </row>
    <row r="61" spans="1:20" x14ac:dyDescent="0.35">
      <c r="A61">
        <v>347</v>
      </c>
      <c r="B61" t="s">
        <v>746</v>
      </c>
      <c r="C61" t="s">
        <v>747</v>
      </c>
      <c r="D61">
        <v>900</v>
      </c>
      <c r="E61">
        <v>12607</v>
      </c>
      <c r="F61">
        <v>1400</v>
      </c>
      <c r="G61" t="s">
        <v>20</v>
      </c>
      <c r="H61">
        <v>191</v>
      </c>
      <c r="I61">
        <v>66.005235602094245</v>
      </c>
      <c r="J61" t="s">
        <v>21</v>
      </c>
      <c r="K61" t="s">
        <v>22</v>
      </c>
      <c r="L61">
        <v>1423634400</v>
      </c>
      <c r="M61" s="10">
        <v>42046.25</v>
      </c>
      <c r="N61">
        <v>1425708000</v>
      </c>
      <c r="O61" s="10">
        <v>42070.25</v>
      </c>
      <c r="P61" t="b">
        <v>0</v>
      </c>
      <c r="Q61" t="b">
        <v>0</v>
      </c>
      <c r="R61" t="s">
        <v>28</v>
      </c>
      <c r="S61" t="s">
        <v>2041</v>
      </c>
      <c r="T61" t="s">
        <v>2069</v>
      </c>
    </row>
    <row r="62" spans="1:20" x14ac:dyDescent="0.35">
      <c r="A62">
        <v>318</v>
      </c>
      <c r="B62" t="s">
        <v>688</v>
      </c>
      <c r="C62" t="s">
        <v>689</v>
      </c>
      <c r="D62">
        <v>5700</v>
      </c>
      <c r="E62">
        <v>903</v>
      </c>
      <c r="F62">
        <v>15</v>
      </c>
      <c r="G62" t="s">
        <v>14</v>
      </c>
      <c r="H62">
        <v>17</v>
      </c>
      <c r="I62">
        <v>53.117647058823529</v>
      </c>
      <c r="J62" t="s">
        <v>21</v>
      </c>
      <c r="K62" t="s">
        <v>22</v>
      </c>
      <c r="L62">
        <v>1392357600</v>
      </c>
      <c r="M62" s="10">
        <v>41684.25</v>
      </c>
      <c r="N62">
        <v>1392530400</v>
      </c>
      <c r="O62" s="10">
        <v>41686.25</v>
      </c>
      <c r="P62" t="b">
        <v>0</v>
      </c>
      <c r="Q62" t="b">
        <v>0</v>
      </c>
      <c r="R62" t="s">
        <v>23</v>
      </c>
      <c r="S62" t="s">
        <v>2038</v>
      </c>
      <c r="T62" t="s">
        <v>2062</v>
      </c>
    </row>
    <row r="63" spans="1:20" x14ac:dyDescent="0.35">
      <c r="A63">
        <v>61</v>
      </c>
      <c r="B63" t="s">
        <v>170</v>
      </c>
      <c r="C63" t="s">
        <v>171</v>
      </c>
      <c r="D63">
        <v>199200</v>
      </c>
      <c r="E63">
        <v>184750</v>
      </c>
      <c r="F63">
        <v>92</v>
      </c>
      <c r="G63" t="s">
        <v>14</v>
      </c>
      <c r="H63">
        <v>2253</v>
      </c>
      <c r="I63">
        <v>82.001775410563695</v>
      </c>
      <c r="J63" t="s">
        <v>15</v>
      </c>
      <c r="K63" t="s">
        <v>16</v>
      </c>
      <c r="L63">
        <v>1298268000</v>
      </c>
      <c r="M63" s="10">
        <v>40595.25</v>
      </c>
      <c r="N63">
        <v>1301720400</v>
      </c>
      <c r="O63" s="10"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2060</v>
      </c>
    </row>
    <row r="64" spans="1:20" x14ac:dyDescent="0.35">
      <c r="A64">
        <v>313</v>
      </c>
      <c r="B64" t="s">
        <v>678</v>
      </c>
      <c r="C64" t="s">
        <v>679</v>
      </c>
      <c r="D64">
        <v>2200</v>
      </c>
      <c r="E64">
        <v>8697</v>
      </c>
      <c r="F64">
        <v>395</v>
      </c>
      <c r="G64" t="s">
        <v>20</v>
      </c>
      <c r="H64">
        <v>223</v>
      </c>
      <c r="I64">
        <v>39</v>
      </c>
      <c r="J64" t="s">
        <v>21</v>
      </c>
      <c r="K64" t="s">
        <v>22</v>
      </c>
      <c r="L64">
        <v>1330322400</v>
      </c>
      <c r="M64" s="10">
        <v>40966.25</v>
      </c>
      <c r="N64">
        <v>1330495200</v>
      </c>
      <c r="O64" s="10">
        <v>40968.25</v>
      </c>
      <c r="P64" t="b">
        <v>0</v>
      </c>
      <c r="Q64" t="b">
        <v>0</v>
      </c>
      <c r="R64" t="s">
        <v>23</v>
      </c>
      <c r="S64" t="s">
        <v>2038</v>
      </c>
      <c r="T64" t="s">
        <v>2062</v>
      </c>
    </row>
    <row r="65" spans="1:20" x14ac:dyDescent="0.35">
      <c r="A65">
        <v>311</v>
      </c>
      <c r="B65" t="s">
        <v>674</v>
      </c>
      <c r="C65" t="s">
        <v>675</v>
      </c>
      <c r="D65">
        <v>6300</v>
      </c>
      <c r="E65">
        <v>12812</v>
      </c>
      <c r="F65">
        <v>203</v>
      </c>
      <c r="G65" t="s">
        <v>20</v>
      </c>
      <c r="H65">
        <v>121</v>
      </c>
      <c r="I65">
        <v>105.88429752066116</v>
      </c>
      <c r="J65" t="s">
        <v>21</v>
      </c>
      <c r="K65" t="s">
        <v>22</v>
      </c>
      <c r="L65">
        <v>1297836000</v>
      </c>
      <c r="M65" s="10">
        <v>40590.25</v>
      </c>
      <c r="N65">
        <v>1298872800</v>
      </c>
      <c r="O65" s="10">
        <v>40602.25</v>
      </c>
      <c r="P65" t="b">
        <v>0</v>
      </c>
      <c r="Q65" t="b">
        <v>0</v>
      </c>
      <c r="R65" t="s">
        <v>33</v>
      </c>
      <c r="S65" t="s">
        <v>2042</v>
      </c>
      <c r="T65" t="s">
        <v>2060</v>
      </c>
    </row>
    <row r="66" spans="1:20" x14ac:dyDescent="0.35">
      <c r="A66">
        <v>301</v>
      </c>
      <c r="B66" t="s">
        <v>654</v>
      </c>
      <c r="C66" t="s">
        <v>655</v>
      </c>
      <c r="D66">
        <v>900</v>
      </c>
      <c r="E66">
        <v>12102</v>
      </c>
      <c r="F66">
        <v>1344</v>
      </c>
      <c r="G66" t="s">
        <v>20</v>
      </c>
      <c r="H66">
        <v>295</v>
      </c>
      <c r="I66">
        <v>41.023728813559323</v>
      </c>
      <c r="J66" t="s">
        <v>21</v>
      </c>
      <c r="K66" t="s">
        <v>22</v>
      </c>
      <c r="L66">
        <v>1424930400</v>
      </c>
      <c r="M66" s="10">
        <v>42061.25</v>
      </c>
      <c r="N66">
        <v>1426395600</v>
      </c>
      <c r="O66" s="10">
        <v>42078.208333333336</v>
      </c>
      <c r="P66" t="b">
        <v>0</v>
      </c>
      <c r="Q66" t="b">
        <v>0</v>
      </c>
      <c r="R66" t="s">
        <v>42</v>
      </c>
      <c r="S66" t="s">
        <v>2034</v>
      </c>
      <c r="T66" t="s">
        <v>2049</v>
      </c>
    </row>
    <row r="67" spans="1:20" x14ac:dyDescent="0.35">
      <c r="A67">
        <v>298</v>
      </c>
      <c r="B67" t="s">
        <v>648</v>
      </c>
      <c r="C67" t="s">
        <v>649</v>
      </c>
      <c r="D67">
        <v>3500</v>
      </c>
      <c r="E67">
        <v>5037</v>
      </c>
      <c r="F67">
        <v>143</v>
      </c>
      <c r="G67" t="s">
        <v>20</v>
      </c>
      <c r="H67">
        <v>72</v>
      </c>
      <c r="I67">
        <v>69.958333333333329</v>
      </c>
      <c r="J67" t="s">
        <v>21</v>
      </c>
      <c r="K67" t="s">
        <v>22</v>
      </c>
      <c r="L67">
        <v>1456466400</v>
      </c>
      <c r="M67" s="10">
        <v>42426.25</v>
      </c>
      <c r="N67">
        <v>1458018000</v>
      </c>
      <c r="O67" s="10">
        <v>42444.208333333336</v>
      </c>
      <c r="P67" t="b">
        <v>0</v>
      </c>
      <c r="Q67" t="b">
        <v>1</v>
      </c>
      <c r="R67" t="s">
        <v>23</v>
      </c>
      <c r="S67" t="s">
        <v>2038</v>
      </c>
      <c r="T67" t="s">
        <v>2062</v>
      </c>
    </row>
    <row r="68" spans="1:20" x14ac:dyDescent="0.35">
      <c r="A68">
        <v>264</v>
      </c>
      <c r="B68" t="s">
        <v>580</v>
      </c>
      <c r="C68" t="s">
        <v>581</v>
      </c>
      <c r="D68">
        <v>45600</v>
      </c>
      <c r="E68">
        <v>165375</v>
      </c>
      <c r="F68">
        <v>362</v>
      </c>
      <c r="G68" t="s">
        <v>20</v>
      </c>
      <c r="H68">
        <v>5512</v>
      </c>
      <c r="I68">
        <v>30.002721335268504</v>
      </c>
      <c r="J68" t="s">
        <v>21</v>
      </c>
      <c r="K68" t="s">
        <v>22</v>
      </c>
      <c r="L68">
        <v>1360648800</v>
      </c>
      <c r="M68" s="10">
        <v>41317.25</v>
      </c>
      <c r="N68">
        <v>1362031200</v>
      </c>
      <c r="O68" s="10">
        <v>41333.25</v>
      </c>
      <c r="P68" t="b">
        <v>0</v>
      </c>
      <c r="Q68" t="b">
        <v>0</v>
      </c>
      <c r="R68" t="s">
        <v>33</v>
      </c>
      <c r="S68" t="s">
        <v>2042</v>
      </c>
      <c r="T68" t="s">
        <v>2060</v>
      </c>
    </row>
    <row r="69" spans="1:20" x14ac:dyDescent="0.35">
      <c r="A69">
        <v>255</v>
      </c>
      <c r="B69" t="s">
        <v>562</v>
      </c>
      <c r="C69" t="s">
        <v>563</v>
      </c>
      <c r="D69">
        <v>80500</v>
      </c>
      <c r="E69">
        <v>96735</v>
      </c>
      <c r="F69">
        <v>120</v>
      </c>
      <c r="G69" t="s">
        <v>20</v>
      </c>
      <c r="H69">
        <v>1697</v>
      </c>
      <c r="I69">
        <v>57.003535651149086</v>
      </c>
      <c r="J69" t="s">
        <v>21</v>
      </c>
      <c r="K69" t="s">
        <v>22</v>
      </c>
      <c r="L69">
        <v>1297836000</v>
      </c>
      <c r="M69" s="10">
        <v>40590.25</v>
      </c>
      <c r="N69">
        <v>1298268000</v>
      </c>
      <c r="O69" s="10">
        <v>40595.25</v>
      </c>
      <c r="P69" t="b">
        <v>0</v>
      </c>
      <c r="Q69" t="b">
        <v>1</v>
      </c>
      <c r="R69" t="s">
        <v>23</v>
      </c>
      <c r="S69" t="s">
        <v>2038</v>
      </c>
      <c r="T69" t="s">
        <v>2062</v>
      </c>
    </row>
    <row r="70" spans="1:20" x14ac:dyDescent="0.35">
      <c r="A70">
        <v>254</v>
      </c>
      <c r="B70" t="s">
        <v>560</v>
      </c>
      <c r="C70" t="s">
        <v>561</v>
      </c>
      <c r="D70">
        <v>4600</v>
      </c>
      <c r="E70">
        <v>8505</v>
      </c>
      <c r="F70">
        <v>184</v>
      </c>
      <c r="G70" t="s">
        <v>20</v>
      </c>
      <c r="H70">
        <v>88</v>
      </c>
      <c r="I70">
        <v>96.647727272727266</v>
      </c>
      <c r="J70" t="s">
        <v>21</v>
      </c>
      <c r="K70" t="s">
        <v>22</v>
      </c>
      <c r="L70">
        <v>1487656800</v>
      </c>
      <c r="M70" s="10">
        <v>42787.25</v>
      </c>
      <c r="N70">
        <v>1487829600</v>
      </c>
      <c r="O70" s="10">
        <v>42789.25</v>
      </c>
      <c r="P70" t="b">
        <v>0</v>
      </c>
      <c r="Q70" t="b">
        <v>0</v>
      </c>
      <c r="R70" t="s">
        <v>68</v>
      </c>
      <c r="S70" t="s">
        <v>2040</v>
      </c>
      <c r="T70" t="s">
        <v>2058</v>
      </c>
    </row>
    <row r="71" spans="1:20" x14ac:dyDescent="0.35">
      <c r="A71">
        <v>235</v>
      </c>
      <c r="B71" t="s">
        <v>522</v>
      </c>
      <c r="C71" t="s">
        <v>523</v>
      </c>
      <c r="D71">
        <v>8600</v>
      </c>
      <c r="E71">
        <v>3589</v>
      </c>
      <c r="F71">
        <v>41</v>
      </c>
      <c r="G71" t="s">
        <v>14</v>
      </c>
      <c r="H71">
        <v>92</v>
      </c>
      <c r="I71">
        <v>39.010869565217391</v>
      </c>
      <c r="J71" t="s">
        <v>21</v>
      </c>
      <c r="K71" t="s">
        <v>22</v>
      </c>
      <c r="L71">
        <v>1486965600</v>
      </c>
      <c r="M71" s="10">
        <v>42779.25</v>
      </c>
      <c r="N71">
        <v>1487397600</v>
      </c>
      <c r="O71" s="10">
        <v>42784.25</v>
      </c>
      <c r="P71" t="b">
        <v>0</v>
      </c>
      <c r="Q71" t="b">
        <v>0</v>
      </c>
      <c r="R71" t="s">
        <v>71</v>
      </c>
      <c r="S71" t="s">
        <v>2034</v>
      </c>
      <c r="T71" t="s">
        <v>2047</v>
      </c>
    </row>
    <row r="72" spans="1:20" x14ac:dyDescent="0.35">
      <c r="A72">
        <v>215</v>
      </c>
      <c r="B72" t="s">
        <v>483</v>
      </c>
      <c r="C72" t="s">
        <v>484</v>
      </c>
      <c r="D72">
        <v>156800</v>
      </c>
      <c r="E72">
        <v>6024</v>
      </c>
      <c r="F72">
        <v>3</v>
      </c>
      <c r="G72" t="s">
        <v>14</v>
      </c>
      <c r="H72">
        <v>143</v>
      </c>
      <c r="I72">
        <v>42.125874125874127</v>
      </c>
      <c r="J72" t="s">
        <v>21</v>
      </c>
      <c r="K72" t="s">
        <v>22</v>
      </c>
      <c r="L72">
        <v>1550037600</v>
      </c>
      <c r="M72" s="10">
        <v>43509.25</v>
      </c>
      <c r="N72">
        <v>1550210400</v>
      </c>
      <c r="O72" s="10">
        <v>43511.25</v>
      </c>
      <c r="P72" t="b">
        <v>0</v>
      </c>
      <c r="Q72" t="b">
        <v>0</v>
      </c>
      <c r="R72" t="s">
        <v>33</v>
      </c>
      <c r="S72" t="s">
        <v>2042</v>
      </c>
      <c r="T72" t="s">
        <v>2060</v>
      </c>
    </row>
    <row r="73" spans="1:20" x14ac:dyDescent="0.35">
      <c r="A73">
        <v>206</v>
      </c>
      <c r="B73" t="s">
        <v>464</v>
      </c>
      <c r="C73" t="s">
        <v>465</v>
      </c>
      <c r="D73">
        <v>9000</v>
      </c>
      <c r="E73">
        <v>3496</v>
      </c>
      <c r="F73">
        <v>38</v>
      </c>
      <c r="G73" t="s">
        <v>74</v>
      </c>
      <c r="H73">
        <v>57</v>
      </c>
      <c r="I73">
        <v>61.333333333333336</v>
      </c>
      <c r="J73" t="s">
        <v>21</v>
      </c>
      <c r="K73" t="s">
        <v>22</v>
      </c>
      <c r="L73">
        <v>1267250400</v>
      </c>
      <c r="M73" s="10">
        <v>40236.25</v>
      </c>
      <c r="N73">
        <v>1268028000</v>
      </c>
      <c r="O73" s="10">
        <v>40245.25</v>
      </c>
      <c r="P73" t="b">
        <v>0</v>
      </c>
      <c r="Q73" t="b">
        <v>0</v>
      </c>
      <c r="R73" t="s">
        <v>119</v>
      </c>
      <c r="S73" t="s">
        <v>2040</v>
      </c>
      <c r="T73" t="s">
        <v>2052</v>
      </c>
    </row>
    <row r="74" spans="1:20" x14ac:dyDescent="0.35">
      <c r="A74">
        <v>187</v>
      </c>
      <c r="B74" t="s">
        <v>426</v>
      </c>
      <c r="C74" t="s">
        <v>427</v>
      </c>
      <c r="D74">
        <v>60200</v>
      </c>
      <c r="E74">
        <v>138384</v>
      </c>
      <c r="F74">
        <v>229</v>
      </c>
      <c r="G74" t="s">
        <v>20</v>
      </c>
      <c r="H74">
        <v>1442</v>
      </c>
      <c r="I74">
        <v>95.966712898751737</v>
      </c>
      <c r="J74" t="s">
        <v>15</v>
      </c>
      <c r="K74" t="s">
        <v>16</v>
      </c>
      <c r="L74">
        <v>1361599200</v>
      </c>
      <c r="M74" s="10">
        <v>41328.25</v>
      </c>
      <c r="N74">
        <v>1364014800</v>
      </c>
      <c r="O74" s="10">
        <v>41356.208333333336</v>
      </c>
      <c r="P74" t="b">
        <v>0</v>
      </c>
      <c r="Q74" t="b">
        <v>1</v>
      </c>
      <c r="R74" t="s">
        <v>100</v>
      </c>
      <c r="S74" t="s">
        <v>2034</v>
      </c>
      <c r="T74" t="s">
        <v>2064</v>
      </c>
    </row>
    <row r="75" spans="1:20" x14ac:dyDescent="0.35">
      <c r="A75">
        <v>168</v>
      </c>
      <c r="B75" t="s">
        <v>388</v>
      </c>
      <c r="C75" t="s">
        <v>389</v>
      </c>
      <c r="D75">
        <v>128100</v>
      </c>
      <c r="E75">
        <v>40107</v>
      </c>
      <c r="F75">
        <v>31</v>
      </c>
      <c r="G75" t="s">
        <v>14</v>
      </c>
      <c r="H75">
        <v>955</v>
      </c>
      <c r="I75">
        <v>41.996858638743454</v>
      </c>
      <c r="J75" t="s">
        <v>36</v>
      </c>
      <c r="K75" t="s">
        <v>37</v>
      </c>
      <c r="L75">
        <v>1550815200</v>
      </c>
      <c r="M75" s="10">
        <v>43518.25</v>
      </c>
      <c r="N75">
        <v>1552798800</v>
      </c>
      <c r="O75" s="10">
        <v>43541.208333333336</v>
      </c>
      <c r="P75" t="b">
        <v>0</v>
      </c>
      <c r="Q75" t="b">
        <v>1</v>
      </c>
      <c r="R75" t="s">
        <v>60</v>
      </c>
      <c r="S75" t="s">
        <v>2038</v>
      </c>
      <c r="T75" t="s">
        <v>2054</v>
      </c>
    </row>
    <row r="76" spans="1:20" x14ac:dyDescent="0.35">
      <c r="A76">
        <v>152</v>
      </c>
      <c r="B76" t="s">
        <v>356</v>
      </c>
      <c r="C76" t="s">
        <v>357</v>
      </c>
      <c r="D76">
        <v>41500</v>
      </c>
      <c r="E76">
        <v>175573</v>
      </c>
      <c r="F76">
        <v>423</v>
      </c>
      <c r="G76" t="s">
        <v>20</v>
      </c>
      <c r="H76">
        <v>3376</v>
      </c>
      <c r="I76">
        <v>52.006220379146917</v>
      </c>
      <c r="J76" t="s">
        <v>21</v>
      </c>
      <c r="K76" t="s">
        <v>22</v>
      </c>
      <c r="L76">
        <v>1487311200</v>
      </c>
      <c r="M76" s="10">
        <v>42783.25</v>
      </c>
      <c r="N76">
        <v>1487916000</v>
      </c>
      <c r="O76" s="10">
        <v>42790.25</v>
      </c>
      <c r="P76" t="b">
        <v>0</v>
      </c>
      <c r="Q76" t="b">
        <v>0</v>
      </c>
      <c r="R76" t="s">
        <v>60</v>
      </c>
      <c r="S76" t="s">
        <v>2038</v>
      </c>
      <c r="T76" t="s">
        <v>2054</v>
      </c>
    </row>
    <row r="77" spans="1:20" x14ac:dyDescent="0.35">
      <c r="A77">
        <v>140</v>
      </c>
      <c r="B77" t="s">
        <v>332</v>
      </c>
      <c r="C77" t="s">
        <v>333</v>
      </c>
      <c r="D77">
        <v>5500</v>
      </c>
      <c r="E77">
        <v>12274</v>
      </c>
      <c r="F77">
        <v>223</v>
      </c>
      <c r="G77" t="s">
        <v>20</v>
      </c>
      <c r="H77">
        <v>186</v>
      </c>
      <c r="I77">
        <v>65.989247311827953</v>
      </c>
      <c r="J77" t="s">
        <v>21</v>
      </c>
      <c r="K77" t="s">
        <v>22</v>
      </c>
      <c r="L77">
        <v>1519538400</v>
      </c>
      <c r="M77" s="10">
        <v>43156.25</v>
      </c>
      <c r="N77">
        <v>1519970400</v>
      </c>
      <c r="O77" s="10">
        <v>43161.25</v>
      </c>
      <c r="P77" t="b">
        <v>0</v>
      </c>
      <c r="Q77" t="b">
        <v>0</v>
      </c>
      <c r="R77" t="s">
        <v>42</v>
      </c>
      <c r="S77" t="s">
        <v>2034</v>
      </c>
      <c r="T77" t="s">
        <v>2049</v>
      </c>
    </row>
    <row r="78" spans="1:20" x14ac:dyDescent="0.35">
      <c r="A78">
        <v>129</v>
      </c>
      <c r="B78" t="s">
        <v>309</v>
      </c>
      <c r="C78" t="s">
        <v>310</v>
      </c>
      <c r="D78">
        <v>148500</v>
      </c>
      <c r="E78">
        <v>4756</v>
      </c>
      <c r="F78">
        <v>3</v>
      </c>
      <c r="G78" t="s">
        <v>74</v>
      </c>
      <c r="H78">
        <v>55</v>
      </c>
      <c r="I78">
        <v>86.472727272727269</v>
      </c>
      <c r="J78" t="s">
        <v>26</v>
      </c>
      <c r="K78" t="s">
        <v>27</v>
      </c>
      <c r="L78">
        <v>1422943200</v>
      </c>
      <c r="M78" s="10">
        <v>42038.25</v>
      </c>
      <c r="N78">
        <v>1425103200</v>
      </c>
      <c r="O78" s="10">
        <v>42063.25</v>
      </c>
      <c r="P78" t="b">
        <v>0</v>
      </c>
      <c r="Q78" t="b">
        <v>0</v>
      </c>
      <c r="R78" t="s">
        <v>17</v>
      </c>
      <c r="S78" t="s">
        <v>2035</v>
      </c>
      <c r="T78" t="s">
        <v>2053</v>
      </c>
    </row>
    <row r="79" spans="1:20" x14ac:dyDescent="0.35">
      <c r="A79">
        <v>101</v>
      </c>
      <c r="B79" t="s">
        <v>251</v>
      </c>
      <c r="C79" t="s">
        <v>252</v>
      </c>
      <c r="D79">
        <v>900</v>
      </c>
      <c r="E79">
        <v>9193</v>
      </c>
      <c r="F79">
        <v>1021</v>
      </c>
      <c r="G79" t="s">
        <v>20</v>
      </c>
      <c r="H79">
        <v>164</v>
      </c>
      <c r="I79">
        <v>56.054878048780488</v>
      </c>
      <c r="J79" t="s">
        <v>21</v>
      </c>
      <c r="K79" t="s">
        <v>22</v>
      </c>
      <c r="L79">
        <v>1424498400</v>
      </c>
      <c r="M79" s="10">
        <v>42056.25</v>
      </c>
      <c r="N79">
        <v>1425103200</v>
      </c>
      <c r="O79" s="10">
        <v>42063.25</v>
      </c>
      <c r="P79" t="b">
        <v>0</v>
      </c>
      <c r="Q79" t="b">
        <v>1</v>
      </c>
      <c r="R79" t="s">
        <v>50</v>
      </c>
      <c r="S79" t="s">
        <v>2038</v>
      </c>
      <c r="T79" t="s">
        <v>2051</v>
      </c>
    </row>
    <row r="80" spans="1:20" x14ac:dyDescent="0.35">
      <c r="A80">
        <v>90</v>
      </c>
      <c r="B80" t="s">
        <v>229</v>
      </c>
      <c r="C80" t="s">
        <v>230</v>
      </c>
      <c r="D80">
        <v>7800</v>
      </c>
      <c r="E80">
        <v>6132</v>
      </c>
      <c r="F80">
        <v>78</v>
      </c>
      <c r="G80" t="s">
        <v>14</v>
      </c>
      <c r="H80">
        <v>106</v>
      </c>
      <c r="I80">
        <v>57.849056603773583</v>
      </c>
      <c r="J80" t="s">
        <v>21</v>
      </c>
      <c r="K80" t="s">
        <v>22</v>
      </c>
      <c r="L80">
        <v>1456380000</v>
      </c>
      <c r="M80" s="10">
        <v>42425.25</v>
      </c>
      <c r="N80">
        <v>1456380000</v>
      </c>
      <c r="O80" s="10">
        <v>42425.25</v>
      </c>
      <c r="P80" t="b">
        <v>0</v>
      </c>
      <c r="Q80" t="b">
        <v>1</v>
      </c>
      <c r="R80" t="s">
        <v>33</v>
      </c>
      <c r="S80" t="s">
        <v>2042</v>
      </c>
      <c r="T80" t="s">
        <v>2060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DAAD-3ADF-499F-94C2-443B1774ED1D}">
  <sheetPr codeName="Sheet6"/>
  <dimension ref="A1:B16"/>
  <sheetViews>
    <sheetView workbookViewId="0">
      <selection activeCell="B6" sqref="B6"/>
    </sheetView>
  </sheetViews>
  <sheetFormatPr defaultRowHeight="15.5" x14ac:dyDescent="0.35"/>
  <cols>
    <col min="1" max="1" width="12.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2" x14ac:dyDescent="0.35">
      <c r="A1" s="5" t="s">
        <v>2031</v>
      </c>
      <c r="B1" t="s">
        <v>2097</v>
      </c>
    </row>
    <row r="3" spans="1:2" x14ac:dyDescent="0.35">
      <c r="A3" s="5" t="s">
        <v>2033</v>
      </c>
      <c r="B3" t="s">
        <v>2045</v>
      </c>
    </row>
    <row r="4" spans="1:2" x14ac:dyDescent="0.35">
      <c r="A4" s="6" t="s">
        <v>2076</v>
      </c>
      <c r="B4" s="7">
        <v>92</v>
      </c>
    </row>
    <row r="5" spans="1:2" x14ac:dyDescent="0.35">
      <c r="A5" s="6" t="s">
        <v>2090</v>
      </c>
      <c r="B5" s="7">
        <v>79</v>
      </c>
    </row>
    <row r="6" spans="1:2" x14ac:dyDescent="0.35">
      <c r="A6" s="6" t="s">
        <v>2074</v>
      </c>
      <c r="B6" s="7">
        <v>86</v>
      </c>
    </row>
    <row r="7" spans="1:2" x14ac:dyDescent="0.35">
      <c r="A7" s="6" t="s">
        <v>2087</v>
      </c>
      <c r="B7" s="7">
        <v>78</v>
      </c>
    </row>
    <row r="8" spans="1:2" x14ac:dyDescent="0.35">
      <c r="A8" s="6" t="s">
        <v>2077</v>
      </c>
      <c r="B8" s="7">
        <v>86</v>
      </c>
    </row>
    <row r="9" spans="1:2" x14ac:dyDescent="0.35">
      <c r="A9" s="6" t="s">
        <v>2078</v>
      </c>
      <c r="B9" s="7">
        <v>87</v>
      </c>
    </row>
    <row r="10" spans="1:2" x14ac:dyDescent="0.35">
      <c r="A10" s="6" t="s">
        <v>2079</v>
      </c>
      <c r="B10" s="7">
        <v>94</v>
      </c>
    </row>
    <row r="11" spans="1:2" x14ac:dyDescent="0.35">
      <c r="A11" s="6" t="s">
        <v>2088</v>
      </c>
      <c r="B11" s="7">
        <v>85</v>
      </c>
    </row>
    <row r="12" spans="1:2" x14ac:dyDescent="0.35">
      <c r="A12" s="6" t="s">
        <v>2080</v>
      </c>
      <c r="B12" s="7">
        <v>73</v>
      </c>
    </row>
    <row r="13" spans="1:2" x14ac:dyDescent="0.35">
      <c r="A13" s="6" t="s">
        <v>2082</v>
      </c>
      <c r="B13" s="7">
        <v>78</v>
      </c>
    </row>
    <row r="14" spans="1:2" x14ac:dyDescent="0.35">
      <c r="A14" s="6" t="s">
        <v>2083</v>
      </c>
      <c r="B14" s="7">
        <v>77</v>
      </c>
    </row>
    <row r="15" spans="1:2" x14ac:dyDescent="0.35">
      <c r="A15" s="6" t="s">
        <v>2085</v>
      </c>
      <c r="B15" s="7">
        <v>85</v>
      </c>
    </row>
    <row r="16" spans="1:2" x14ac:dyDescent="0.35">
      <c r="A16" s="6" t="s">
        <v>2043</v>
      </c>
      <c r="B16" s="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9751-18FF-4AC7-B9F4-BC5DA4BA6AD5}">
  <sheetPr codeName="Sheet9"/>
  <dimension ref="A1:C17"/>
  <sheetViews>
    <sheetView topLeftCell="D1" workbookViewId="0">
      <selection activeCell="A10" sqref="A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10.5820312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3" x14ac:dyDescent="0.35">
      <c r="A1" s="5" t="s">
        <v>2031</v>
      </c>
      <c r="B1" t="s">
        <v>2042</v>
      </c>
    </row>
    <row r="3" spans="1:3" x14ac:dyDescent="0.35">
      <c r="A3" s="5" t="s">
        <v>2045</v>
      </c>
      <c r="B3" s="5" t="s">
        <v>2044</v>
      </c>
    </row>
    <row r="4" spans="1:3" x14ac:dyDescent="0.35">
      <c r="A4" s="5" t="s">
        <v>2033</v>
      </c>
      <c r="B4" t="s">
        <v>20</v>
      </c>
      <c r="C4" t="s">
        <v>2043</v>
      </c>
    </row>
    <row r="5" spans="1:3" x14ac:dyDescent="0.35">
      <c r="A5" s="6" t="s">
        <v>2076</v>
      </c>
      <c r="B5" s="7">
        <v>15</v>
      </c>
      <c r="C5" s="7">
        <v>15</v>
      </c>
    </row>
    <row r="6" spans="1:3" x14ac:dyDescent="0.35">
      <c r="A6" s="6" t="s">
        <v>2090</v>
      </c>
      <c r="B6" s="7">
        <v>14</v>
      </c>
      <c r="C6" s="7">
        <v>14</v>
      </c>
    </row>
    <row r="7" spans="1:3" x14ac:dyDescent="0.35">
      <c r="A7" s="6" t="s">
        <v>2074</v>
      </c>
      <c r="B7" s="7">
        <v>17</v>
      </c>
      <c r="C7" s="7">
        <v>17</v>
      </c>
    </row>
    <row r="8" spans="1:3" x14ac:dyDescent="0.35">
      <c r="A8" s="6" t="s">
        <v>2087</v>
      </c>
      <c r="B8" s="7">
        <v>16</v>
      </c>
      <c r="C8" s="7">
        <v>16</v>
      </c>
    </row>
    <row r="9" spans="1:3" x14ac:dyDescent="0.35">
      <c r="A9" s="6" t="s">
        <v>2077</v>
      </c>
      <c r="B9" s="7">
        <v>10</v>
      </c>
      <c r="C9" s="7">
        <v>10</v>
      </c>
    </row>
    <row r="10" spans="1:3" x14ac:dyDescent="0.35">
      <c r="A10" s="6" t="s">
        <v>2078</v>
      </c>
      <c r="B10" s="7">
        <v>21</v>
      </c>
      <c r="C10" s="7">
        <v>21</v>
      </c>
    </row>
    <row r="11" spans="1:3" x14ac:dyDescent="0.35">
      <c r="A11" s="6" t="s">
        <v>2079</v>
      </c>
      <c r="B11" s="7">
        <v>17</v>
      </c>
      <c r="C11" s="7">
        <v>17</v>
      </c>
    </row>
    <row r="12" spans="1:3" x14ac:dyDescent="0.35">
      <c r="A12" s="6" t="s">
        <v>2088</v>
      </c>
      <c r="B12" s="7">
        <v>10</v>
      </c>
      <c r="C12" s="7">
        <v>10</v>
      </c>
    </row>
    <row r="13" spans="1:3" x14ac:dyDescent="0.35">
      <c r="A13" s="6" t="s">
        <v>2080</v>
      </c>
      <c r="B13" s="7">
        <v>19</v>
      </c>
      <c r="C13" s="7">
        <v>19</v>
      </c>
    </row>
    <row r="14" spans="1:3" x14ac:dyDescent="0.35">
      <c r="A14" s="6" t="s">
        <v>2082</v>
      </c>
      <c r="B14" s="7">
        <v>18</v>
      </c>
      <c r="C14" s="7">
        <v>18</v>
      </c>
    </row>
    <row r="15" spans="1:3" x14ac:dyDescent="0.35">
      <c r="A15" s="6" t="s">
        <v>2083</v>
      </c>
      <c r="B15" s="7">
        <v>16</v>
      </c>
      <c r="C15" s="7">
        <v>16</v>
      </c>
    </row>
    <row r="16" spans="1:3" x14ac:dyDescent="0.35">
      <c r="A16" s="6" t="s">
        <v>2085</v>
      </c>
      <c r="B16" s="7">
        <v>14</v>
      </c>
      <c r="C16" s="7">
        <v>14</v>
      </c>
    </row>
    <row r="17" spans="1:3" x14ac:dyDescent="0.35">
      <c r="A17" s="6" t="s">
        <v>2043</v>
      </c>
      <c r="B17" s="7">
        <v>187</v>
      </c>
      <c r="C17" s="7">
        <v>187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D87D-83A9-4FD6-816E-4BFA5EDCA647}">
  <sheetPr codeName="Sheet10"/>
  <dimension ref="A1:C17"/>
  <sheetViews>
    <sheetView topLeftCell="B1" workbookViewId="0">
      <selection sqref="A1:XFD1048576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10.5820312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3" x14ac:dyDescent="0.35">
      <c r="A1" s="5" t="s">
        <v>2031</v>
      </c>
      <c r="B1" t="s">
        <v>2097</v>
      </c>
    </row>
    <row r="3" spans="1:3" x14ac:dyDescent="0.35">
      <c r="A3" s="5" t="s">
        <v>2045</v>
      </c>
      <c r="B3" s="5" t="s">
        <v>2044</v>
      </c>
    </row>
    <row r="4" spans="1:3" x14ac:dyDescent="0.35">
      <c r="A4" s="5" t="s">
        <v>2033</v>
      </c>
      <c r="B4" t="s">
        <v>20</v>
      </c>
      <c r="C4" t="s">
        <v>2043</v>
      </c>
    </row>
    <row r="5" spans="1:3" x14ac:dyDescent="0.35">
      <c r="A5" s="6" t="s">
        <v>2076</v>
      </c>
      <c r="B5" s="7">
        <v>30</v>
      </c>
      <c r="C5" s="7">
        <v>30</v>
      </c>
    </row>
    <row r="6" spans="1:3" x14ac:dyDescent="0.35">
      <c r="A6" s="6" t="s">
        <v>2090</v>
      </c>
      <c r="B6" s="7">
        <v>23</v>
      </c>
      <c r="C6" s="7">
        <v>23</v>
      </c>
    </row>
    <row r="7" spans="1:3" x14ac:dyDescent="0.35">
      <c r="A7" s="6" t="s">
        <v>2074</v>
      </c>
      <c r="B7" s="7">
        <v>42</v>
      </c>
      <c r="C7" s="7">
        <v>42</v>
      </c>
    </row>
    <row r="8" spans="1:3" x14ac:dyDescent="0.35">
      <c r="A8" s="6" t="s">
        <v>2087</v>
      </c>
      <c r="B8" s="7">
        <v>23</v>
      </c>
      <c r="C8" s="7">
        <v>23</v>
      </c>
    </row>
    <row r="9" spans="1:3" x14ac:dyDescent="0.35">
      <c r="A9" s="6" t="s">
        <v>2077</v>
      </c>
      <c r="B9" s="7">
        <v>39</v>
      </c>
      <c r="C9" s="7">
        <v>39</v>
      </c>
    </row>
    <row r="10" spans="1:3" x14ac:dyDescent="0.35">
      <c r="A10" s="6" t="s">
        <v>2078</v>
      </c>
      <c r="B10" s="7">
        <v>30</v>
      </c>
      <c r="C10" s="7">
        <v>30</v>
      </c>
    </row>
    <row r="11" spans="1:3" x14ac:dyDescent="0.35">
      <c r="A11" s="6" t="s">
        <v>2079</v>
      </c>
      <c r="B11" s="7">
        <v>39</v>
      </c>
      <c r="C11" s="7">
        <v>39</v>
      </c>
    </row>
    <row r="12" spans="1:3" x14ac:dyDescent="0.35">
      <c r="A12" s="6" t="s">
        <v>2088</v>
      </c>
      <c r="B12" s="7">
        <v>35</v>
      </c>
      <c r="C12" s="7">
        <v>35</v>
      </c>
    </row>
    <row r="13" spans="1:3" x14ac:dyDescent="0.35">
      <c r="A13" s="6" t="s">
        <v>2080</v>
      </c>
      <c r="B13" s="7">
        <v>37</v>
      </c>
      <c r="C13" s="7">
        <v>37</v>
      </c>
    </row>
    <row r="14" spans="1:3" x14ac:dyDescent="0.35">
      <c r="A14" s="6" t="s">
        <v>2082</v>
      </c>
      <c r="B14" s="7">
        <v>22</v>
      </c>
      <c r="C14" s="7">
        <v>22</v>
      </c>
    </row>
    <row r="15" spans="1:3" x14ac:dyDescent="0.35">
      <c r="A15" s="6" t="s">
        <v>2083</v>
      </c>
      <c r="B15" s="7">
        <v>20</v>
      </c>
      <c r="C15" s="7">
        <v>20</v>
      </c>
    </row>
    <row r="16" spans="1:3" x14ac:dyDescent="0.35">
      <c r="A16" s="6" t="s">
        <v>2085</v>
      </c>
      <c r="B16" s="7">
        <v>38</v>
      </c>
      <c r="C16" s="7">
        <v>38</v>
      </c>
    </row>
    <row r="17" spans="1:3" x14ac:dyDescent="0.35">
      <c r="A17" s="6" t="s">
        <v>2043</v>
      </c>
      <c r="B17" s="7">
        <v>378</v>
      </c>
      <c r="C17" s="7">
        <v>378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category pivot</vt:lpstr>
      <vt:lpstr>outcome based on goal</vt:lpstr>
      <vt:lpstr>Sheet7</vt:lpstr>
      <vt:lpstr>subcategory pivot</vt:lpstr>
      <vt:lpstr>dateconversion</vt:lpstr>
      <vt:lpstr>Sheet10</vt:lpstr>
      <vt:lpstr>Total</vt:lpstr>
      <vt:lpstr>only theatres</vt:lpstr>
      <vt:lpstr>excluding theatre</vt:lpstr>
      <vt:lpstr>years vs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shree</cp:lastModifiedBy>
  <dcterms:created xsi:type="dcterms:W3CDTF">2021-09-29T18:52:28Z</dcterms:created>
  <dcterms:modified xsi:type="dcterms:W3CDTF">2022-03-25T21:12:48Z</dcterms:modified>
</cp:coreProperties>
</file>