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2a72838e2c40d/Documents/Microsoft Office/Excel/Projects/"/>
    </mc:Choice>
  </mc:AlternateContent>
  <xr:revisionPtr revIDLastSave="0" documentId="8_{E617668E-B97F-4CAF-943A-01F9A1391076}" xr6:coauthVersionLast="47" xr6:coauthVersionMax="47" xr10:uidLastSave="{00000000-0000-0000-0000-000000000000}"/>
  <bookViews>
    <workbookView xWindow="-110" yWindow="-110" windowWidth="19420" windowHeight="10300" tabRatio="625" activeTab="1"/>
  </bookViews>
  <sheets>
    <sheet name="Dashboard" sheetId="3" r:id="rId1"/>
    <sheet name="Data" sheetId="1" r:id="rId2"/>
    <sheet name="Calculation" sheetId="2" r:id="rId3"/>
  </sheets>
  <definedNames>
    <definedName name="allout_opo1">Calculation!$AB$4:$AB$12</definedName>
    <definedName name="allout_opo2">Calculation!$AD$4:$AD$13</definedName>
    <definedName name="allout1">Calculation!$W$4:$W$12</definedName>
    <definedName name="allout2">Calculation!$Y$4:$Y$13</definedName>
    <definedName name="avg_chasing2">Calculation!$O$15</definedName>
    <definedName name="avg_defending1">Calculation!$E$15</definedName>
    <definedName name="avg_opponent2">Calculation!$M$15</definedName>
    <definedName name="avg_scoreing1">Calculation!$C$15</definedName>
    <definedName name="avg_wicketlost1">Calculation!$D$15</definedName>
    <definedName name="avg_wicketlost2">Calculation!$P$15</definedName>
    <definedName name="avg_wickettook1">Calculation!$F$15</definedName>
    <definedName name="avg_wickettook2">Calculation!$N$15</definedName>
    <definedName name="Batting_prob">Dashboard!$B$11:$B$39</definedName>
    <definedName name="chasing2">Calculation!$S$4:$S$13</definedName>
    <definedName name="chassing_prob">Dashboard!$C$11:$C$39</definedName>
    <definedName name="defending1">Calculation!$I$4:$I$13</definedName>
    <definedName name="Formula_allout1">AVERAGE(_xlfn.XLOOKUP(Dashboard!$C$4,Calculation!$V$4:$V$12,allout1,50),_xlfn.XLOOKUP(Dashboard!$C$5,Calculation!$AC$4:$AC$13,allout_opo2,50))</definedName>
    <definedName name="Formula_allout2">AVERAGE(_xlfn.XLOOKUP(Dashboard!$C$5,Calculation!$X$4:$X$13,allout2,50),_xlfn.XLOOKUP(Dashboard!$C$4,Calculation!$AA$4:$AA$12,allout_opo1,50))</definedName>
    <definedName name="Formula_run1">_xlfn.XLOOKUP(Dashboard!$C$4,team1,scoring1)*_xlfn.XLOOKUP(Dashboard!$C$5,team2,opponent2)*AVERAGE(avg_scoreing1,avg_opponent2)</definedName>
    <definedName name="Formula_run2">_xlfn.XLOOKUP(Dashboard!$C$5,team2,chasing2)*_xlfn.XLOOKUP(Dashboard!$C$4,team1,defending1)*AVERAGE(avg_chasing2,avg_defending1)</definedName>
    <definedName name="Formula_wicket1">_xlfn.XLOOKUP(Dashboard!$C$4,team1,wicketlost1)*_xlfn.XLOOKUP(Dashboard!$C$5,team2,wickettook2)*AVERAGE(avg_wicketlost1,avg_wickettook2)</definedName>
    <definedName name="Formula_Wicket2">_xlfn.XLOOKUP(Dashboard!$C$4,team1,wickettook1)*_xlfn.XLOOKUP(Dashboard!$C$5,team2,wicketlost2)*AVERAGE(avg_wicketlost2,avg_wickettook1)</definedName>
    <definedName name="Image_cell">Calculation!$C$36:$C$45</definedName>
    <definedName name="Image_dash">_xlfn.XLOOKUP(Dashboard!$C$4,Calculation!$B$36:$B$45,Image_cell)</definedName>
    <definedName name="Image_show2">_xlfn.XLOOKUP(Dashboard!$C$5,Calculation!$B$36:$B$45,Image_cell)</definedName>
    <definedName name="opponent2">Calculation!$Q$4:$Q$13</definedName>
    <definedName name="scoring_rates">Dashboard!$D$11:$D$39</definedName>
    <definedName name="scoring1">Calculation!$G$4:$G$13</definedName>
    <definedName name="Team_image">Calculation!$B$36:$B$45</definedName>
    <definedName name="team1">Calculation!$B$4:$B$13</definedName>
    <definedName name="team2">Calculation!$L$4:$L$13</definedName>
    <definedName name="wicketlost1">Calculation!$H$4:$H$13</definedName>
    <definedName name="wicketlost2">Calculation!$T$4:$T$13</definedName>
    <definedName name="wickettook1">Calculation!$J$4:$J$13</definedName>
    <definedName name="wickettook2">Calculation!$R$4:$R$13</definedName>
    <definedName name="winteam1">Dashboard!$F$12:$F$39</definedName>
    <definedName name="winteam2">Dashboard!$G$12:$G$39</definedName>
  </definedNames>
  <calcPr calcId="0"/>
  <pivotCaches>
    <pivotCache cacheId="483" r:id="rId4"/>
  </pivotCaches>
</workbook>
</file>

<file path=xl/calcChain.xml><?xml version="1.0" encoding="utf-8"?>
<calcChain xmlns="http://schemas.openxmlformats.org/spreadsheetml/2006/main">
  <c r="G7" i="2" l="1"/>
  <c r="G8" i="2"/>
  <c r="G9" i="2"/>
  <c r="G10" i="2"/>
  <c r="G11" i="2"/>
  <c r="G12" i="2"/>
  <c r="G13" i="2"/>
  <c r="G5" i="2"/>
  <c r="G6" i="2"/>
  <c r="J31" i="1"/>
  <c r="J67" i="1"/>
  <c r="J69" i="1"/>
  <c r="J80" i="1"/>
  <c r="J82" i="1"/>
  <c r="J86" i="1"/>
  <c r="J88" i="1"/>
  <c r="J98" i="1"/>
  <c r="J101" i="1"/>
  <c r="J105" i="1"/>
  <c r="J108" i="1"/>
  <c r="J117" i="1"/>
  <c r="J127" i="1"/>
  <c r="J131" i="1"/>
  <c r="J134" i="1"/>
  <c r="J141" i="1"/>
  <c r="J144" i="1"/>
  <c r="J145" i="1"/>
  <c r="J152" i="1"/>
  <c r="J153" i="1"/>
  <c r="J156" i="1"/>
  <c r="J157" i="1"/>
  <c r="J158" i="1"/>
  <c r="J163" i="1"/>
  <c r="J164" i="1"/>
  <c r="J166" i="1"/>
  <c r="J167" i="1"/>
  <c r="J169" i="1"/>
  <c r="J171" i="1"/>
  <c r="J173" i="1"/>
  <c r="J174" i="1"/>
  <c r="J175" i="1"/>
  <c r="J176" i="1"/>
  <c r="J178" i="1"/>
  <c r="J179" i="1"/>
  <c r="J180" i="1"/>
  <c r="J182" i="1"/>
  <c r="J183" i="1"/>
  <c r="J185" i="1"/>
  <c r="J186" i="1"/>
  <c r="J187" i="1"/>
  <c r="J189" i="1"/>
  <c r="J190" i="1"/>
  <c r="J191" i="1"/>
  <c r="J193" i="1"/>
  <c r="J195" i="1"/>
  <c r="J196" i="1"/>
  <c r="J197" i="1"/>
  <c r="J198" i="1"/>
  <c r="J199" i="1"/>
  <c r="J200" i="1"/>
  <c r="J201" i="1"/>
  <c r="J202" i="1"/>
  <c r="J204" i="1"/>
  <c r="J205" i="1"/>
  <c r="J207" i="1"/>
  <c r="J208" i="1"/>
  <c r="J209" i="1"/>
  <c r="J211" i="1"/>
  <c r="J213" i="1"/>
  <c r="J214" i="1"/>
  <c r="J215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1" i="1"/>
  <c r="J232" i="1"/>
  <c r="J234" i="1"/>
  <c r="J236" i="1"/>
  <c r="J237" i="1"/>
  <c r="J238" i="1"/>
  <c r="J239" i="1"/>
  <c r="J240" i="1"/>
  <c r="J11" i="1"/>
  <c r="J15" i="1"/>
  <c r="J26" i="1"/>
  <c r="J56" i="1"/>
  <c r="J57" i="1"/>
  <c r="J81" i="1"/>
  <c r="J94" i="1"/>
  <c r="J107" i="1"/>
  <c r="J110" i="1"/>
  <c r="J116" i="1"/>
  <c r="J120" i="1"/>
  <c r="J123" i="1"/>
  <c r="J126" i="1"/>
  <c r="J130" i="1"/>
  <c r="J132" i="1"/>
  <c r="J133" i="1"/>
  <c r="J139" i="1"/>
  <c r="J146" i="1"/>
  <c r="J150" i="1"/>
  <c r="J151" i="1"/>
  <c r="J159" i="1"/>
  <c r="J168" i="1"/>
  <c r="J172" i="1"/>
  <c r="J216" i="1"/>
  <c r="J235" i="1"/>
  <c r="J25" i="1"/>
  <c r="J39" i="1"/>
  <c r="J43" i="1"/>
  <c r="J45" i="1"/>
  <c r="J51" i="1"/>
  <c r="J53" i="1"/>
  <c r="J59" i="1"/>
  <c r="J62" i="1"/>
  <c r="J71" i="1"/>
  <c r="J73" i="1"/>
  <c r="J78" i="1"/>
  <c r="J85" i="1"/>
  <c r="J91" i="1"/>
  <c r="J112" i="1"/>
  <c r="J121" i="1"/>
  <c r="J125" i="1"/>
  <c r="J128" i="1"/>
  <c r="J136" i="1"/>
  <c r="J140" i="1"/>
  <c r="J155" i="1"/>
  <c r="J160" i="1"/>
  <c r="J177" i="1"/>
  <c r="J192" i="1"/>
  <c r="J194" i="1"/>
  <c r="J203" i="1"/>
  <c r="J210" i="1"/>
  <c r="J33" i="1"/>
  <c r="J35" i="1"/>
  <c r="J37" i="1"/>
  <c r="J40" i="1"/>
  <c r="J44" i="1"/>
  <c r="J55" i="1"/>
  <c r="J65" i="1"/>
  <c r="J68" i="1"/>
  <c r="J72" i="1"/>
  <c r="J76" i="1"/>
  <c r="J79" i="1"/>
  <c r="J87" i="1"/>
  <c r="J89" i="1"/>
  <c r="J90" i="1"/>
  <c r="J96" i="1"/>
  <c r="J97" i="1"/>
  <c r="J100" i="1"/>
  <c r="J102" i="1"/>
  <c r="J103" i="1"/>
  <c r="J106" i="1"/>
  <c r="J109" i="1"/>
  <c r="J111" i="1"/>
  <c r="J114" i="1"/>
  <c r="J119" i="1"/>
  <c r="J124" i="1"/>
  <c r="J129" i="1"/>
  <c r="J135" i="1"/>
  <c r="J137" i="1"/>
  <c r="J143" i="1"/>
  <c r="J161" i="1"/>
  <c r="J162" i="1"/>
  <c r="J165" i="1"/>
  <c r="J170" i="1"/>
  <c r="J184" i="1"/>
  <c r="J188" i="1"/>
  <c r="J212" i="1"/>
  <c r="J230" i="1"/>
  <c r="J2" i="1"/>
  <c r="J6" i="1"/>
  <c r="J7" i="1"/>
  <c r="J8" i="1"/>
  <c r="J10" i="1"/>
  <c r="J18" i="1"/>
  <c r="J24" i="1"/>
  <c r="J27" i="1"/>
  <c r="J29" i="1"/>
  <c r="J32" i="1"/>
  <c r="J36" i="1"/>
  <c r="J41" i="1"/>
  <c r="J42" i="1"/>
  <c r="J46" i="1"/>
  <c r="J47" i="1"/>
  <c r="J48" i="1"/>
  <c r="J49" i="1"/>
  <c r="J50" i="1"/>
  <c r="J61" i="1"/>
  <c r="J63" i="1"/>
  <c r="J64" i="1"/>
  <c r="J66" i="1"/>
  <c r="J70" i="1"/>
  <c r="J75" i="1"/>
  <c r="J77" i="1"/>
  <c r="J83" i="1"/>
  <c r="J84" i="1"/>
  <c r="J93" i="1"/>
  <c r="J99" i="1"/>
  <c r="J113" i="1"/>
  <c r="J115" i="1"/>
  <c r="J122" i="1"/>
  <c r="J138" i="1"/>
  <c r="J142" i="1"/>
  <c r="J148" i="1"/>
  <c r="J149" i="1"/>
  <c r="J154" i="1"/>
  <c r="J233" i="1"/>
  <c r="J3" i="1"/>
  <c r="J5" i="1"/>
  <c r="J9" i="1"/>
  <c r="J14" i="1"/>
  <c r="J17" i="1"/>
  <c r="J21" i="1"/>
  <c r="J22" i="1"/>
  <c r="J34" i="1"/>
  <c r="J52" i="1"/>
  <c r="J74" i="1"/>
  <c r="J92" i="1"/>
  <c r="J95" i="1"/>
  <c r="J118" i="1"/>
  <c r="J147" i="1"/>
  <c r="J181" i="1"/>
  <c r="J4" i="1"/>
  <c r="J13" i="1"/>
  <c r="J19" i="1"/>
  <c r="J30" i="1"/>
  <c r="J54" i="1"/>
  <c r="J58" i="1"/>
  <c r="J104" i="1"/>
  <c r="J20" i="1"/>
  <c r="J12" i="1"/>
  <c r="J16" i="1"/>
  <c r="J28" i="1"/>
  <c r="J60" i="1"/>
  <c r="J206" i="1"/>
  <c r="J38" i="1"/>
  <c r="J23" i="1"/>
  <c r="E23" i="1"/>
  <c r="E31" i="1"/>
  <c r="E67" i="1"/>
  <c r="E69" i="1"/>
  <c r="E80" i="1"/>
  <c r="E82" i="1"/>
  <c r="E86" i="1"/>
  <c r="E88" i="1"/>
  <c r="E98" i="1"/>
  <c r="E101" i="1"/>
  <c r="E105" i="1"/>
  <c r="E108" i="1"/>
  <c r="E117" i="1"/>
  <c r="E127" i="1"/>
  <c r="E131" i="1"/>
  <c r="E134" i="1"/>
  <c r="E141" i="1"/>
  <c r="E144" i="1"/>
  <c r="E145" i="1"/>
  <c r="E152" i="1"/>
  <c r="E153" i="1"/>
  <c r="E156" i="1"/>
  <c r="E157" i="1"/>
  <c r="E158" i="1"/>
  <c r="E163" i="1"/>
  <c r="E164" i="1"/>
  <c r="E166" i="1"/>
  <c r="E167" i="1"/>
  <c r="E169" i="1"/>
  <c r="E171" i="1"/>
  <c r="E173" i="1"/>
  <c r="E174" i="1"/>
  <c r="E175" i="1"/>
  <c r="E176" i="1"/>
  <c r="E178" i="1"/>
  <c r="E179" i="1"/>
  <c r="E180" i="1"/>
  <c r="E182" i="1"/>
  <c r="E183" i="1"/>
  <c r="E185" i="1"/>
  <c r="E186" i="1"/>
  <c r="E187" i="1"/>
  <c r="E189" i="1"/>
  <c r="E190" i="1"/>
  <c r="E191" i="1"/>
  <c r="E193" i="1"/>
  <c r="E195" i="1"/>
  <c r="E196" i="1"/>
  <c r="E197" i="1"/>
  <c r="E198" i="1"/>
  <c r="E199" i="1"/>
  <c r="E200" i="1"/>
  <c r="E201" i="1"/>
  <c r="E202" i="1"/>
  <c r="E204" i="1"/>
  <c r="E205" i="1"/>
  <c r="E207" i="1"/>
  <c r="E208" i="1"/>
  <c r="E209" i="1"/>
  <c r="E211" i="1"/>
  <c r="E213" i="1"/>
  <c r="E214" i="1"/>
  <c r="E215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1" i="1"/>
  <c r="E232" i="1"/>
  <c r="E234" i="1"/>
  <c r="E236" i="1"/>
  <c r="E237" i="1"/>
  <c r="E238" i="1"/>
  <c r="E239" i="1"/>
  <c r="E240" i="1"/>
  <c r="E11" i="1"/>
  <c r="E15" i="1"/>
  <c r="E26" i="1"/>
  <c r="E56" i="1"/>
  <c r="E57" i="1"/>
  <c r="E81" i="1"/>
  <c r="E94" i="1"/>
  <c r="E107" i="1"/>
  <c r="E110" i="1"/>
  <c r="E116" i="1"/>
  <c r="E120" i="1"/>
  <c r="E123" i="1"/>
  <c r="E126" i="1"/>
  <c r="E130" i="1"/>
  <c r="E132" i="1"/>
  <c r="E133" i="1"/>
  <c r="E139" i="1"/>
  <c r="E146" i="1"/>
  <c r="E150" i="1"/>
  <c r="E151" i="1"/>
  <c r="E159" i="1"/>
  <c r="E168" i="1"/>
  <c r="E172" i="1"/>
  <c r="E216" i="1"/>
  <c r="E235" i="1"/>
  <c r="E25" i="1"/>
  <c r="E39" i="1"/>
  <c r="E43" i="1"/>
  <c r="E45" i="1"/>
  <c r="E51" i="1"/>
  <c r="E53" i="1"/>
  <c r="E59" i="1"/>
  <c r="E62" i="1"/>
  <c r="E71" i="1"/>
  <c r="E73" i="1"/>
  <c r="E78" i="1"/>
  <c r="E85" i="1"/>
  <c r="E91" i="1"/>
  <c r="E112" i="1"/>
  <c r="E121" i="1"/>
  <c r="E125" i="1"/>
  <c r="E128" i="1"/>
  <c r="E136" i="1"/>
  <c r="E140" i="1"/>
  <c r="E155" i="1"/>
  <c r="E160" i="1"/>
  <c r="E177" i="1"/>
  <c r="E192" i="1"/>
  <c r="E194" i="1"/>
  <c r="E203" i="1"/>
  <c r="E210" i="1"/>
  <c r="E33" i="1"/>
  <c r="E35" i="1"/>
  <c r="E37" i="1"/>
  <c r="E40" i="1"/>
  <c r="E44" i="1"/>
  <c r="E55" i="1"/>
  <c r="E65" i="1"/>
  <c r="E68" i="1"/>
  <c r="E72" i="1"/>
  <c r="E76" i="1"/>
  <c r="E79" i="1"/>
  <c r="E87" i="1"/>
  <c r="E89" i="1"/>
  <c r="E90" i="1"/>
  <c r="E96" i="1"/>
  <c r="E97" i="1"/>
  <c r="E100" i="1"/>
  <c r="E102" i="1"/>
  <c r="E103" i="1"/>
  <c r="E106" i="1"/>
  <c r="E109" i="1"/>
  <c r="E111" i="1"/>
  <c r="E114" i="1"/>
  <c r="E119" i="1"/>
  <c r="E124" i="1"/>
  <c r="E129" i="1"/>
  <c r="E135" i="1"/>
  <c r="E137" i="1"/>
  <c r="E143" i="1"/>
  <c r="E161" i="1"/>
  <c r="E162" i="1"/>
  <c r="E165" i="1"/>
  <c r="E170" i="1"/>
  <c r="E184" i="1"/>
  <c r="E188" i="1"/>
  <c r="E212" i="1"/>
  <c r="E230" i="1"/>
  <c r="E2" i="1"/>
  <c r="E6" i="1"/>
  <c r="E7" i="1"/>
  <c r="E8" i="1"/>
  <c r="E10" i="1"/>
  <c r="E18" i="1"/>
  <c r="E24" i="1"/>
  <c r="E27" i="1"/>
  <c r="E29" i="1"/>
  <c r="E32" i="1"/>
  <c r="E36" i="1"/>
  <c r="E41" i="1"/>
  <c r="E42" i="1"/>
  <c r="E46" i="1"/>
  <c r="E47" i="1"/>
  <c r="E48" i="1"/>
  <c r="E49" i="1"/>
  <c r="E50" i="1"/>
  <c r="E61" i="1"/>
  <c r="E63" i="1"/>
  <c r="E64" i="1"/>
  <c r="E66" i="1"/>
  <c r="E70" i="1"/>
  <c r="E75" i="1"/>
  <c r="E77" i="1"/>
  <c r="E83" i="1"/>
  <c r="E84" i="1"/>
  <c r="E93" i="1"/>
  <c r="E99" i="1"/>
  <c r="E113" i="1"/>
  <c r="E115" i="1"/>
  <c r="E122" i="1"/>
  <c r="E138" i="1"/>
  <c r="E142" i="1"/>
  <c r="E148" i="1"/>
  <c r="E149" i="1"/>
  <c r="E154" i="1"/>
  <c r="E233" i="1"/>
  <c r="E3" i="1"/>
  <c r="E5" i="1"/>
  <c r="E9" i="1"/>
  <c r="E14" i="1"/>
  <c r="E17" i="1"/>
  <c r="E21" i="1"/>
  <c r="E22" i="1"/>
  <c r="E34" i="1"/>
  <c r="E52" i="1"/>
  <c r="E74" i="1"/>
  <c r="E92" i="1"/>
  <c r="E95" i="1"/>
  <c r="E118" i="1"/>
  <c r="E147" i="1"/>
  <c r="E181" i="1"/>
  <c r="E4" i="1"/>
  <c r="E13" i="1"/>
  <c r="E19" i="1"/>
  <c r="E30" i="1"/>
  <c r="E54" i="1"/>
  <c r="E58" i="1"/>
  <c r="E104" i="1"/>
  <c r="E20" i="1"/>
  <c r="E12" i="1"/>
  <c r="E16" i="1"/>
  <c r="E28" i="1"/>
  <c r="E60" i="1"/>
  <c r="E206" i="1"/>
  <c r="E38" i="1"/>
  <c r="B67" i="2" l="1"/>
  <c r="B66" i="2"/>
  <c r="I11" i="3"/>
  <c r="K9" i="3"/>
  <c r="D12" i="3" l="1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11" i="3"/>
  <c r="G10" i="3"/>
  <c r="F10" i="3"/>
  <c r="C10" i="3"/>
  <c r="B10" i="3"/>
  <c r="N15" i="2"/>
  <c r="R5" i="2" s="1"/>
  <c r="O15" i="2"/>
  <c r="S4" i="2" s="1"/>
  <c r="P15" i="2"/>
  <c r="T11" i="2" s="1"/>
  <c r="C15" i="2"/>
  <c r="M15" i="2"/>
  <c r="Q12" i="2" s="1"/>
  <c r="D15" i="2"/>
  <c r="H4" i="2" s="1"/>
  <c r="E15" i="2"/>
  <c r="I5" i="2" s="1"/>
  <c r="F15" i="2"/>
  <c r="J12" i="2" s="1"/>
  <c r="I4" i="2" l="1"/>
  <c r="J4" i="2"/>
  <c r="G4" i="2"/>
  <c r="Q10" i="2"/>
  <c r="Q4" i="2"/>
  <c r="R4" i="2"/>
  <c r="R12" i="2"/>
  <c r="S9" i="2"/>
  <c r="S7" i="2"/>
  <c r="R6" i="2"/>
  <c r="R13" i="2"/>
  <c r="S10" i="2"/>
  <c r="S8" i="2"/>
  <c r="R11" i="2"/>
  <c r="S5" i="2"/>
  <c r="N5" i="3" s="1" a="1"/>
  <c r="N5" i="3" s="1"/>
  <c r="R10" i="2"/>
  <c r="R9" i="2"/>
  <c r="R8" i="2"/>
  <c r="T5" i="2"/>
  <c r="T10" i="2"/>
  <c r="T9" i="2"/>
  <c r="T8" i="2"/>
  <c r="T7" i="2"/>
  <c r="S13" i="2"/>
  <c r="T6" i="2"/>
  <c r="Q13" i="2"/>
  <c r="S12" i="2"/>
  <c r="Q11" i="2"/>
  <c r="S11" i="2"/>
  <c r="Q8" i="2"/>
  <c r="R7" i="2"/>
  <c r="S6" i="2"/>
  <c r="Q9" i="2"/>
  <c r="Q6" i="2"/>
  <c r="T13" i="2"/>
  <c r="Q7" i="2"/>
  <c r="Q5" i="2"/>
  <c r="T12" i="2"/>
  <c r="T4" i="2"/>
  <c r="J11" i="2"/>
  <c r="J9" i="2"/>
  <c r="J8" i="2"/>
  <c r="J6" i="2"/>
  <c r="H10" i="2"/>
  <c r="H7" i="2"/>
  <c r="H13" i="2"/>
  <c r="H12" i="2"/>
  <c r="J5" i="2"/>
  <c r="H9" i="2"/>
  <c r="H8" i="2"/>
  <c r="H6" i="2"/>
  <c r="J10" i="2"/>
  <c r="J7" i="2"/>
  <c r="J5" i="3" s="1" a="1"/>
  <c r="J5" i="3" s="1"/>
  <c r="H11" i="2"/>
  <c r="H5" i="2"/>
  <c r="J13" i="2"/>
  <c r="I13" i="2"/>
  <c r="I11" i="2"/>
  <c r="I10" i="2"/>
  <c r="I8" i="2"/>
  <c r="I7" i="2"/>
  <c r="I6" i="2"/>
  <c r="I12" i="2"/>
  <c r="I9" i="2"/>
  <c r="J4" i="3" l="1" a="1"/>
  <c r="J4" i="3" s="1"/>
  <c r="L4" i="3" s="1" a="1"/>
  <c r="L4" i="3" s="1"/>
  <c r="H4" i="3" s="1" a="1"/>
  <c r="H4" i="3" s="1"/>
  <c r="E10" i="3"/>
  <c r="C38" i="3" s="1"/>
  <c r="N4" i="3" a="1"/>
  <c r="N4" i="3" s="1"/>
  <c r="E9" i="3" l="1"/>
  <c r="C36" i="3"/>
  <c r="C22" i="3"/>
  <c r="C26" i="3"/>
  <c r="C24" i="3"/>
  <c r="C19" i="3"/>
  <c r="C35" i="3"/>
  <c r="C20" i="3"/>
  <c r="C30" i="3"/>
  <c r="C28" i="3"/>
  <c r="C39" i="3"/>
  <c r="C12" i="3"/>
  <c r="C32" i="3"/>
  <c r="C23" i="3"/>
  <c r="C34" i="3"/>
  <c r="C17" i="3"/>
  <c r="C27" i="3"/>
  <c r="C15" i="3"/>
  <c r="C11" i="3"/>
  <c r="C25" i="3"/>
  <c r="C14" i="3"/>
  <c r="C33" i="3"/>
  <c r="C18" i="3"/>
  <c r="C37" i="3"/>
  <c r="C21" i="3"/>
  <c r="C16" i="3"/>
  <c r="C31" i="3"/>
  <c r="C13" i="3"/>
  <c r="C29" i="3"/>
  <c r="L5" i="3" a="1"/>
  <c r="L5" i="3" s="1"/>
  <c r="H5" i="3" s="1"/>
  <c r="B11" i="3" l="1"/>
  <c r="K38" i="3" s="1"/>
  <c r="B20" i="3"/>
  <c r="B32" i="3"/>
  <c r="AF14" i="3" s="1"/>
  <c r="B37" i="3"/>
  <c r="AK12" i="3" s="1"/>
  <c r="T13" i="3"/>
  <c r="B19" i="3"/>
  <c r="S17" i="3" s="1"/>
  <c r="B30" i="3"/>
  <c r="AD35" i="3" s="1"/>
  <c r="B18" i="3"/>
  <c r="R32" i="3" s="1"/>
  <c r="B29" i="3"/>
  <c r="AC26" i="3" s="1"/>
  <c r="B17" i="3"/>
  <c r="Q17" i="3" s="1"/>
  <c r="B34" i="3"/>
  <c r="AH22" i="3" s="1"/>
  <c r="B22" i="3"/>
  <c r="V37" i="3" s="1"/>
  <c r="B33" i="3"/>
  <c r="AG37" i="3" s="1"/>
  <c r="B13" i="3"/>
  <c r="M27" i="3" s="1"/>
  <c r="B25" i="3"/>
  <c r="Y35" i="3" s="1"/>
  <c r="B31" i="3"/>
  <c r="AE32" i="3" s="1"/>
  <c r="B36" i="3"/>
  <c r="AJ27" i="3" s="1"/>
  <c r="B27" i="3"/>
  <c r="AA21" i="3" s="1"/>
  <c r="B24" i="3"/>
  <c r="X12" i="3" s="1"/>
  <c r="B14" i="3"/>
  <c r="N18" i="3" s="1"/>
  <c r="B12" i="3"/>
  <c r="F12" i="3" s="1"/>
  <c r="B28" i="3"/>
  <c r="B35" i="3"/>
  <c r="AI11" i="3" s="1"/>
  <c r="B16" i="3"/>
  <c r="P21" i="3" s="1"/>
  <c r="B23" i="3"/>
  <c r="W29" i="3" s="1"/>
  <c r="B39" i="3"/>
  <c r="AM17" i="3" s="1"/>
  <c r="B15" i="3"/>
  <c r="O11" i="3" s="1"/>
  <c r="B38" i="3"/>
  <c r="AL27" i="3" s="1"/>
  <c r="B26" i="3"/>
  <c r="Z31" i="3" s="1"/>
  <c r="B21" i="3"/>
  <c r="U16" i="3" s="1"/>
  <c r="K28" i="3"/>
  <c r="K30" i="3"/>
  <c r="K20" i="3"/>
  <c r="K24" i="3"/>
  <c r="K13" i="3"/>
  <c r="K34" i="3"/>
  <c r="K36" i="3"/>
  <c r="K33" i="3"/>
  <c r="K11" i="3"/>
  <c r="K19" i="3"/>
  <c r="K26" i="3"/>
  <c r="K23" i="3"/>
  <c r="K21" i="3"/>
  <c r="K32" i="3"/>
  <c r="K15" i="3"/>
  <c r="K29" i="3"/>
  <c r="K31" i="3"/>
  <c r="K16" i="3"/>
  <c r="K37" i="3"/>
  <c r="K12" i="3"/>
  <c r="K14" i="3"/>
  <c r="K25" i="3"/>
  <c r="K35" i="3"/>
  <c r="K27" i="3"/>
  <c r="K17" i="3"/>
  <c r="K22" i="3"/>
  <c r="K18" i="3"/>
  <c r="K39" i="3"/>
  <c r="R20" i="3"/>
  <c r="AK21" i="3"/>
  <c r="AK14" i="3"/>
  <c r="AK16" i="3"/>
  <c r="AK20" i="3"/>
  <c r="AK22" i="3"/>
  <c r="AK23" i="3"/>
  <c r="AK13" i="3"/>
  <c r="AK11" i="3"/>
  <c r="AK35" i="3"/>
  <c r="G12" i="3"/>
  <c r="AK28" i="3" l="1"/>
  <c r="AK25" i="3"/>
  <c r="AK19" i="3"/>
  <c r="AF20" i="3"/>
  <c r="AK36" i="3"/>
  <c r="AB17" i="3"/>
  <c r="F28" i="3"/>
  <c r="AK39" i="3"/>
  <c r="AK24" i="3"/>
  <c r="T24" i="3"/>
  <c r="T27" i="3"/>
  <c r="R23" i="3"/>
  <c r="AK29" i="3"/>
  <c r="AK38" i="3"/>
  <c r="AK26" i="3"/>
  <c r="AK31" i="3"/>
  <c r="AK33" i="3"/>
  <c r="AK30" i="3"/>
  <c r="AK27" i="3"/>
  <c r="R17" i="3"/>
  <c r="R14" i="3"/>
  <c r="AJ39" i="3"/>
  <c r="AF12" i="3"/>
  <c r="AF11" i="3"/>
  <c r="AF26" i="3"/>
  <c r="AF39" i="3"/>
  <c r="AF36" i="3"/>
  <c r="AF15" i="3"/>
  <c r="AF27" i="3"/>
  <c r="AF37" i="3"/>
  <c r="AF34" i="3"/>
  <c r="AF30" i="3"/>
  <c r="AF31" i="3"/>
  <c r="AF29" i="3"/>
  <c r="AF28" i="3"/>
  <c r="AF35" i="3"/>
  <c r="AF25" i="3"/>
  <c r="AF22" i="3"/>
  <c r="AF24" i="3"/>
  <c r="AF19" i="3"/>
  <c r="AF32" i="3"/>
  <c r="AJ32" i="3"/>
  <c r="AF23" i="3"/>
  <c r="AJ31" i="3"/>
  <c r="S13" i="3"/>
  <c r="AJ33" i="3"/>
  <c r="T30" i="3"/>
  <c r="T35" i="3"/>
  <c r="T20" i="3"/>
  <c r="T12" i="3"/>
  <c r="AK34" i="3"/>
  <c r="AK37" i="3"/>
  <c r="AK15" i="3"/>
  <c r="AA29" i="3"/>
  <c r="U20" i="3"/>
  <c r="AA36" i="3"/>
  <c r="U30" i="3"/>
  <c r="AA15" i="3"/>
  <c r="U31" i="3"/>
  <c r="S14" i="3"/>
  <c r="AJ34" i="3"/>
  <c r="T34" i="3"/>
  <c r="N11" i="3"/>
  <c r="AJ26" i="3"/>
  <c r="T37" i="3"/>
  <c r="AJ20" i="3"/>
  <c r="T31" i="3"/>
  <c r="AJ25" i="3"/>
  <c r="AA14" i="3"/>
  <c r="AA37" i="3"/>
  <c r="AA24" i="3"/>
  <c r="U24" i="3"/>
  <c r="AF17" i="3"/>
  <c r="AF16" i="3"/>
  <c r="AF38" i="3"/>
  <c r="AF21" i="3"/>
  <c r="AF13" i="3"/>
  <c r="AF18" i="3"/>
  <c r="AA25" i="3"/>
  <c r="AF33" i="3"/>
  <c r="U32" i="3"/>
  <c r="AA35" i="3"/>
  <c r="U28" i="3"/>
  <c r="AJ13" i="3"/>
  <c r="T17" i="3"/>
  <c r="S31" i="3"/>
  <c r="S15" i="3"/>
  <c r="AJ21" i="3"/>
  <c r="T28" i="3"/>
  <c r="AA19" i="3"/>
  <c r="S23" i="3"/>
  <c r="T36" i="3"/>
  <c r="N15" i="3"/>
  <c r="X33" i="3"/>
  <c r="AA23" i="3"/>
  <c r="U14" i="3"/>
  <c r="S32" i="3"/>
  <c r="AD36" i="3"/>
  <c r="AA31" i="3"/>
  <c r="U17" i="3"/>
  <c r="S21" i="3"/>
  <c r="AD29" i="3"/>
  <c r="AA18" i="3"/>
  <c r="U15" i="3"/>
  <c r="S19" i="3"/>
  <c r="AA33" i="3"/>
  <c r="N13" i="3"/>
  <c r="S12" i="3"/>
  <c r="S24" i="3"/>
  <c r="AD16" i="3"/>
  <c r="U38" i="3"/>
  <c r="N32" i="3"/>
  <c r="AD28" i="3"/>
  <c r="AA22" i="3"/>
  <c r="U26" i="3"/>
  <c r="N35" i="3"/>
  <c r="S37" i="3"/>
  <c r="AK18" i="3"/>
  <c r="AD26" i="3"/>
  <c r="X29" i="3"/>
  <c r="AA20" i="3"/>
  <c r="U11" i="3"/>
  <c r="S11" i="3"/>
  <c r="X37" i="3"/>
  <c r="AA13" i="3"/>
  <c r="U37" i="3"/>
  <c r="S39" i="3"/>
  <c r="X17" i="3"/>
  <c r="AA34" i="3"/>
  <c r="U36" i="3"/>
  <c r="U34" i="3"/>
  <c r="S28" i="3"/>
  <c r="AK32" i="3"/>
  <c r="AK17" i="3"/>
  <c r="T11" i="3"/>
  <c r="T25" i="3"/>
  <c r="T19" i="3"/>
  <c r="T23" i="3"/>
  <c r="AJ37" i="3"/>
  <c r="T26" i="3"/>
  <c r="AJ24" i="3"/>
  <c r="T15" i="3"/>
  <c r="AJ35" i="3"/>
  <c r="AJ28" i="3"/>
  <c r="AJ19" i="3"/>
  <c r="AJ38" i="3"/>
  <c r="AJ17" i="3"/>
  <c r="Z26" i="3"/>
  <c r="Z39" i="3"/>
  <c r="Z32" i="3"/>
  <c r="Z28" i="3"/>
  <c r="Z14" i="3"/>
  <c r="Z33" i="3"/>
  <c r="Z17" i="3"/>
  <c r="Z34" i="3"/>
  <c r="Z20" i="3"/>
  <c r="Z23" i="3"/>
  <c r="Z36" i="3"/>
  <c r="Z19" i="3"/>
  <c r="Z30" i="3"/>
  <c r="Z27" i="3"/>
  <c r="L32" i="3"/>
  <c r="X38" i="3"/>
  <c r="AD39" i="3"/>
  <c r="X26" i="3"/>
  <c r="AA26" i="3"/>
  <c r="AA12" i="3"/>
  <c r="U21" i="3"/>
  <c r="U25" i="3"/>
  <c r="S30" i="3"/>
  <c r="S25" i="3"/>
  <c r="AD27" i="3"/>
  <c r="X22" i="3"/>
  <c r="AA32" i="3"/>
  <c r="U27" i="3"/>
  <c r="U13" i="3"/>
  <c r="S35" i="3"/>
  <c r="S33" i="3"/>
  <c r="Z16" i="3"/>
  <c r="Z24" i="3"/>
  <c r="AD18" i="3"/>
  <c r="X20" i="3"/>
  <c r="AA30" i="3"/>
  <c r="U23" i="3"/>
  <c r="N38" i="3"/>
  <c r="S26" i="3"/>
  <c r="S36" i="3"/>
  <c r="Z11" i="3"/>
  <c r="Z21" i="3"/>
  <c r="X18" i="3"/>
  <c r="AD30" i="3"/>
  <c r="AA28" i="3"/>
  <c r="AA11" i="3"/>
  <c r="AA27" i="3"/>
  <c r="U18" i="3"/>
  <c r="U33" i="3"/>
  <c r="U19" i="3"/>
  <c r="S34" i="3"/>
  <c r="S22" i="3"/>
  <c r="S20" i="3"/>
  <c r="AJ16" i="3"/>
  <c r="AJ15" i="3"/>
  <c r="T32" i="3"/>
  <c r="Z22" i="3"/>
  <c r="Z18" i="3"/>
  <c r="N12" i="3"/>
  <c r="AD23" i="3"/>
  <c r="X21" i="3"/>
  <c r="AD25" i="3"/>
  <c r="X32" i="3"/>
  <c r="AA16" i="3"/>
  <c r="AA39" i="3"/>
  <c r="U39" i="3"/>
  <c r="U12" i="3"/>
  <c r="U22" i="3"/>
  <c r="S18" i="3"/>
  <c r="S16" i="3"/>
  <c r="S29" i="3"/>
  <c r="AJ22" i="3"/>
  <c r="AJ18" i="3"/>
  <c r="X11" i="3"/>
  <c r="AD13" i="3"/>
  <c r="X35" i="3"/>
  <c r="AA38" i="3"/>
  <c r="AA17" i="3"/>
  <c r="U35" i="3"/>
  <c r="U29" i="3"/>
  <c r="S38" i="3"/>
  <c r="S27" i="3"/>
  <c r="AJ29" i="3"/>
  <c r="AJ12" i="3"/>
  <c r="T14" i="3"/>
  <c r="Z38" i="3"/>
  <c r="Z12" i="3"/>
  <c r="L22" i="3"/>
  <c r="AJ23" i="3"/>
  <c r="AJ36" i="3"/>
  <c r="T18" i="3"/>
  <c r="T21" i="3"/>
  <c r="T22" i="3"/>
  <c r="Z29" i="3"/>
  <c r="Z13" i="3"/>
  <c r="Z15" i="3"/>
  <c r="AJ11" i="3"/>
  <c r="AJ30" i="3"/>
  <c r="T38" i="3"/>
  <c r="T33" i="3"/>
  <c r="T16" i="3"/>
  <c r="Z37" i="3"/>
  <c r="Z35" i="3"/>
  <c r="R29" i="3"/>
  <c r="N25" i="3"/>
  <c r="AJ14" i="3"/>
  <c r="T39" i="3"/>
  <c r="T29" i="3"/>
  <c r="Z25" i="3"/>
  <c r="R26" i="3"/>
  <c r="L27" i="3"/>
  <c r="L35" i="3"/>
  <c r="L24" i="3"/>
  <c r="AD12" i="3"/>
  <c r="AD20" i="3"/>
  <c r="X13" i="3"/>
  <c r="N19" i="3"/>
  <c r="N37" i="3"/>
  <c r="AD37" i="3"/>
  <c r="AD17" i="3"/>
  <c r="X39" i="3"/>
  <c r="N23" i="3"/>
  <c r="R13" i="3"/>
  <c r="N28" i="3"/>
  <c r="R39" i="3"/>
  <c r="N39" i="3"/>
  <c r="R27" i="3"/>
  <c r="N36" i="3"/>
  <c r="R30" i="3"/>
  <c r="V34" i="3"/>
  <c r="Q30" i="3"/>
  <c r="AB34" i="3"/>
  <c r="AD22" i="3"/>
  <c r="AD11" i="3"/>
  <c r="X23" i="3"/>
  <c r="X36" i="3"/>
  <c r="AC33" i="3"/>
  <c r="AD21" i="3"/>
  <c r="AD24" i="3"/>
  <c r="X28" i="3"/>
  <c r="X30" i="3"/>
  <c r="L29" i="3"/>
  <c r="V31" i="3"/>
  <c r="AD19" i="3"/>
  <c r="AD32" i="3"/>
  <c r="X16" i="3"/>
  <c r="X24" i="3"/>
  <c r="L28" i="3"/>
  <c r="AB28" i="3"/>
  <c r="AI28" i="3"/>
  <c r="AB30" i="3"/>
  <c r="AB14" i="3"/>
  <c r="N34" i="3"/>
  <c r="N33" i="3"/>
  <c r="R11" i="3"/>
  <c r="L21" i="3"/>
  <c r="N26" i="3"/>
  <c r="N30" i="3"/>
  <c r="R28" i="3"/>
  <c r="R15" i="3"/>
  <c r="N22" i="3"/>
  <c r="N27" i="3"/>
  <c r="R36" i="3"/>
  <c r="Q38" i="3"/>
  <c r="P22" i="3"/>
  <c r="V28" i="3"/>
  <c r="Q35" i="3"/>
  <c r="W12" i="3"/>
  <c r="Q32" i="3"/>
  <c r="W39" i="3"/>
  <c r="Q14" i="3"/>
  <c r="W37" i="3"/>
  <c r="AI32" i="3"/>
  <c r="AB21" i="3"/>
  <c r="AI14" i="3"/>
  <c r="Q18" i="3"/>
  <c r="P39" i="3"/>
  <c r="AB15" i="3"/>
  <c r="Q22" i="3"/>
  <c r="AC25" i="3"/>
  <c r="AB39" i="3"/>
  <c r="P32" i="3"/>
  <c r="Q12" i="3"/>
  <c r="AI25" i="3"/>
  <c r="AC24" i="3"/>
  <c r="AB18" i="3"/>
  <c r="R21" i="3"/>
  <c r="V25" i="3"/>
  <c r="Q37" i="3"/>
  <c r="AC21" i="3"/>
  <c r="AB16" i="3"/>
  <c r="R19" i="3"/>
  <c r="AE20" i="3"/>
  <c r="AI12" i="3"/>
  <c r="AI29" i="3"/>
  <c r="Q25" i="3"/>
  <c r="AC18" i="3"/>
  <c r="AL16" i="3"/>
  <c r="AB38" i="3"/>
  <c r="R12" i="3"/>
  <c r="AI22" i="3"/>
  <c r="Q31" i="3"/>
  <c r="AI15" i="3"/>
  <c r="AC16" i="3"/>
  <c r="L18" i="3"/>
  <c r="AB25" i="3"/>
  <c r="AB33" i="3"/>
  <c r="Q15" i="3"/>
  <c r="AI24" i="3"/>
  <c r="AC11" i="3"/>
  <c r="AB22" i="3"/>
  <c r="R34" i="3"/>
  <c r="R25" i="3"/>
  <c r="Q27" i="3"/>
  <c r="AE26" i="3"/>
  <c r="Q16" i="3"/>
  <c r="AI17" i="3"/>
  <c r="AC28" i="3"/>
  <c r="AB11" i="3"/>
  <c r="R31" i="3"/>
  <c r="R37" i="3"/>
  <c r="AE25" i="3"/>
  <c r="V36" i="3"/>
  <c r="Q19" i="3"/>
  <c r="AI18" i="3"/>
  <c r="AC20" i="3"/>
  <c r="AB27" i="3"/>
  <c r="R22" i="3"/>
  <c r="R33" i="3"/>
  <c r="O17" i="3"/>
  <c r="V33" i="3"/>
  <c r="P35" i="3"/>
  <c r="AC27" i="3"/>
  <c r="L19" i="3"/>
  <c r="L30" i="3"/>
  <c r="W24" i="3"/>
  <c r="L15" i="3"/>
  <c r="V22" i="3"/>
  <c r="P15" i="3"/>
  <c r="AC22" i="3"/>
  <c r="AC38" i="3"/>
  <c r="L20" i="3"/>
  <c r="AD15" i="3"/>
  <c r="AD31" i="3"/>
  <c r="AD14" i="3"/>
  <c r="X19" i="3"/>
  <c r="X27" i="3"/>
  <c r="V32" i="3"/>
  <c r="P33" i="3"/>
  <c r="AC30" i="3"/>
  <c r="AC23" i="3"/>
  <c r="L13" i="3"/>
  <c r="V21" i="3"/>
  <c r="P18" i="3"/>
  <c r="AC37" i="3"/>
  <c r="AC17" i="3"/>
  <c r="L23" i="3"/>
  <c r="AC36" i="3"/>
  <c r="L31" i="3"/>
  <c r="AD34" i="3"/>
  <c r="AD38" i="3"/>
  <c r="X31" i="3"/>
  <c r="X25" i="3"/>
  <c r="X15" i="3"/>
  <c r="V12" i="3"/>
  <c r="P12" i="3"/>
  <c r="AC13" i="3"/>
  <c r="L17" i="3"/>
  <c r="L36" i="3"/>
  <c r="AL25" i="3"/>
  <c r="O20" i="3"/>
  <c r="V14" i="3"/>
  <c r="P19" i="3"/>
  <c r="AC14" i="3"/>
  <c r="G13" i="3"/>
  <c r="AD33" i="3"/>
  <c r="X14" i="3"/>
  <c r="X34" i="3"/>
  <c r="V29" i="3"/>
  <c r="P38" i="3"/>
  <c r="AC39" i="3"/>
  <c r="L38" i="3"/>
  <c r="L33" i="3"/>
  <c r="AL24" i="3"/>
  <c r="AE22" i="3"/>
  <c r="AL19" i="3"/>
  <c r="AE30" i="3"/>
  <c r="AE14" i="3"/>
  <c r="AL17" i="3"/>
  <c r="AM33" i="3"/>
  <c r="V18" i="3"/>
  <c r="AL34" i="3"/>
  <c r="V16" i="3"/>
  <c r="AI34" i="3"/>
  <c r="P11" i="3"/>
  <c r="AL22" i="3"/>
  <c r="W38" i="3"/>
  <c r="AE19" i="3"/>
  <c r="AE28" i="3"/>
  <c r="V13" i="3"/>
  <c r="Q29" i="3"/>
  <c r="AL39" i="3"/>
  <c r="AB12" i="3"/>
  <c r="AB35" i="3"/>
  <c r="Q34" i="3"/>
  <c r="AI38" i="3"/>
  <c r="P20" i="3"/>
  <c r="L26" i="3"/>
  <c r="AL20" i="3"/>
  <c r="AL36" i="3"/>
  <c r="W11" i="3"/>
  <c r="W19" i="3"/>
  <c r="AB37" i="3"/>
  <c r="AB32" i="3"/>
  <c r="AE33" i="3"/>
  <c r="AE39" i="3"/>
  <c r="V20" i="3"/>
  <c r="V26" i="3"/>
  <c r="Q33" i="3"/>
  <c r="Q36" i="3"/>
  <c r="Q23" i="3"/>
  <c r="AI35" i="3"/>
  <c r="N17" i="3"/>
  <c r="N31" i="3"/>
  <c r="N24" i="3"/>
  <c r="P34" i="3"/>
  <c r="P27" i="3"/>
  <c r="P17" i="3"/>
  <c r="AC19" i="3"/>
  <c r="AC32" i="3"/>
  <c r="L25" i="3"/>
  <c r="L16" i="3"/>
  <c r="AL14" i="3"/>
  <c r="AL33" i="3"/>
  <c r="W35" i="3"/>
  <c r="W13" i="3"/>
  <c r="AB36" i="3"/>
  <c r="AB29" i="3"/>
  <c r="R18" i="3"/>
  <c r="R38" i="3"/>
  <c r="AE17" i="3"/>
  <c r="AE35" i="3"/>
  <c r="AM13" i="3"/>
  <c r="AL11" i="3"/>
  <c r="AL15" i="3"/>
  <c r="AE18" i="3"/>
  <c r="Y39" i="3"/>
  <c r="AL38" i="3"/>
  <c r="AE15" i="3"/>
  <c r="AE16" i="3"/>
  <c r="V17" i="3"/>
  <c r="V19" i="3"/>
  <c r="P16" i="3"/>
  <c r="AL23" i="3"/>
  <c r="W15" i="3"/>
  <c r="AE37" i="3"/>
  <c r="AE11" i="3"/>
  <c r="V35" i="3"/>
  <c r="AI16" i="3"/>
  <c r="AL28" i="3"/>
  <c r="V30" i="3"/>
  <c r="Q28" i="3"/>
  <c r="AI19" i="3"/>
  <c r="P13" i="3"/>
  <c r="AL35" i="3"/>
  <c r="W34" i="3"/>
  <c r="V38" i="3"/>
  <c r="Q11" i="3"/>
  <c r="AI13" i="3"/>
  <c r="P24" i="3"/>
  <c r="AC12" i="3"/>
  <c r="L34" i="3"/>
  <c r="V24" i="3"/>
  <c r="V11" i="3"/>
  <c r="Q13" i="3"/>
  <c r="Q24" i="3"/>
  <c r="Q20" i="3"/>
  <c r="AI31" i="3"/>
  <c r="N29" i="3"/>
  <c r="N16" i="3"/>
  <c r="N21" i="3"/>
  <c r="P25" i="3"/>
  <c r="P36" i="3"/>
  <c r="P14" i="3"/>
  <c r="AC15" i="3"/>
  <c r="AC29" i="3"/>
  <c r="L11" i="3"/>
  <c r="L14" i="3"/>
  <c r="AL29" i="3"/>
  <c r="AL30" i="3"/>
  <c r="W36" i="3"/>
  <c r="AB19" i="3"/>
  <c r="AB13" i="3"/>
  <c r="AB26" i="3"/>
  <c r="R16" i="3"/>
  <c r="R35" i="3"/>
  <c r="AE27" i="3"/>
  <c r="AL13" i="3"/>
  <c r="AL21" i="3"/>
  <c r="O24" i="3"/>
  <c r="AL32" i="3"/>
  <c r="AL18" i="3"/>
  <c r="AE31" i="3"/>
  <c r="AE23" i="3"/>
  <c r="Y29" i="3"/>
  <c r="AL26" i="3"/>
  <c r="AE12" i="3"/>
  <c r="AL31" i="3"/>
  <c r="AL12" i="3"/>
  <c r="W25" i="3"/>
  <c r="AM38" i="3"/>
  <c r="P29" i="3"/>
  <c r="W31" i="3"/>
  <c r="V15" i="3"/>
  <c r="P37" i="3"/>
  <c r="P26" i="3"/>
  <c r="W27" i="3"/>
  <c r="V39" i="3"/>
  <c r="AI27" i="3"/>
  <c r="P28" i="3"/>
  <c r="P23" i="3"/>
  <c r="W20" i="3"/>
  <c r="AE34" i="3"/>
  <c r="AE24" i="3"/>
  <c r="V27" i="3"/>
  <c r="Q26" i="3"/>
  <c r="P31" i="3"/>
  <c r="AC35" i="3"/>
  <c r="L12" i="3"/>
  <c r="AE29" i="3"/>
  <c r="AE13" i="3"/>
  <c r="AE36" i="3"/>
  <c r="AE21" i="3"/>
  <c r="AE38" i="3"/>
  <c r="V23" i="3"/>
  <c r="Q39" i="3"/>
  <c r="Q21" i="3"/>
  <c r="AI20" i="3"/>
  <c r="N20" i="3"/>
  <c r="N14" i="3"/>
  <c r="P30" i="3"/>
  <c r="AC34" i="3"/>
  <c r="AC31" i="3"/>
  <c r="L37" i="3"/>
  <c r="L39" i="3"/>
  <c r="AL37" i="3"/>
  <c r="W28" i="3"/>
  <c r="AB24" i="3"/>
  <c r="AB31" i="3"/>
  <c r="AB23" i="3"/>
  <c r="R24" i="3"/>
  <c r="W30" i="3"/>
  <c r="M34" i="3"/>
  <c r="M39" i="3"/>
  <c r="AG15" i="3"/>
  <c r="M20" i="3"/>
  <c r="AH26" i="3"/>
  <c r="AH31" i="3"/>
  <c r="M26" i="3"/>
  <c r="AG30" i="3"/>
  <c r="AH24" i="3"/>
  <c r="AH28" i="3"/>
  <c r="M11" i="3"/>
  <c r="M13" i="3"/>
  <c r="M24" i="3"/>
  <c r="AG17" i="3"/>
  <c r="AG34" i="3"/>
  <c r="AH23" i="3"/>
  <c r="AH21" i="3"/>
  <c r="AH19" i="3"/>
  <c r="M17" i="3"/>
  <c r="M23" i="3"/>
  <c r="M21" i="3"/>
  <c r="AG39" i="3"/>
  <c r="AG31" i="3"/>
  <c r="AI36" i="3"/>
  <c r="AI21" i="3"/>
  <c r="AH39" i="3"/>
  <c r="AH14" i="3"/>
  <c r="AH16" i="3"/>
  <c r="W21" i="3"/>
  <c r="W26" i="3"/>
  <c r="G14" i="3"/>
  <c r="AG14" i="3"/>
  <c r="AH27" i="3"/>
  <c r="M36" i="3"/>
  <c r="AG12" i="3"/>
  <c r="M35" i="3"/>
  <c r="AH17" i="3"/>
  <c r="AH13" i="3"/>
  <c r="M29" i="3"/>
  <c r="M31" i="3"/>
  <c r="M15" i="3"/>
  <c r="AG26" i="3"/>
  <c r="AG24" i="3"/>
  <c r="AG25" i="3"/>
  <c r="AH30" i="3"/>
  <c r="AH33" i="3"/>
  <c r="M38" i="3"/>
  <c r="M16" i="3"/>
  <c r="M12" i="3"/>
  <c r="AG27" i="3"/>
  <c r="AG36" i="3"/>
  <c r="AG22" i="3"/>
  <c r="AI26" i="3"/>
  <c r="AI33" i="3"/>
  <c r="AH35" i="3"/>
  <c r="AH29" i="3"/>
  <c r="W33" i="3"/>
  <c r="W23" i="3"/>
  <c r="W22" i="3"/>
  <c r="AG38" i="3"/>
  <c r="M37" i="3"/>
  <c r="M18" i="3"/>
  <c r="AG35" i="3"/>
  <c r="AG28" i="3"/>
  <c r="AH12" i="3"/>
  <c r="M19" i="3"/>
  <c r="M14" i="3"/>
  <c r="AG20" i="3"/>
  <c r="AG32" i="3"/>
  <c r="AG19" i="3"/>
  <c r="AM16" i="3"/>
  <c r="AH38" i="3"/>
  <c r="AH11" i="3"/>
  <c r="M28" i="3"/>
  <c r="M32" i="3"/>
  <c r="AG23" i="3"/>
  <c r="AG21" i="3"/>
  <c r="AG16" i="3"/>
  <c r="AI23" i="3"/>
  <c r="AI30" i="3"/>
  <c r="AI37" i="3"/>
  <c r="AM14" i="3"/>
  <c r="AH18" i="3"/>
  <c r="AH37" i="3"/>
  <c r="W32" i="3"/>
  <c r="W18" i="3"/>
  <c r="W16" i="3"/>
  <c r="W17" i="3"/>
  <c r="AB20" i="3"/>
  <c r="AG13" i="3"/>
  <c r="AH34" i="3"/>
  <c r="G37" i="3"/>
  <c r="G28" i="3"/>
  <c r="M33" i="3"/>
  <c r="AG33" i="3"/>
  <c r="M25" i="3"/>
  <c r="M30" i="3"/>
  <c r="AG29" i="3"/>
  <c r="AG11" i="3"/>
  <c r="AM26" i="3"/>
  <c r="AH15" i="3"/>
  <c r="AH32" i="3"/>
  <c r="AH25" i="3"/>
  <c r="G15" i="3"/>
  <c r="M22" i="3"/>
  <c r="AG18" i="3"/>
  <c r="AI39" i="3"/>
  <c r="AH20" i="3"/>
  <c r="AH36" i="3"/>
  <c r="W14" i="3"/>
  <c r="Y15" i="3"/>
  <c r="G31" i="3"/>
  <c r="G17" i="3"/>
  <c r="Y19" i="3"/>
  <c r="Y23" i="3"/>
  <c r="O29" i="3"/>
  <c r="O36" i="3"/>
  <c r="AM28" i="3"/>
  <c r="AM25" i="3"/>
  <c r="G27" i="3"/>
  <c r="Y25" i="3"/>
  <c r="O18" i="3"/>
  <c r="G35" i="3"/>
  <c r="G36" i="3"/>
  <c r="Y16" i="3"/>
  <c r="Y33" i="3"/>
  <c r="O37" i="3"/>
  <c r="O23" i="3"/>
  <c r="O15" i="3"/>
  <c r="AM31" i="3"/>
  <c r="AM22" i="3"/>
  <c r="O38" i="3"/>
  <c r="Y17" i="3"/>
  <c r="Y30" i="3"/>
  <c r="O19" i="3"/>
  <c r="O27" i="3"/>
  <c r="O12" i="3"/>
  <c r="AM20" i="3"/>
  <c r="AM37" i="3"/>
  <c r="O25" i="3"/>
  <c r="Y26" i="3"/>
  <c r="O33" i="3"/>
  <c r="O16" i="3"/>
  <c r="O21" i="3"/>
  <c r="AM23" i="3"/>
  <c r="AM34" i="3"/>
  <c r="Y27" i="3"/>
  <c r="G18" i="3"/>
  <c r="G22" i="3"/>
  <c r="G39" i="3"/>
  <c r="Y37" i="3"/>
  <c r="Y38" i="3"/>
  <c r="Y24" i="3"/>
  <c r="O34" i="3"/>
  <c r="O14" i="3"/>
  <c r="AM35" i="3"/>
  <c r="AM29" i="3"/>
  <c r="AM30" i="3"/>
  <c r="G25" i="3"/>
  <c r="Y36" i="3"/>
  <c r="G34" i="3"/>
  <c r="G33" i="3"/>
  <c r="Y31" i="3"/>
  <c r="Y34" i="3"/>
  <c r="Y21" i="3"/>
  <c r="O35" i="3"/>
  <c r="O31" i="3"/>
  <c r="AM39" i="3"/>
  <c r="AM27" i="3"/>
  <c r="AM12" i="3"/>
  <c r="G23" i="3"/>
  <c r="G24" i="3"/>
  <c r="G30" i="3"/>
  <c r="G29" i="3"/>
  <c r="G16" i="3"/>
  <c r="G21" i="3"/>
  <c r="Y28" i="3"/>
  <c r="Y22" i="3"/>
  <c r="Y18" i="3"/>
  <c r="O26" i="3"/>
  <c r="O39" i="3"/>
  <c r="AM32" i="3"/>
  <c r="AM24" i="3"/>
  <c r="AM21" i="3"/>
  <c r="G38" i="3"/>
  <c r="Y14" i="3"/>
  <c r="O30" i="3"/>
  <c r="O32" i="3"/>
  <c r="AM18" i="3"/>
  <c r="G32" i="3"/>
  <c r="Y20" i="3"/>
  <c r="G20" i="3"/>
  <c r="Y32" i="3"/>
  <c r="Y13" i="3"/>
  <c r="Y12" i="3"/>
  <c r="O22" i="3"/>
  <c r="O28" i="3"/>
  <c r="AM11" i="3"/>
  <c r="AM19" i="3"/>
  <c r="AM15" i="3"/>
  <c r="G26" i="3"/>
  <c r="G19" i="3"/>
  <c r="Y11" i="3"/>
  <c r="O13" i="3"/>
  <c r="AM36" i="3"/>
  <c r="F14" i="3"/>
  <c r="F34" i="3"/>
  <c r="F19" i="3"/>
  <c r="F21" i="3"/>
  <c r="F16" i="3"/>
  <c r="F22" i="3"/>
  <c r="F35" i="3"/>
  <c r="F32" i="3"/>
  <c r="F18" i="3"/>
  <c r="F39" i="3"/>
  <c r="F15" i="3"/>
  <c r="F17" i="3"/>
  <c r="F38" i="3"/>
  <c r="F20" i="3"/>
  <c r="F24" i="3"/>
  <c r="F13" i="3"/>
  <c r="F36" i="3"/>
  <c r="F31" i="3"/>
  <c r="F27" i="3"/>
  <c r="F30" i="3"/>
  <c r="F23" i="3"/>
  <c r="F33" i="3"/>
  <c r="F29" i="3"/>
  <c r="F37" i="3"/>
  <c r="F25" i="3"/>
  <c r="F26" i="3"/>
  <c r="C67" i="2" l="1"/>
  <c r="D67" i="2" s="1"/>
  <c r="C66" i="2"/>
  <c r="D66" i="2" s="1"/>
  <c r="Q4" i="3" l="1"/>
  <c r="E66" i="2"/>
  <c r="Q5" i="3"/>
  <c r="B53" i="2" s="1"/>
  <c r="E67" i="2"/>
  <c r="D5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<sst xmlns="http://schemas.openxmlformats.org/spreadsheetml/2006/main" count="669" uniqueCount="72">
  <si>
    <t>Team1</t>
  </si>
  <si>
    <t>Runs1</t>
  </si>
  <si>
    <t>wicket1</t>
  </si>
  <si>
    <t>Over1</t>
  </si>
  <si>
    <t>Team2</t>
  </si>
  <si>
    <t>Runs2</t>
  </si>
  <si>
    <t>wicket2</t>
  </si>
  <si>
    <t>Over2</t>
  </si>
  <si>
    <t>Zimbabwe</t>
  </si>
  <si>
    <t>Namibia</t>
  </si>
  <si>
    <t>Australia</t>
  </si>
  <si>
    <t>Pakistan</t>
  </si>
  <si>
    <t>India</t>
  </si>
  <si>
    <t>Netherlands</t>
  </si>
  <si>
    <t>England</t>
  </si>
  <si>
    <t>West Indies</t>
  </si>
  <si>
    <t>South Africa</t>
  </si>
  <si>
    <t>Sri Lanka</t>
  </si>
  <si>
    <t>New Zealand</t>
  </si>
  <si>
    <t>Canada</t>
  </si>
  <si>
    <t>Bangladesh</t>
  </si>
  <si>
    <t>Kenya</t>
  </si>
  <si>
    <t>Scotland</t>
  </si>
  <si>
    <t>Bermuda</t>
  </si>
  <si>
    <t>Ireland</t>
  </si>
  <si>
    <t>Afghanistan</t>
  </si>
  <si>
    <t>United Arab Emirates</t>
  </si>
  <si>
    <t>Runrate1</t>
  </si>
  <si>
    <t>Runrate2</t>
  </si>
  <si>
    <t>Teams</t>
  </si>
  <si>
    <t>Batting First</t>
  </si>
  <si>
    <t>Chasing</t>
  </si>
  <si>
    <t>Scoring rate</t>
  </si>
  <si>
    <t>Opposition Rate</t>
  </si>
  <si>
    <t>Wicket Lost</t>
  </si>
  <si>
    <t>Wicket Took</t>
  </si>
  <si>
    <t>Scoring Rate</t>
  </si>
  <si>
    <t>Scoring Point</t>
  </si>
  <si>
    <t>Defending Point</t>
  </si>
  <si>
    <t>Average</t>
  </si>
  <si>
    <t>Wicket Lost Point</t>
  </si>
  <si>
    <t>Wicket Took Point</t>
  </si>
  <si>
    <t>Chasing Rate</t>
  </si>
  <si>
    <t>Chasing Point</t>
  </si>
  <si>
    <t>Opponent Point</t>
  </si>
  <si>
    <t>Defending Rate</t>
  </si>
  <si>
    <t>Overs</t>
  </si>
  <si>
    <t>Run Rate</t>
  </si>
  <si>
    <t>Innings</t>
  </si>
  <si>
    <t>Average Over bowled</t>
  </si>
  <si>
    <t>Average Over Faced</t>
  </si>
  <si>
    <t>Teams Batting First</t>
  </si>
  <si>
    <t>Team Chasing</t>
  </si>
  <si>
    <t>Average Over Bowled</t>
  </si>
  <si>
    <t>Team Was All-Out</t>
  </si>
  <si>
    <t>Team All-Out Oponent</t>
  </si>
  <si>
    <t>Win %</t>
  </si>
  <si>
    <t>Batting First:</t>
  </si>
  <si>
    <t>Chasing:</t>
  </si>
  <si>
    <t>Runs</t>
  </si>
  <si>
    <t>Wicket</t>
  </si>
  <si>
    <t>Indicator</t>
  </si>
  <si>
    <t>No fill</t>
  </si>
  <si>
    <t xml:space="preserve">Speedometer </t>
  </si>
  <si>
    <t>Predicted Average</t>
  </si>
  <si>
    <t>Possion%</t>
  </si>
  <si>
    <t>Adjusted</t>
  </si>
  <si>
    <t>Incline</t>
  </si>
  <si>
    <t>Odds</t>
  </si>
  <si>
    <t>Chance of scoring at each rate</t>
  </si>
  <si>
    <t>Win % at each Scoring rate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</si>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</sst>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70" formatCode="0.0%"/>
    <numFmt numFmtId="171" formatCode="0.000%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Book Antiqua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0"/>
      <name val="Arial Narrow"/>
      <family val="2"/>
    </font>
    <font>
      <b/>
      <sz val="16"/>
      <color theme="0"/>
      <name val="Copperplate Gothic Light"/>
      <family val="2"/>
    </font>
    <font>
      <b/>
      <sz val="22"/>
      <color theme="0"/>
      <name val="Constantia"/>
      <family val="1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opperplate Gothic Light"/>
      <family val="2"/>
    </font>
    <font>
      <b/>
      <sz val="16"/>
      <color theme="0"/>
      <name val="Constantia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10797"/>
        <bgColor indexed="64"/>
      </patternFill>
    </fill>
    <fill>
      <patternFill patternType="solid">
        <fgColor rgb="FF1E0C3A"/>
        <bgColor indexed="64"/>
      </patternFill>
    </fill>
    <fill>
      <patternFill patternType="solid">
        <fgColor rgb="FFC022A9"/>
        <bgColor indexed="64"/>
      </patternFill>
    </fill>
    <fill>
      <gradientFill degree="90">
        <stop position="0">
          <color rgb="FF310A66"/>
        </stop>
        <stop position="1">
          <color rgb="FF410797"/>
        </stop>
      </gradient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pivotButton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" fontId="0" fillId="0" borderId="15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2" fontId="0" fillId="35" borderId="14" xfId="0" applyNumberFormat="1" applyFill="1" applyBorder="1" applyAlignment="1">
      <alignment horizontal="center"/>
    </xf>
    <xf numFmtId="2" fontId="0" fillId="35" borderId="15" xfId="0" applyNumberFormat="1" applyFill="1" applyBorder="1" applyAlignment="1">
      <alignment horizontal="center"/>
    </xf>
    <xf numFmtId="2" fontId="0" fillId="35" borderId="16" xfId="0" applyNumberFormat="1" applyFill="1" applyBorder="1" applyAlignment="1">
      <alignment horizontal="center"/>
    </xf>
    <xf numFmtId="2" fontId="0" fillId="35" borderId="17" xfId="0" applyNumberFormat="1" applyFill="1" applyBorder="1" applyAlignment="1">
      <alignment horizontal="center"/>
    </xf>
    <xf numFmtId="2" fontId="0" fillId="35" borderId="0" xfId="0" applyNumberFormat="1" applyFill="1" applyBorder="1" applyAlignment="1">
      <alignment horizontal="center"/>
    </xf>
    <xf numFmtId="2" fontId="0" fillId="35" borderId="18" xfId="0" applyNumberFormat="1" applyFill="1" applyBorder="1" applyAlignment="1">
      <alignment horizontal="center"/>
    </xf>
    <xf numFmtId="2" fontId="0" fillId="35" borderId="19" xfId="0" applyNumberFormat="1" applyFill="1" applyBorder="1" applyAlignment="1">
      <alignment horizontal="center"/>
    </xf>
    <xf numFmtId="2" fontId="0" fillId="35" borderId="20" xfId="0" applyNumberFormat="1" applyFill="1" applyBorder="1" applyAlignment="1">
      <alignment horizontal="center"/>
    </xf>
    <xf numFmtId="2" fontId="0" fillId="35" borderId="21" xfId="0" applyNumberForma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/>
    </xf>
    <xf numFmtId="0" fontId="18" fillId="34" borderId="23" xfId="0" applyFont="1" applyFill="1" applyBorder="1" applyAlignment="1">
      <alignment horizontal="center"/>
    </xf>
    <xf numFmtId="0" fontId="18" fillId="34" borderId="24" xfId="0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0" borderId="10" xfId="0" pivotButton="1" applyBorder="1"/>
    <xf numFmtId="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pivotButton="1" applyFont="1" applyBorder="1"/>
    <xf numFmtId="2" fontId="0" fillId="0" borderId="11" xfId="0" applyNumberFormat="1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0" xfId="0" pivotButton="1" applyAlignment="1">
      <alignment wrapText="1"/>
    </xf>
    <xf numFmtId="2" fontId="0" fillId="35" borderId="0" xfId="1" applyNumberFormat="1" applyFont="1" applyFill="1" applyAlignment="1">
      <alignment horizontal="center"/>
    </xf>
    <xf numFmtId="9" fontId="0" fillId="0" borderId="19" xfId="0" applyNumberFormat="1" applyBorder="1" applyAlignment="1">
      <alignment horizontal="center"/>
    </xf>
    <xf numFmtId="9" fontId="0" fillId="0" borderId="20" xfId="0" applyNumberFormat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0" fontId="22" fillId="34" borderId="22" xfId="0" applyFont="1" applyFill="1" applyBorder="1" applyAlignment="1">
      <alignment horizontal="center"/>
    </xf>
    <xf numFmtId="0" fontId="22" fillId="34" borderId="23" xfId="0" applyFont="1" applyFill="1" applyBorder="1" applyAlignment="1">
      <alignment horizontal="center"/>
    </xf>
    <xf numFmtId="0" fontId="22" fillId="34" borderId="24" xfId="0" applyFont="1" applyFill="1" applyBorder="1" applyAlignment="1">
      <alignment horizontal="center"/>
    </xf>
    <xf numFmtId="0" fontId="0" fillId="0" borderId="19" xfId="0" applyBorder="1"/>
    <xf numFmtId="0" fontId="21" fillId="11" borderId="10" xfId="21" applyFont="1" applyBorder="1"/>
    <xf numFmtId="1" fontId="21" fillId="11" borderId="10" xfId="21" applyNumberFormat="1" applyFont="1" applyBorder="1" applyAlignment="1"/>
    <xf numFmtId="0" fontId="21" fillId="11" borderId="10" xfId="21" applyFont="1" applyBorder="1" applyAlignment="1"/>
    <xf numFmtId="9" fontId="0" fillId="0" borderId="20" xfId="1" applyFont="1" applyBorder="1" applyAlignment="1">
      <alignment horizontal="center"/>
    </xf>
    <xf numFmtId="0" fontId="1" fillId="11" borderId="10" xfId="21" applyBorder="1" applyAlignment="1">
      <alignment horizontal="center"/>
    </xf>
    <xf numFmtId="0" fontId="0" fillId="0" borderId="14" xfId="0" applyBorder="1"/>
    <xf numFmtId="9" fontId="0" fillId="0" borderId="15" xfId="1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  <xf numFmtId="1" fontId="20" fillId="37" borderId="10" xfId="0" applyNumberFormat="1" applyFont="1" applyFill="1" applyBorder="1" applyAlignment="1">
      <alignment horizontal="center" vertical="center"/>
    </xf>
    <xf numFmtId="1" fontId="19" fillId="37" borderId="10" xfId="0" applyNumberFormat="1" applyFont="1" applyFill="1" applyBorder="1" applyAlignment="1">
      <alignment horizontal="center" vertical="center"/>
    </xf>
    <xf numFmtId="2" fontId="19" fillId="37" borderId="10" xfId="0" applyNumberFormat="1" applyFont="1" applyFill="1" applyBorder="1" applyAlignment="1">
      <alignment horizontal="center" vertical="center"/>
    </xf>
    <xf numFmtId="10" fontId="19" fillId="37" borderId="10" xfId="0" applyNumberFormat="1" applyFont="1" applyFill="1" applyBorder="1" applyAlignment="1">
      <alignment horizontal="center" vertical="center"/>
    </xf>
    <xf numFmtId="2" fontId="0" fillId="37" borderId="0" xfId="0" applyNumberFormat="1" applyFill="1" applyAlignment="1"/>
    <xf numFmtId="0" fontId="0" fillId="37" borderId="0" xfId="0" applyFill="1" applyAlignment="1"/>
    <xf numFmtId="170" fontId="0" fillId="37" borderId="0" xfId="1" applyNumberFormat="1" applyFont="1" applyFill="1"/>
    <xf numFmtId="1" fontId="0" fillId="38" borderId="15" xfId="0" applyNumberFormat="1" applyFill="1" applyBorder="1"/>
    <xf numFmtId="1" fontId="0" fillId="38" borderId="0" xfId="0" applyNumberFormat="1" applyFill="1" applyBorder="1"/>
    <xf numFmtId="0" fontId="0" fillId="38" borderId="0" xfId="0" applyFill="1" applyBorder="1"/>
    <xf numFmtId="1" fontId="0" fillId="38" borderId="20" xfId="0" applyNumberFormat="1" applyFill="1" applyBorder="1"/>
    <xf numFmtId="171" fontId="0" fillId="37" borderId="12" xfId="1" applyNumberFormat="1" applyFont="1" applyFill="1" applyBorder="1" applyAlignment="1">
      <alignment horizontal="center"/>
    </xf>
    <xf numFmtId="171" fontId="0" fillId="37" borderId="13" xfId="1" applyNumberFormat="1" applyFont="1" applyFill="1" applyBorder="1" applyAlignment="1">
      <alignment horizontal="center"/>
    </xf>
    <xf numFmtId="10" fontId="0" fillId="37" borderId="12" xfId="1" applyNumberFormat="1" applyFont="1" applyFill="1" applyBorder="1" applyAlignment="1">
      <alignment horizontal="center"/>
    </xf>
    <xf numFmtId="10" fontId="0" fillId="37" borderId="13" xfId="1" applyNumberFormat="1" applyFont="1" applyFill="1" applyBorder="1" applyAlignment="1">
      <alignment horizontal="center"/>
    </xf>
    <xf numFmtId="1" fontId="0" fillId="37" borderId="0" xfId="0" applyNumberFormat="1" applyFont="1" applyFill="1" applyAlignment="1">
      <alignment horizontal="center"/>
    </xf>
    <xf numFmtId="0" fontId="0" fillId="38" borderId="17" xfId="0" applyFill="1" applyBorder="1" applyAlignment="1">
      <alignment horizontal="center" vertical="center"/>
    </xf>
    <xf numFmtId="0" fontId="0" fillId="38" borderId="18" xfId="0" applyFill="1" applyBorder="1"/>
    <xf numFmtId="0" fontId="0" fillId="38" borderId="19" xfId="0" applyFill="1" applyBorder="1"/>
    <xf numFmtId="0" fontId="0" fillId="38" borderId="21" xfId="0" applyFill="1" applyBorder="1"/>
    <xf numFmtId="0" fontId="27" fillId="39" borderId="32" xfId="0" applyFont="1" applyFill="1" applyBorder="1" applyAlignment="1">
      <alignment horizontal="center" vertical="center"/>
    </xf>
    <xf numFmtId="0" fontId="27" fillId="39" borderId="33" xfId="0" applyFont="1" applyFill="1" applyBorder="1" applyAlignment="1">
      <alignment horizontal="center" vertical="center"/>
    </xf>
    <xf numFmtId="0" fontId="28" fillId="39" borderId="34" xfId="0" applyFont="1" applyFill="1" applyBorder="1" applyAlignment="1">
      <alignment horizontal="center" vertical="center"/>
    </xf>
    <xf numFmtId="0" fontId="28" fillId="39" borderId="35" xfId="0" applyFont="1" applyFill="1" applyBorder="1" applyAlignment="1">
      <alignment horizontal="center" vertical="center"/>
    </xf>
    <xf numFmtId="0" fontId="28" fillId="39" borderId="36" xfId="0" applyFont="1" applyFill="1" applyBorder="1" applyAlignment="1">
      <alignment horizontal="center" vertical="center"/>
    </xf>
    <xf numFmtId="0" fontId="23" fillId="39" borderId="34" xfId="0" applyFont="1" applyFill="1" applyBorder="1" applyAlignment="1">
      <alignment horizontal="center" vertical="center"/>
    </xf>
    <xf numFmtId="0" fontId="23" fillId="39" borderId="36" xfId="0" applyFont="1" applyFill="1" applyBorder="1" applyAlignment="1">
      <alignment horizontal="center" vertical="center"/>
    </xf>
    <xf numFmtId="0" fontId="13" fillId="39" borderId="32" xfId="0" applyFont="1" applyFill="1" applyBorder="1" applyAlignment="1">
      <alignment horizontal="center" vertical="center" wrapText="1"/>
    </xf>
    <xf numFmtId="0" fontId="13" fillId="39" borderId="33" xfId="0" applyFont="1" applyFill="1" applyBorder="1" applyAlignment="1">
      <alignment horizontal="center" vertical="center" wrapText="1"/>
    </xf>
    <xf numFmtId="0" fontId="24" fillId="38" borderId="34" xfId="0" applyFont="1" applyFill="1" applyBorder="1" applyAlignment="1">
      <alignment horizontal="center" vertical="center"/>
    </xf>
    <xf numFmtId="0" fontId="24" fillId="38" borderId="35" xfId="0" applyFont="1" applyFill="1" applyBorder="1" applyAlignment="1">
      <alignment horizontal="center" vertical="center"/>
    </xf>
    <xf numFmtId="0" fontId="24" fillId="38" borderId="36" xfId="0" applyFont="1" applyFill="1" applyBorder="1" applyAlignment="1">
      <alignment horizontal="center" vertical="center"/>
    </xf>
    <xf numFmtId="0" fontId="24" fillId="38" borderId="38" xfId="0" applyFont="1" applyFill="1" applyBorder="1" applyAlignment="1">
      <alignment horizontal="center" vertical="center" textRotation="90"/>
    </xf>
    <xf numFmtId="0" fontId="24" fillId="38" borderId="39" xfId="0" applyFont="1" applyFill="1" applyBorder="1" applyAlignment="1">
      <alignment horizontal="center" vertical="center" textRotation="90"/>
    </xf>
    <xf numFmtId="0" fontId="24" fillId="38" borderId="40" xfId="0" applyFont="1" applyFill="1" applyBorder="1" applyAlignment="1">
      <alignment horizontal="center" vertical="center" textRotation="90"/>
    </xf>
    <xf numFmtId="0" fontId="25" fillId="38" borderId="41" xfId="0" applyFont="1" applyFill="1" applyBorder="1" applyAlignment="1">
      <alignment horizontal="center" vertical="center"/>
    </xf>
    <xf numFmtId="0" fontId="25" fillId="38" borderId="43" xfId="0" applyFont="1" applyFill="1" applyBorder="1" applyAlignment="1">
      <alignment horizontal="center" vertical="center"/>
    </xf>
    <xf numFmtId="0" fontId="29" fillId="36" borderId="26" xfId="0" applyFont="1" applyFill="1" applyBorder="1" applyAlignment="1">
      <alignment horizontal="right" vertical="center"/>
    </xf>
    <xf numFmtId="0" fontId="29" fillId="36" borderId="25" xfId="0" applyFont="1" applyFill="1" applyBorder="1" applyAlignment="1">
      <alignment horizontal="right" vertical="center"/>
    </xf>
    <xf numFmtId="0" fontId="25" fillId="38" borderId="37" xfId="0" applyFont="1" applyFill="1" applyBorder="1" applyAlignment="1">
      <alignment horizontal="center" vertical="center"/>
    </xf>
    <xf numFmtId="0" fontId="26" fillId="39" borderId="44" xfId="0" applyFont="1" applyFill="1" applyBorder="1" applyAlignment="1">
      <alignment horizontal="center" vertical="center"/>
    </xf>
    <xf numFmtId="0" fontId="26" fillId="39" borderId="45" xfId="0" applyFont="1" applyFill="1" applyBorder="1" applyAlignment="1">
      <alignment horizontal="center" vertical="center"/>
    </xf>
    <xf numFmtId="0" fontId="26" fillId="39" borderId="27" xfId="0" applyFont="1" applyFill="1" applyBorder="1" applyAlignment="1">
      <alignment horizontal="center" vertical="center"/>
    </xf>
    <xf numFmtId="0" fontId="26" fillId="39" borderId="28" xfId="0" applyFont="1" applyFill="1" applyBorder="1" applyAlignment="1">
      <alignment horizontal="center" vertical="center"/>
    </xf>
    <xf numFmtId="164" fontId="0" fillId="35" borderId="34" xfId="0" applyNumberFormat="1" applyFill="1" applyBorder="1" applyAlignment="1">
      <alignment horizontal="center" vertical="center"/>
    </xf>
    <xf numFmtId="164" fontId="0" fillId="35" borderId="35" xfId="0" applyNumberFormat="1" applyFill="1" applyBorder="1" applyAlignment="1">
      <alignment horizontal="center" vertical="center"/>
    </xf>
    <xf numFmtId="164" fontId="0" fillId="35" borderId="36" xfId="0" applyNumberFormat="1" applyFill="1" applyBorder="1" applyAlignment="1">
      <alignment horizontal="center" vertical="center"/>
    </xf>
    <xf numFmtId="164" fontId="0" fillId="35" borderId="38" xfId="0" applyNumberFormat="1" applyFill="1" applyBorder="1" applyAlignment="1">
      <alignment horizontal="center"/>
    </xf>
    <xf numFmtId="164" fontId="0" fillId="35" borderId="39" xfId="0" applyNumberFormat="1" applyFill="1" applyBorder="1" applyAlignment="1">
      <alignment horizontal="center"/>
    </xf>
    <xf numFmtId="164" fontId="0" fillId="35" borderId="40" xfId="0" applyNumberFormat="1" applyFill="1" applyBorder="1" applyAlignment="1">
      <alignment horizontal="center"/>
    </xf>
    <xf numFmtId="0" fontId="17" fillId="38" borderId="41" xfId="0" applyFont="1" applyFill="1" applyBorder="1" applyAlignment="1">
      <alignment horizontal="center" vertical="center"/>
    </xf>
    <xf numFmtId="0" fontId="17" fillId="38" borderId="42" xfId="0" applyFont="1" applyFill="1" applyBorder="1" applyAlignment="1">
      <alignment horizontal="center" vertical="center"/>
    </xf>
    <xf numFmtId="0" fontId="0" fillId="37" borderId="12" xfId="0" applyFill="1" applyBorder="1"/>
    <xf numFmtId="0" fontId="0" fillId="37" borderId="12" xfId="0" applyFill="1" applyBorder="1" applyAlignment="1">
      <alignment horizontal="center"/>
    </xf>
    <xf numFmtId="0" fontId="17" fillId="36" borderId="25" xfId="0" applyFont="1" applyFill="1" applyBorder="1" applyAlignment="1">
      <alignment horizontal="center" vertical="center"/>
    </xf>
    <xf numFmtId="0" fontId="26" fillId="39" borderId="26" xfId="0" applyFont="1" applyFill="1" applyBorder="1" applyAlignment="1">
      <alignment horizontal="center" vertical="center"/>
    </xf>
    <xf numFmtId="0" fontId="30" fillId="39" borderId="26" xfId="0" applyFont="1" applyFill="1" applyBorder="1" applyAlignment="1">
      <alignment horizontal="center" vertical="center"/>
    </xf>
    <xf numFmtId="0" fontId="30" fillId="39" borderId="27" xfId="0" applyFont="1" applyFill="1" applyBorder="1" applyAlignment="1">
      <alignment horizontal="center" vertical="center"/>
    </xf>
    <xf numFmtId="0" fontId="30" fillId="39" borderId="28" xfId="0" applyFont="1" applyFill="1" applyBorder="1" applyAlignment="1">
      <alignment horizontal="center" vertical="center"/>
    </xf>
    <xf numFmtId="0" fontId="30" fillId="39" borderId="29" xfId="0" applyFont="1" applyFill="1" applyBorder="1" applyAlignment="1">
      <alignment horizontal="center" vertical="center"/>
    </xf>
    <xf numFmtId="0" fontId="30" fillId="39" borderId="30" xfId="0" applyFont="1" applyFill="1" applyBorder="1" applyAlignment="1">
      <alignment horizontal="center" vertical="center"/>
    </xf>
    <xf numFmtId="0" fontId="30" fillId="39" borderId="31" xfId="0" applyFont="1" applyFill="1" applyBorder="1" applyAlignment="1">
      <alignment horizontal="center" vertical="center"/>
    </xf>
    <xf numFmtId="0" fontId="31" fillId="39" borderId="26" xfId="0" applyFont="1" applyFill="1" applyBorder="1" applyAlignment="1">
      <alignment horizontal="center" vertical="center"/>
    </xf>
    <xf numFmtId="0" fontId="31" fillId="39" borderId="27" xfId="0" applyFont="1" applyFill="1" applyBorder="1" applyAlignment="1">
      <alignment horizontal="center" vertical="center"/>
    </xf>
    <xf numFmtId="0" fontId="31" fillId="39" borderId="28" xfId="0" applyFont="1" applyFill="1" applyBorder="1" applyAlignment="1">
      <alignment horizontal="center" vertical="center"/>
    </xf>
    <xf numFmtId="0" fontId="31" fillId="39" borderId="46" xfId="0" applyFont="1" applyFill="1" applyBorder="1" applyAlignment="1">
      <alignment horizontal="center" vertical="center"/>
    </xf>
    <xf numFmtId="0" fontId="31" fillId="39" borderId="0" xfId="0" applyFont="1" applyFill="1" applyBorder="1" applyAlignment="1">
      <alignment horizontal="center" vertical="center"/>
    </xf>
    <xf numFmtId="0" fontId="31" fillId="39" borderId="47" xfId="0" applyFont="1" applyFill="1" applyBorder="1" applyAlignment="1">
      <alignment horizontal="center" vertical="center"/>
    </xf>
    <xf numFmtId="0" fontId="0" fillId="38" borderId="14" xfId="0" applyFill="1" applyBorder="1"/>
    <xf numFmtId="0" fontId="0" fillId="38" borderId="16" xfId="0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36">
    <dxf>
      <alignment horizontal="center"/>
    </dxf>
    <dxf>
      <fill>
        <patternFill>
          <bgColor rgb="FFF8696B"/>
        </patternFill>
      </fill>
    </dxf>
    <dxf>
      <fill>
        <patternFill>
          <bgColor rgb="FFF8696B"/>
        </patternFill>
      </fill>
    </dxf>
    <dxf>
      <fill>
        <patternFill>
          <bgColor rgb="FFF8696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</dxf>
    <dxf>
      <alignment wrapText="1"/>
    </dxf>
    <dxf>
      <alignment wrapText="1"/>
    </dxf>
    <dxf>
      <alignment horizontal="center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horizontal="center"/>
    </dxf>
    <dxf>
      <numFmt numFmtId="1" formatCode="0"/>
    </dxf>
    <dxf>
      <alignment wrapText="1"/>
    </dxf>
    <dxf>
      <alignment wrapText="1"/>
    </dxf>
    <dxf>
      <alignment wrapText="1"/>
    </dxf>
    <dxf>
      <alignment horizontal="center"/>
    </dxf>
    <dxf>
      <numFmt numFmtId="1" formatCode="0"/>
    </dxf>
    <dxf>
      <alignment wrapText="1"/>
    </dxf>
    <dxf>
      <alignment wrapText="1"/>
    </dxf>
    <dxf>
      <alignment wrapText="1"/>
    </dxf>
    <dxf>
      <alignment horizontal="center"/>
    </dxf>
    <dxf>
      <numFmt numFmtId="1" formatCode="0"/>
    </dxf>
    <dxf>
      <alignment wrapText="1"/>
    </dxf>
    <dxf>
      <alignment wrapText="1"/>
    </dxf>
    <dxf>
      <alignment horizontal="center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numFmt numFmtId="2" formatCode="0.00"/>
    </dxf>
    <dxf>
      <numFmt numFmtId="2" formatCode="0.00"/>
    </dxf>
    <dxf>
      <alignment horizontal="center"/>
    </dxf>
    <dxf>
      <numFmt numFmtId="1" formatCode="0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alignment horizontal="center"/>
    </dxf>
    <dxf>
      <numFmt numFmtId="1" formatCode="0"/>
    </dxf>
    <dxf>
      <numFmt numFmtId="1" formatCode="0"/>
    </dxf>
    <dxf>
      <alignment wrapText="1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numFmt numFmtId="1" formatCode="0"/>
    </dxf>
    <dxf>
      <alignment wrapText="1"/>
    </dxf>
    <dxf>
      <alignment wrapText="1"/>
    </dxf>
    <dxf>
      <alignment wrapText="1"/>
    </dxf>
    <dxf>
      <alignment horizontal="center"/>
    </dxf>
    <dxf>
      <numFmt numFmtId="1" formatCode="0"/>
    </dxf>
    <dxf>
      <alignment wrapText="1"/>
    </dxf>
    <dxf>
      <alignment wrapText="1"/>
    </dxf>
    <dxf>
      <alignment wrapText="1"/>
    </dxf>
    <dxf>
      <alignment horizontal="center"/>
    </dxf>
    <dxf>
      <numFmt numFmtId="1" formatCode="0"/>
    </dxf>
    <dxf>
      <alignment wrapText="1"/>
    </dxf>
    <dxf>
      <alignment wrapText="1"/>
    </dxf>
    <dxf>
      <alignment horizontal="center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/>
    </dxf>
    <dxf>
      <numFmt numFmtId="1" formatCode="0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alignment horizontal="center"/>
    </dxf>
    <dxf>
      <numFmt numFmtId="1" formatCode="0"/>
    </dxf>
    <dxf>
      <numFmt numFmtId="1" formatCode="0"/>
    </dxf>
    <dxf>
      <alignment wrapText="1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numFmt numFmtId="1" formatCode="0"/>
    </dxf>
    <dxf>
      <alignment wrapText="1"/>
    </dxf>
    <dxf>
      <alignment wrapText="1"/>
    </dxf>
    <dxf>
      <alignment wrapText="1"/>
    </dxf>
    <dxf>
      <alignment horizontal="center"/>
    </dxf>
    <dxf>
      <numFmt numFmtId="1" formatCode="0"/>
    </dxf>
    <dxf>
      <alignment wrapText="1"/>
    </dxf>
    <dxf>
      <alignment wrapText="1"/>
    </dxf>
    <dxf>
      <alignment wrapText="1"/>
    </dxf>
    <dxf>
      <alignment horizontal="center"/>
    </dxf>
    <dxf>
      <numFmt numFmtId="1" formatCode="0"/>
    </dxf>
    <dxf>
      <alignment wrapText="1"/>
    </dxf>
    <dxf>
      <alignment wrapText="1"/>
    </dxf>
    <dxf>
      <alignment horizontal="center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022A9"/>
      <color rgb="FF390C76"/>
      <color rgb="FF410797"/>
      <color rgb="FF310A66"/>
      <color rgb="FFF8696B"/>
      <color rgb="FF63BE7B"/>
      <color rgb="FFFFEB84"/>
      <color rgb="FF141B34"/>
      <color rgb="FF00FA71"/>
      <color rgb="FF1E0C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374136074737178"/>
          <c:y val="9.9902334621570828E-3"/>
          <c:w val="0.53888888888888886"/>
          <c:h val="0.89814814814814814"/>
        </c:manualLayout>
      </c:layout>
      <c:doughnutChart>
        <c:varyColors val="1"/>
        <c:ser>
          <c:idx val="1"/>
          <c:order val="1"/>
          <c:tx>
            <c:v>Rating Colour</c:v>
          </c:tx>
          <c:spPr>
            <a:ln>
              <a:noFill/>
            </a:ln>
            <a:effectLst>
              <a:softEdge rad="0"/>
            </a:effectLst>
          </c:spPr>
          <c:dPt>
            <c:idx val="0"/>
            <c:bubble3D val="0"/>
            <c:spPr>
              <a:gradFill flip="none" rotWithShape="1">
                <a:gsLst>
                  <a:gs pos="0">
                    <a:schemeClr val="accent3">
                      <a:lumMod val="0"/>
                      <a:lumOff val="100000"/>
                    </a:schemeClr>
                  </a:gs>
                  <a:gs pos="0">
                    <a:srgbClr val="00B050"/>
                  </a:gs>
                  <a:gs pos="82000">
                    <a:srgbClr val="00FA71"/>
                  </a:gs>
                </a:gsLst>
                <a:lin ang="16800000" scaled="0"/>
                <a:tileRect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6C51-443C-8708-EEC20959A31B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00FA71"/>
                  </a:gs>
                  <a:gs pos="24000">
                    <a:srgbClr val="40FD39"/>
                  </a:gs>
                  <a:gs pos="41000">
                    <a:srgbClr val="7FFF00"/>
                  </a:gs>
                </a:gsLst>
                <a:lin ang="16200000" scaled="0"/>
                <a:tileRect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6C51-443C-8708-EEC20959A31B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36000">
                    <a:srgbClr val="B9FF00"/>
                  </a:gs>
                  <a:gs pos="0">
                    <a:srgbClr val="7FFF00"/>
                  </a:gs>
                  <a:gs pos="0">
                    <a:srgbClr val="7FFF00"/>
                  </a:gs>
                  <a:gs pos="65000">
                    <a:srgbClr val="FFFF00"/>
                  </a:gs>
                </a:gsLst>
                <a:lin ang="18000000" scaled="0"/>
                <a:tileRect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6C51-443C-8708-EEC20959A31B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9000">
                    <a:srgbClr val="FFFF00"/>
                  </a:gs>
                  <a:gs pos="36000">
                    <a:srgbClr val="FFFF00"/>
                  </a:gs>
                  <a:gs pos="91000">
                    <a:srgbClr val="FFA500"/>
                  </a:gs>
                </a:gsLst>
                <a:lin ang="17400000" scaled="0"/>
                <a:tileRect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6C51-443C-8708-EEC20959A31B}"/>
              </c:ext>
            </c:extLst>
          </c:dPt>
          <c:dPt>
            <c:idx val="4"/>
            <c:bubble3D val="0"/>
            <c:spPr>
              <a:gradFill>
                <a:gsLst>
                  <a:gs pos="32000">
                    <a:srgbClr val="FFC000"/>
                  </a:gs>
                  <a:gs pos="56000">
                    <a:srgbClr val="FFA500"/>
                  </a:gs>
                  <a:gs pos="70000">
                    <a:srgbClr val="FFA500"/>
                  </a:gs>
                </a:gsLst>
                <a:lin ang="192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6C51-443C-8708-EEC20959A31B}"/>
              </c:ext>
            </c:extLst>
          </c:dPt>
          <c:dPt>
            <c:idx val="5"/>
            <c:bubble3D val="0"/>
            <c:spPr>
              <a:gradFill>
                <a:gsLst>
                  <a:gs pos="28000">
                    <a:srgbClr val="FFA500"/>
                  </a:gs>
                  <a:gs pos="62000">
                    <a:srgbClr val="F8696B"/>
                  </a:gs>
                  <a:gs pos="98000">
                    <a:srgbClr val="F8696B"/>
                  </a:gs>
                </a:gsLst>
                <a:lin ang="198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B-6C51-443C-8708-EEC20959A31B}"/>
              </c:ext>
            </c:extLst>
          </c:dPt>
          <c:dPt>
            <c:idx val="6"/>
            <c:bubble3D val="0"/>
            <c:spPr>
              <a:gradFill>
                <a:gsLst>
                  <a:gs pos="31000">
                    <a:srgbClr val="F8696B"/>
                  </a:gs>
                  <a:gs pos="83000">
                    <a:srgbClr val="FF0000"/>
                  </a:gs>
                  <a:gs pos="95000">
                    <a:srgbClr val="FF0000"/>
                  </a:gs>
                </a:gsLst>
                <a:lin ang="204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D-6C51-443C-8708-EEC20959A31B}"/>
              </c:ext>
            </c:extLst>
          </c:dPt>
          <c:dPt>
            <c:idx val="7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F-6C51-443C-8708-EEC20959A31B}"/>
              </c:ext>
            </c:extLst>
          </c:dPt>
          <c:dPt>
            <c:idx val="8"/>
            <c:bubble3D val="0"/>
            <c:spPr>
              <a:gradFill>
                <a:gsLst>
                  <a:gs pos="27000">
                    <a:srgbClr val="F8696B"/>
                  </a:gs>
                  <a:gs pos="77000">
                    <a:srgbClr val="FF0000"/>
                  </a:gs>
                  <a:gs pos="95000">
                    <a:srgbClr val="FF0000"/>
                  </a:gs>
                </a:gsLst>
                <a:lin ang="120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1-6C51-443C-8708-EEC20959A31B}"/>
              </c:ext>
            </c:extLst>
          </c:dPt>
          <c:dPt>
            <c:idx val="9"/>
            <c:bubble3D val="0"/>
            <c:spPr>
              <a:gradFill>
                <a:gsLst>
                  <a:gs pos="31000">
                    <a:srgbClr val="FFA500"/>
                  </a:gs>
                  <a:gs pos="59000">
                    <a:srgbClr val="F8696B"/>
                  </a:gs>
                  <a:gs pos="82000">
                    <a:srgbClr val="F8696B"/>
                  </a:gs>
                </a:gsLst>
                <a:lin ang="132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3-6C51-443C-8708-EEC20959A31B}"/>
              </c:ext>
            </c:extLst>
          </c:dPt>
          <c:dPt>
            <c:idx val="10"/>
            <c:bubble3D val="0"/>
            <c:spPr>
              <a:gradFill>
                <a:gsLst>
                  <a:gs pos="21000">
                    <a:srgbClr val="FFC000"/>
                  </a:gs>
                  <a:gs pos="56000">
                    <a:srgbClr val="FFA500"/>
                  </a:gs>
                  <a:gs pos="74000">
                    <a:srgbClr val="FFA500"/>
                  </a:gs>
                </a:gsLst>
                <a:lin ang="132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5-6C51-443C-8708-EEC20959A31B}"/>
              </c:ext>
            </c:extLst>
          </c:dPt>
          <c:dPt>
            <c:idx val="11"/>
            <c:bubble3D val="0"/>
            <c:spPr>
              <a:gradFill>
                <a:gsLst>
                  <a:gs pos="35000">
                    <a:srgbClr val="FFFF00"/>
                  </a:gs>
                  <a:gs pos="66000">
                    <a:srgbClr val="FFC000"/>
                  </a:gs>
                  <a:gs pos="94000">
                    <a:srgbClr val="FFA500"/>
                  </a:gs>
                </a:gsLst>
                <a:lin ang="144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7-6C51-443C-8708-EEC20959A31B}"/>
              </c:ext>
            </c:extLst>
          </c:dPt>
          <c:dPt>
            <c:idx val="12"/>
            <c:bubble3D val="0"/>
            <c:spPr>
              <a:gradFill>
                <a:gsLst>
                  <a:gs pos="22000">
                    <a:srgbClr val="7FFF00"/>
                  </a:gs>
                  <a:gs pos="57000">
                    <a:srgbClr val="FFFF00"/>
                  </a:gs>
                  <a:gs pos="90000">
                    <a:srgbClr val="FFFF00"/>
                  </a:gs>
                </a:gsLst>
                <a:lin ang="144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9-6C51-443C-8708-EEC20959A31B}"/>
              </c:ext>
            </c:extLst>
          </c:dPt>
          <c:dPt>
            <c:idx val="13"/>
            <c:bubble3D val="0"/>
            <c:spPr>
              <a:gradFill>
                <a:gsLst>
                  <a:gs pos="11000">
                    <a:srgbClr val="00FA71"/>
                  </a:gs>
                  <a:gs pos="47000">
                    <a:srgbClr val="7FFF00"/>
                  </a:gs>
                  <a:gs pos="76000">
                    <a:srgbClr val="7FFF00"/>
                  </a:gs>
                </a:gsLst>
                <a:lin ang="150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B-6C51-443C-8708-EEC20959A31B}"/>
              </c:ext>
            </c:extLst>
          </c:dPt>
          <c:dPt>
            <c:idx val="14"/>
            <c:bubble3D val="0"/>
            <c:spPr>
              <a:gradFill>
                <a:gsLst>
                  <a:gs pos="0">
                    <a:srgbClr val="00B050"/>
                  </a:gs>
                  <a:gs pos="59000">
                    <a:srgbClr val="00FA71"/>
                  </a:gs>
                  <a:gs pos="95000">
                    <a:srgbClr val="00FA71"/>
                  </a:gs>
                </a:gsLst>
                <a:lin ang="15000000" scaled="0"/>
              </a:gradFill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D-6C51-443C-8708-EEC20959A31B}"/>
              </c:ext>
            </c:extLst>
          </c:dPt>
          <c:dPt>
            <c:idx val="15"/>
            <c:bubble3D val="0"/>
            <c:spPr>
              <a:noFill/>
              <a:ln w="19050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F-6C51-443C-8708-EEC20959A31B}"/>
              </c:ext>
            </c:extLst>
          </c:dPt>
          <c:val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20-6C51-443C-8708-EEC20959A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0"/>
      </c:doughnutChart>
      <c:pie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6C51-443C-8708-EEC20959A31B}"/>
              </c:ext>
            </c:extLst>
          </c:dPt>
          <c:dPt>
            <c:idx val="1"/>
            <c:bubble3D val="0"/>
            <c:spPr>
              <a:noFill/>
              <a:ln w="444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6C51-443C-8708-EEC20959A31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6C51-443C-8708-EEC20959A31B}"/>
              </c:ext>
            </c:extLst>
          </c:dPt>
          <c:val>
            <c:numRef>
              <c:f>Calculation!$B$53:$D$53</c:f>
              <c:numCache>
                <c:formatCode>0%</c:formatCode>
                <c:ptCount val="3"/>
                <c:pt idx="0">
                  <c:v>0.89999999674703646</c:v>
                </c:pt>
                <c:pt idx="1">
                  <c:v>0</c:v>
                </c:pt>
                <c:pt idx="2">
                  <c:v>1.1000000032529635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C51-443C-8708-EEC20959A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66666666666665"/>
          <c:y val="5.0925925925925923E-2"/>
          <c:w val="0.53888888888888886"/>
          <c:h val="0.89814814814814814"/>
        </c:manualLayout>
      </c:layout>
      <c:doughnutChart>
        <c:varyColors val="1"/>
        <c:ser>
          <c:idx val="1"/>
          <c:order val="1"/>
          <c:tx>
            <c:v>Rating Colour</c:v>
          </c:tx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chemeClr val="accent3">
                      <a:lumMod val="0"/>
                      <a:lumOff val="100000"/>
                    </a:schemeClr>
                  </a:gs>
                  <a:gs pos="0">
                    <a:srgbClr val="00B050"/>
                  </a:gs>
                  <a:gs pos="82000">
                    <a:srgbClr val="00FA71"/>
                  </a:gs>
                </a:gsLst>
                <a:lin ang="16800000" scaled="0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9E9-4FC3-8BA4-FCE6A46CFAF3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00FA71"/>
                  </a:gs>
                  <a:gs pos="24000">
                    <a:srgbClr val="40FD39"/>
                  </a:gs>
                  <a:gs pos="41000">
                    <a:srgbClr val="7FFF00"/>
                  </a:gs>
                </a:gsLst>
                <a:lin ang="16200000" scaled="0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9E9-4FC3-8BA4-FCE6A46CFAF3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36000">
                    <a:srgbClr val="B9FF00"/>
                  </a:gs>
                  <a:gs pos="0">
                    <a:srgbClr val="7FFF00"/>
                  </a:gs>
                  <a:gs pos="0">
                    <a:srgbClr val="7FFF00"/>
                  </a:gs>
                  <a:gs pos="65000">
                    <a:srgbClr val="FFFF00"/>
                  </a:gs>
                </a:gsLst>
                <a:lin ang="18000000" scaled="0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9E9-4FC3-8BA4-FCE6A46CFAF3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9000">
                    <a:srgbClr val="FFFF00"/>
                  </a:gs>
                  <a:gs pos="36000">
                    <a:srgbClr val="FFFF00"/>
                  </a:gs>
                  <a:gs pos="91000">
                    <a:srgbClr val="FFA500"/>
                  </a:gs>
                </a:gsLst>
                <a:lin ang="17400000" scaled="0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9E9-4FC3-8BA4-FCE6A46CFAF3}"/>
              </c:ext>
            </c:extLst>
          </c:dPt>
          <c:dPt>
            <c:idx val="4"/>
            <c:bubble3D val="0"/>
            <c:spPr>
              <a:gradFill>
                <a:gsLst>
                  <a:gs pos="32000">
                    <a:srgbClr val="FFC000"/>
                  </a:gs>
                  <a:gs pos="56000">
                    <a:srgbClr val="FFA500"/>
                  </a:gs>
                  <a:gs pos="70000">
                    <a:srgbClr val="FFA500"/>
                  </a:gs>
                </a:gsLst>
                <a:lin ang="192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9E9-4FC3-8BA4-FCE6A46CFAF3}"/>
              </c:ext>
            </c:extLst>
          </c:dPt>
          <c:dPt>
            <c:idx val="5"/>
            <c:bubble3D val="0"/>
            <c:spPr>
              <a:gradFill>
                <a:gsLst>
                  <a:gs pos="28000">
                    <a:srgbClr val="FFA500"/>
                  </a:gs>
                  <a:gs pos="62000">
                    <a:srgbClr val="F8696B"/>
                  </a:gs>
                  <a:gs pos="98000">
                    <a:srgbClr val="F8696B"/>
                  </a:gs>
                </a:gsLst>
                <a:lin ang="198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9E9-4FC3-8BA4-FCE6A46CFAF3}"/>
              </c:ext>
            </c:extLst>
          </c:dPt>
          <c:dPt>
            <c:idx val="6"/>
            <c:bubble3D val="0"/>
            <c:spPr>
              <a:gradFill>
                <a:gsLst>
                  <a:gs pos="31000">
                    <a:srgbClr val="F8696B"/>
                  </a:gs>
                  <a:gs pos="83000">
                    <a:srgbClr val="FF0000"/>
                  </a:gs>
                  <a:gs pos="95000">
                    <a:srgbClr val="FF0000"/>
                  </a:gs>
                </a:gsLst>
                <a:lin ang="204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9E9-4FC3-8BA4-FCE6A46CFAF3}"/>
              </c:ext>
            </c:extLst>
          </c:dPt>
          <c:dPt>
            <c:idx val="7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9E9-4FC3-8BA4-FCE6A46CFAF3}"/>
              </c:ext>
            </c:extLst>
          </c:dPt>
          <c:dPt>
            <c:idx val="8"/>
            <c:bubble3D val="0"/>
            <c:spPr>
              <a:gradFill>
                <a:gsLst>
                  <a:gs pos="27000">
                    <a:srgbClr val="F8696B"/>
                  </a:gs>
                  <a:gs pos="77000">
                    <a:srgbClr val="FF0000"/>
                  </a:gs>
                  <a:gs pos="95000">
                    <a:srgbClr val="FF0000"/>
                  </a:gs>
                </a:gsLst>
                <a:lin ang="120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9E9-4FC3-8BA4-FCE6A46CFAF3}"/>
              </c:ext>
            </c:extLst>
          </c:dPt>
          <c:dPt>
            <c:idx val="9"/>
            <c:bubble3D val="0"/>
            <c:spPr>
              <a:gradFill>
                <a:gsLst>
                  <a:gs pos="31000">
                    <a:srgbClr val="FFA500"/>
                  </a:gs>
                  <a:gs pos="59000">
                    <a:srgbClr val="F8696B"/>
                  </a:gs>
                  <a:gs pos="82000">
                    <a:srgbClr val="F8696B"/>
                  </a:gs>
                </a:gsLst>
                <a:lin ang="132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9E9-4FC3-8BA4-FCE6A46CFAF3}"/>
              </c:ext>
            </c:extLst>
          </c:dPt>
          <c:dPt>
            <c:idx val="10"/>
            <c:bubble3D val="0"/>
            <c:spPr>
              <a:gradFill>
                <a:gsLst>
                  <a:gs pos="21000">
                    <a:srgbClr val="FFC000"/>
                  </a:gs>
                  <a:gs pos="56000">
                    <a:srgbClr val="FFA500"/>
                  </a:gs>
                  <a:gs pos="74000">
                    <a:srgbClr val="FFA500"/>
                  </a:gs>
                </a:gsLst>
                <a:lin ang="132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9E9-4FC3-8BA4-FCE6A46CFAF3}"/>
              </c:ext>
            </c:extLst>
          </c:dPt>
          <c:dPt>
            <c:idx val="11"/>
            <c:bubble3D val="0"/>
            <c:spPr>
              <a:gradFill>
                <a:gsLst>
                  <a:gs pos="35000">
                    <a:srgbClr val="FFFF00"/>
                  </a:gs>
                  <a:gs pos="66000">
                    <a:srgbClr val="FFC000"/>
                  </a:gs>
                  <a:gs pos="94000">
                    <a:srgbClr val="FFA500"/>
                  </a:gs>
                </a:gsLst>
                <a:lin ang="144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9E9-4FC3-8BA4-FCE6A46CFAF3}"/>
              </c:ext>
            </c:extLst>
          </c:dPt>
          <c:dPt>
            <c:idx val="12"/>
            <c:bubble3D val="0"/>
            <c:spPr>
              <a:gradFill>
                <a:gsLst>
                  <a:gs pos="22000">
                    <a:srgbClr val="7FFF00"/>
                  </a:gs>
                  <a:gs pos="57000">
                    <a:srgbClr val="FFFF00"/>
                  </a:gs>
                  <a:gs pos="90000">
                    <a:srgbClr val="FFFF00"/>
                  </a:gs>
                </a:gsLst>
                <a:lin ang="144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9E9-4FC3-8BA4-FCE6A46CFAF3}"/>
              </c:ext>
            </c:extLst>
          </c:dPt>
          <c:dPt>
            <c:idx val="13"/>
            <c:bubble3D val="0"/>
            <c:spPr>
              <a:gradFill>
                <a:gsLst>
                  <a:gs pos="11000">
                    <a:srgbClr val="00FA71"/>
                  </a:gs>
                  <a:gs pos="47000">
                    <a:srgbClr val="7FFF00"/>
                  </a:gs>
                  <a:gs pos="76000">
                    <a:srgbClr val="7FFF00"/>
                  </a:gs>
                </a:gsLst>
                <a:lin ang="150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9E9-4FC3-8BA4-FCE6A46CFAF3}"/>
              </c:ext>
            </c:extLst>
          </c:dPt>
          <c:dPt>
            <c:idx val="14"/>
            <c:bubble3D val="0"/>
            <c:spPr>
              <a:gradFill>
                <a:gsLst>
                  <a:gs pos="0">
                    <a:srgbClr val="00B050"/>
                  </a:gs>
                  <a:gs pos="59000">
                    <a:srgbClr val="00FA71"/>
                  </a:gs>
                  <a:gs pos="95000">
                    <a:srgbClr val="00FA71"/>
                  </a:gs>
                </a:gsLst>
                <a:lin ang="150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9E9-4FC3-8BA4-FCE6A46CFAF3}"/>
              </c:ext>
            </c:extLst>
          </c:dPt>
          <c:dPt>
            <c:idx val="1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9E9-4FC3-8BA4-FCE6A46CFAF3}"/>
              </c:ext>
            </c:extLst>
          </c:dPt>
          <c:val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4-29E9-4FC3-8BA4-FCE6A46C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9E9-4FC3-8BA4-FCE6A46CFAF3}"/>
              </c:ext>
            </c:extLst>
          </c:dPt>
          <c:dPt>
            <c:idx val="1"/>
            <c:bubble3D val="0"/>
            <c:spPr>
              <a:noFill/>
              <a:ln w="444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E9-4FC3-8BA4-FCE6A46CFAF3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E9-4FC3-8BA4-FCE6A46CFAF3}"/>
              </c:ext>
            </c:extLst>
          </c:dPt>
          <c:val>
            <c:numRef>
              <c:f>Calculation!$B$53:$D$53</c:f>
              <c:numCache>
                <c:formatCode>0%</c:formatCode>
                <c:ptCount val="3"/>
                <c:pt idx="0">
                  <c:v>0.89999999674703646</c:v>
                </c:pt>
                <c:pt idx="1">
                  <c:v>0</c:v>
                </c:pt>
                <c:pt idx="2">
                  <c:v>1.1000000032529635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E9-4FC3-8BA4-FCE6A46C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chart" Target="../charts/chart2.xml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453334</xdr:colOff>
          <xdr:row>3</xdr:row>
          <xdr:rowOff>23745</xdr:rowOff>
        </xdr:from>
        <xdr:to>
          <xdr:col>6</xdr:col>
          <xdr:colOff>750063</xdr:colOff>
          <xdr:row>3</xdr:row>
          <xdr:rowOff>347745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67F9CB5A-DAC8-1D00-0085-FE51C9033D5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Image_dash" spid="_x0000_s32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199834" y="1014345"/>
              <a:ext cx="296729" cy="324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444381</xdr:colOff>
          <xdr:row>4</xdr:row>
          <xdr:rowOff>20815</xdr:rowOff>
        </xdr:from>
        <xdr:to>
          <xdr:col>6</xdr:col>
          <xdr:colOff>737887</xdr:colOff>
          <xdr:row>4</xdr:row>
          <xdr:rowOff>344815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7F1A20AC-5C60-F589-E5C6-66BE8104A66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Image_show2" spid="_x0000_s327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190881" y="1373365"/>
              <a:ext cx="293506" cy="324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32</xdr:col>
      <xdr:colOff>272143</xdr:colOff>
      <xdr:row>0</xdr:row>
      <xdr:rowOff>0</xdr:rowOff>
    </xdr:from>
    <xdr:to>
      <xdr:col>39</xdr:col>
      <xdr:colOff>354</xdr:colOff>
      <xdr:row>6</xdr:row>
      <xdr:rowOff>63363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08CD69B-9C73-DC80-134E-DC37B6079C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96" t="23970" r="11613" b="32158"/>
        <a:stretch/>
      </xdr:blipFill>
      <xdr:spPr>
        <a:xfrm rot="16200000">
          <a:off x="13298714" y="0"/>
          <a:ext cx="2013720" cy="2013720"/>
        </a:xfrm>
        <a:prstGeom prst="flowChartManualInput">
          <a:avLst/>
        </a:prstGeom>
        <a:effectLst>
          <a:outerShdw blurRad="63500" dist="50800" dir="8100000" sx="103000" sy="103000" algn="tr" rotWithShape="0">
            <a:srgbClr val="C022A9">
              <a:alpha val="28000"/>
            </a:srgbClr>
          </a:outerShdw>
        </a:effectLst>
      </xdr:spPr>
    </xdr:pic>
    <xdr:clientData/>
  </xdr:twoCellAnchor>
  <xdr:twoCellAnchor>
    <xdr:from>
      <xdr:col>17</xdr:col>
      <xdr:colOff>276627</xdr:colOff>
      <xdr:row>0</xdr:row>
      <xdr:rowOff>61758</xdr:rowOff>
    </xdr:from>
    <xdr:to>
      <xdr:col>34</xdr:col>
      <xdr:colOff>131976</xdr:colOff>
      <xdr:row>11</xdr:row>
      <xdr:rowOff>161545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7A1D45-E3E9-455D-B9CB-6E6A15C82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142245</xdr:colOff>
      <xdr:row>5</xdr:row>
      <xdr:rowOff>55053</xdr:rowOff>
    </xdr:from>
    <xdr:to>
      <xdr:col>28</xdr:col>
      <xdr:colOff>218770</xdr:colOff>
      <xdr:row>6</xdr:row>
      <xdr:rowOff>135463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808BA7C-768F-3DD5-BB6B-CC6A71D8CE0A}"/>
            </a:ext>
          </a:extLst>
        </xdr:cNvPr>
        <xdr:cNvGrpSpPr/>
      </xdr:nvGrpSpPr>
      <xdr:grpSpPr>
        <a:xfrm>
          <a:off x="10356674" y="1823982"/>
          <a:ext cx="1709382" cy="261838"/>
          <a:chOff x="10416545" y="1775903"/>
          <a:chExt cx="1727525" cy="264560"/>
        </a:xfrm>
      </xdr:grpSpPr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C4D4062D-724A-D4D2-944F-9D6D85DBBEDC}"/>
              </a:ext>
            </a:extLst>
          </xdr:cNvPr>
          <xdr:cNvSpPr/>
        </xdr:nvSpPr>
        <xdr:spPr>
          <a:xfrm>
            <a:off x="10419603" y="1798080"/>
            <a:ext cx="1718236" cy="226449"/>
          </a:xfrm>
          <a:prstGeom prst="roundRect">
            <a:avLst>
              <a:gd name="adj" fmla="val 50000"/>
            </a:avLst>
          </a:prstGeom>
          <a:solidFill>
            <a:srgbClr val="C022A9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50"/>
              <a:t>Betting Odds</a:t>
            </a:r>
          </a:p>
        </xdr:txBody>
      </xdr:sp>
      <xdr:sp macro="" textlink="Calculation!E66">
        <xdr:nvSpPr>
          <xdr:cNvPr id="18" name="TextBox 17">
            <a:extLst>
              <a:ext uri="{FF2B5EF4-FFF2-40B4-BE49-F238E27FC236}">
                <a16:creationId xmlns:a16="http://schemas.microsoft.com/office/drawing/2014/main" id="{17BC55F2-3982-1E13-F9E8-DECE32C6F604}"/>
              </a:ext>
            </a:extLst>
          </xdr:cNvPr>
          <xdr:cNvSpPr txBox="1"/>
        </xdr:nvSpPr>
        <xdr:spPr>
          <a:xfrm>
            <a:off x="10416545" y="1775903"/>
            <a:ext cx="43473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fld id="{5C97A875-67A6-42D6-B18B-81E95BBE8A6D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10.00</a:t>
            </a:fld>
            <a:endParaRPr lang="en-IN" sz="1100"/>
          </a:p>
        </xdr:txBody>
      </xdr:sp>
      <xdr:sp macro="" textlink="Calculation!E67">
        <xdr:nvSpPr>
          <xdr:cNvPr id="19" name="TextBox 18">
            <a:extLst>
              <a:ext uri="{FF2B5EF4-FFF2-40B4-BE49-F238E27FC236}">
                <a16:creationId xmlns:a16="http://schemas.microsoft.com/office/drawing/2014/main" id="{01E161C1-29E6-4894-9BCB-2F636735CD62}"/>
              </a:ext>
            </a:extLst>
          </xdr:cNvPr>
          <xdr:cNvSpPr txBox="1"/>
        </xdr:nvSpPr>
        <xdr:spPr>
          <a:xfrm>
            <a:off x="11637841" y="1775903"/>
            <a:ext cx="5062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fld id="{4DC903FF-DFB4-40BB-B94E-8DBB435D9461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r"/>
              <a:t>1.11</a:t>
            </a:fld>
            <a:endParaRPr lang="en-IN" sz="1100">
              <a:solidFill>
                <a:srgbClr val="C022A9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0.47454</cdr:x>
      <cdr:y>0.42419</cdr:y>
    </cdr:from>
    <cdr:to>
      <cdr:x>0.51449</cdr:x>
      <cdr:y>0.49382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85553A4D-664E-0154-3098-B744115D5ACA}"/>
            </a:ext>
          </a:extLst>
        </cdr:cNvPr>
        <cdr:cNvSpPr/>
      </cdr:nvSpPr>
      <cdr:spPr>
        <a:xfrm xmlns:a="http://schemas.openxmlformats.org/drawingml/2006/main">
          <a:off x="2565644" y="1316031"/>
          <a:ext cx="216000" cy="216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dk1">
            <a:shade val="15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0.6762</cdr:x>
      <cdr:y>0.53477</cdr:y>
    </cdr:from>
    <cdr:to>
      <cdr:x>0.83236</cdr:x>
      <cdr:y>0.59701</cdr:y>
    </cdr:to>
    <cdr:sp macro="" textlink="Dashboard!$C$5">
      <cdr:nvSpPr>
        <cdr:cNvPr id="3" name="Rectangle: Rounded Corners 2">
          <a:extLst xmlns:a="http://schemas.openxmlformats.org/drawingml/2006/main">
            <a:ext uri="{FF2B5EF4-FFF2-40B4-BE49-F238E27FC236}">
              <a16:creationId xmlns:a16="http://schemas.microsoft.com/office/drawing/2014/main" id="{E75C23A0-3CC0-FE6A-615C-22D0036D3013}"/>
            </a:ext>
          </a:extLst>
        </cdr:cNvPr>
        <cdr:cNvSpPr/>
      </cdr:nvSpPr>
      <cdr:spPr>
        <a:xfrm xmlns:a="http://schemas.openxmlformats.org/drawingml/2006/main">
          <a:off x="3655913" y="1659076"/>
          <a:ext cx="844326" cy="193092"/>
        </a:xfrm>
        <a:prstGeom xmlns:a="http://schemas.openxmlformats.org/drawingml/2006/main" prst="roundRect">
          <a:avLst>
            <a:gd name="adj" fmla="val 26923"/>
          </a:avLst>
        </a:prstGeom>
        <a:solidFill xmlns:a="http://schemas.openxmlformats.org/drawingml/2006/main">
          <a:srgbClr val="390C76"/>
        </a:solidFill>
        <a:ln xmlns:a="http://schemas.openxmlformats.org/drawingml/2006/main">
          <a:solidFill>
            <a:srgbClr val="C022A9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marL="0" indent="0" algn="ctr"/>
          <a:fld id="{82573BBC-81D8-48FC-91A6-6D2AFE73D671}" type="TxLink">
            <a:rPr lang="en-US" sz="700" b="0" i="0" u="none" strike="noStrike">
              <a:solidFill>
                <a:schemeClr val="bg1"/>
              </a:solidFill>
              <a:latin typeface="Arial" panose="020B0604020202020204" pitchFamily="34" charset="0"/>
              <a:ea typeface="Cascadia Mono ExtraLight"/>
              <a:cs typeface="Arial" panose="020B0604020202020204" pitchFamily="34" charset="0"/>
            </a:rPr>
            <a:pPr marL="0" indent="0" algn="ctr"/>
            <a:t>Australia</a:t>
          </a:fld>
          <a:endParaRPr lang="en-US" sz="700" b="0" i="0" u="none" strike="noStrike">
            <a:solidFill>
              <a:schemeClr val="bg1"/>
            </a:solidFill>
            <a:latin typeface="Arial" panose="020B0604020202020204" pitchFamily="34" charset="0"/>
            <a:ea typeface="Cascadia Mono ExtraLight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0.15224</cdr:x>
      <cdr:y>0.53477</cdr:y>
    </cdr:from>
    <cdr:to>
      <cdr:x>0.3084</cdr:x>
      <cdr:y>0.59701</cdr:y>
    </cdr:to>
    <cdr:sp macro="" textlink="Dashboard!$C$4">
      <cdr:nvSpPr>
        <cdr:cNvPr id="4" name="Rectangle: Rounded Corners 3">
          <a:extLst xmlns:a="http://schemas.openxmlformats.org/drawingml/2006/main">
            <a:ext uri="{FF2B5EF4-FFF2-40B4-BE49-F238E27FC236}">
              <a16:creationId xmlns:a16="http://schemas.microsoft.com/office/drawing/2014/main" id="{0790FCBD-8ED7-6949-C80A-B8FF4A916CC6}"/>
            </a:ext>
          </a:extLst>
        </cdr:cNvPr>
        <cdr:cNvSpPr/>
      </cdr:nvSpPr>
      <cdr:spPr>
        <a:xfrm xmlns:a="http://schemas.openxmlformats.org/drawingml/2006/main">
          <a:off x="823081" y="1659077"/>
          <a:ext cx="844326" cy="193091"/>
        </a:xfrm>
        <a:prstGeom xmlns:a="http://schemas.openxmlformats.org/drawingml/2006/main" prst="roundRect">
          <a:avLst>
            <a:gd name="adj" fmla="val 26923"/>
          </a:avLst>
        </a:prstGeom>
        <a:solidFill xmlns:a="http://schemas.openxmlformats.org/drawingml/2006/main">
          <a:srgbClr val="310A66"/>
        </a:solidFill>
        <a:ln xmlns:a="http://schemas.openxmlformats.org/drawingml/2006/main">
          <a:solidFill>
            <a:srgbClr val="C022A9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984A31C4-9D7E-432D-8E25-319A8926558A}" type="TxLink">
            <a:rPr lang="en-US" sz="700" b="0" i="0" u="none" strike="noStrike">
              <a:solidFill>
                <a:schemeClr val="bg1"/>
              </a:solidFill>
              <a:latin typeface="Arial" panose="020B0604020202020204" pitchFamily="34" charset="0"/>
              <a:ea typeface="Cascadia Mono ExtraLight"/>
              <a:cs typeface="Arial" panose="020B0604020202020204" pitchFamily="34" charset="0"/>
            </a:rPr>
            <a:pPr marL="0" indent="0" algn="ctr"/>
            <a:t>Afghanistan</a:t>
          </a:fld>
          <a:endParaRPr lang="en-US" sz="700" b="0" i="0" u="none" strike="noStrike">
            <a:solidFill>
              <a:schemeClr val="bg1"/>
            </a:solidFill>
            <a:latin typeface="Arial" panose="020B0604020202020204" pitchFamily="34" charset="0"/>
            <a:ea typeface="Cascadia Mono ExtraLight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78051</xdr:colOff>
      <xdr:row>36</xdr:row>
      <xdr:rowOff>38101</xdr:rowOff>
    </xdr:from>
    <xdr:to>
      <xdr:col>2</xdr:col>
      <xdr:colOff>433651</xdr:colOff>
      <xdr:row>36</xdr:row>
      <xdr:rowOff>509719</xdr:rowOff>
    </xdr:to>
    <xdr:pic>
      <xdr:nvPicPr>
        <xdr:cNvPr id="7" name="Picture 6" descr="Cricket Australia - Wikipedia">
          <a:extLst>
            <a:ext uri="{FF2B5EF4-FFF2-40B4-BE49-F238E27FC236}">
              <a16:creationId xmlns:a16="http://schemas.microsoft.com/office/drawing/2014/main" id="{0A2F145C-A8E6-E374-D112-2E57E0697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34" y="4554884"/>
          <a:ext cx="355600" cy="471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37007</xdr:colOff>
      <xdr:row>35</xdr:row>
      <xdr:rowOff>91108</xdr:rowOff>
    </xdr:from>
    <xdr:to>
      <xdr:col>2</xdr:col>
      <xdr:colOff>474695</xdr:colOff>
      <xdr:row>35</xdr:row>
      <xdr:rowOff>530086</xdr:rowOff>
    </xdr:to>
    <xdr:pic>
      <xdr:nvPicPr>
        <xdr:cNvPr id="8" name="Picture 7" descr="Afghanistan Cricket Board - Wikipedia">
          <a:extLst>
            <a:ext uri="{FF2B5EF4-FFF2-40B4-BE49-F238E27FC236}">
              <a16:creationId xmlns:a16="http://schemas.microsoft.com/office/drawing/2014/main" id="{A9BB5385-E21E-CC6A-66C6-CA9982F6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90" y="4033630"/>
          <a:ext cx="437688" cy="438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34934</xdr:colOff>
      <xdr:row>37</xdr:row>
      <xdr:rowOff>64880</xdr:rowOff>
    </xdr:from>
    <xdr:to>
      <xdr:col>2</xdr:col>
      <xdr:colOff>476769</xdr:colOff>
      <xdr:row>37</xdr:row>
      <xdr:rowOff>508000</xdr:rowOff>
    </xdr:to>
    <xdr:pic>
      <xdr:nvPicPr>
        <xdr:cNvPr id="9" name="Picture 8" descr="Bangladesh Cricket Board - Wikipedia">
          <a:extLst>
            <a:ext uri="{FF2B5EF4-FFF2-40B4-BE49-F238E27FC236}">
              <a16:creationId xmlns:a16="http://schemas.microsoft.com/office/drawing/2014/main" id="{B0707AD9-F893-7F7F-5CE1-ABF60CCC3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717" y="5155923"/>
          <a:ext cx="441835" cy="44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2057" name="AutoShape 9" descr="England and Wales Cricket Board - Wikipedia">
          <a:extLst>
            <a:ext uri="{FF2B5EF4-FFF2-40B4-BE49-F238E27FC236}">
              <a16:creationId xmlns:a16="http://schemas.microsoft.com/office/drawing/2014/main" id="{EDD0B568-EF2A-8246-A750-CE494404BF02}"/>
            </a:ext>
          </a:extLst>
        </xdr:cNvPr>
        <xdr:cNvSpPr>
          <a:spLocks noChangeAspect="1" noChangeArrowheads="1"/>
        </xdr:cNvSpPr>
      </xdr:nvSpPr>
      <xdr:spPr bwMode="auto">
        <a:xfrm>
          <a:off x="18986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118028</xdr:colOff>
      <xdr:row>38</xdr:row>
      <xdr:rowOff>21720</xdr:rowOff>
    </xdr:from>
    <xdr:to>
      <xdr:col>2</xdr:col>
      <xdr:colOff>393674</xdr:colOff>
      <xdr:row>38</xdr:row>
      <xdr:rowOff>551810</xdr:rowOff>
    </xdr:to>
    <xdr:pic>
      <xdr:nvPicPr>
        <xdr:cNvPr id="12" name="Picture 11" descr="England cricket team - Wikipedia">
          <a:extLst>
            <a:ext uri="{FF2B5EF4-FFF2-40B4-BE49-F238E27FC236}">
              <a16:creationId xmlns:a16="http://schemas.microsoft.com/office/drawing/2014/main" id="{7D232F39-DE86-9A58-CD53-11ED4E187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811" y="5687024"/>
          <a:ext cx="275646" cy="530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41087</xdr:colOff>
      <xdr:row>39</xdr:row>
      <xdr:rowOff>74435</xdr:rowOff>
    </xdr:from>
    <xdr:to>
      <xdr:col>2</xdr:col>
      <xdr:colOff>470616</xdr:colOff>
      <xdr:row>39</xdr:row>
      <xdr:rowOff>508000</xdr:rowOff>
    </xdr:to>
    <xdr:pic>
      <xdr:nvPicPr>
        <xdr:cNvPr id="13" name="Picture 12" descr="Board of Control for Cricket in India - Wikipedia">
          <a:extLst>
            <a:ext uri="{FF2B5EF4-FFF2-40B4-BE49-F238E27FC236}">
              <a16:creationId xmlns:a16="http://schemas.microsoft.com/office/drawing/2014/main" id="{261C7555-F552-1AA9-484C-4B77AF38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870" y="6314000"/>
          <a:ext cx="429529" cy="433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37129</xdr:colOff>
      <xdr:row>40</xdr:row>
      <xdr:rowOff>50694</xdr:rowOff>
    </xdr:from>
    <xdr:to>
      <xdr:col>2</xdr:col>
      <xdr:colOff>474573</xdr:colOff>
      <xdr:row>40</xdr:row>
      <xdr:rowOff>537882</xdr:rowOff>
    </xdr:to>
    <xdr:pic>
      <xdr:nvPicPr>
        <xdr:cNvPr id="14" name="Picture 13" descr="Netherlands national cricket team - Wikipedia">
          <a:extLst>
            <a:ext uri="{FF2B5EF4-FFF2-40B4-BE49-F238E27FC236}">
              <a16:creationId xmlns:a16="http://schemas.microsoft.com/office/drawing/2014/main" id="{3956DFB2-A24C-952E-A93B-FADEC8518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912" y="6864520"/>
          <a:ext cx="437444" cy="487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49696</xdr:colOff>
      <xdr:row>41</xdr:row>
      <xdr:rowOff>59765</xdr:rowOff>
    </xdr:from>
    <xdr:to>
      <xdr:col>2</xdr:col>
      <xdr:colOff>462006</xdr:colOff>
      <xdr:row>41</xdr:row>
      <xdr:rowOff>515471</xdr:rowOff>
    </xdr:to>
    <xdr:pic>
      <xdr:nvPicPr>
        <xdr:cNvPr id="16" name="Picture 15" descr="New Zealand national cricket team - Wikipedia">
          <a:extLst>
            <a:ext uri="{FF2B5EF4-FFF2-40B4-BE49-F238E27FC236}">
              <a16:creationId xmlns:a16="http://schemas.microsoft.com/office/drawing/2014/main" id="{3784341B-BBAB-0081-BE69-8D4ECAF74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479" y="7447852"/>
          <a:ext cx="412310" cy="455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71093</xdr:colOff>
      <xdr:row>42</xdr:row>
      <xdr:rowOff>3896</xdr:rowOff>
    </xdr:from>
    <xdr:to>
      <xdr:col>2</xdr:col>
      <xdr:colOff>440610</xdr:colOff>
      <xdr:row>42</xdr:row>
      <xdr:rowOff>534309</xdr:rowOff>
    </xdr:to>
    <xdr:pic>
      <xdr:nvPicPr>
        <xdr:cNvPr id="19" name="Picture 18" descr="Pakistan Cricket Board - Wikipedia">
          <a:extLst>
            <a:ext uri="{FF2B5EF4-FFF2-40B4-BE49-F238E27FC236}">
              <a16:creationId xmlns:a16="http://schemas.microsoft.com/office/drawing/2014/main" id="{FFC69B1C-3773-66C4-8D76-3570E4F1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876" y="7966244"/>
          <a:ext cx="369517" cy="53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25076</xdr:colOff>
      <xdr:row>43</xdr:row>
      <xdr:rowOff>48769</xdr:rowOff>
    </xdr:from>
    <xdr:to>
      <xdr:col>2</xdr:col>
      <xdr:colOff>486627</xdr:colOff>
      <xdr:row>43</xdr:row>
      <xdr:rowOff>508254</xdr:rowOff>
    </xdr:to>
    <xdr:pic>
      <xdr:nvPicPr>
        <xdr:cNvPr id="21" name="Picture 20" descr="Cricket South Africa - Wikipedia">
          <a:extLst>
            <a:ext uri="{FF2B5EF4-FFF2-40B4-BE49-F238E27FC236}">
              <a16:creationId xmlns:a16="http://schemas.microsoft.com/office/drawing/2014/main" id="{E70C6658-F128-7DF3-767F-37E35C10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59" y="8585378"/>
          <a:ext cx="461551" cy="459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55216</xdr:colOff>
      <xdr:row>44</xdr:row>
      <xdr:rowOff>37263</xdr:rowOff>
    </xdr:from>
    <xdr:to>
      <xdr:col>2</xdr:col>
      <xdr:colOff>478181</xdr:colOff>
      <xdr:row>44</xdr:row>
      <xdr:rowOff>464104</xdr:rowOff>
    </xdr:to>
    <xdr:pic>
      <xdr:nvPicPr>
        <xdr:cNvPr id="22" name="Picture 21" descr="Sri Lanka Cricket - Wikipedia">
          <a:extLst>
            <a:ext uri="{FF2B5EF4-FFF2-40B4-BE49-F238E27FC236}">
              <a16:creationId xmlns:a16="http://schemas.microsoft.com/office/drawing/2014/main" id="{AF9EA0C1-B9A2-D18B-0E1F-DD2CB90BE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999" y="8999046"/>
          <a:ext cx="422965" cy="426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466587</xdr:colOff>
      <xdr:row>44</xdr:row>
      <xdr:rowOff>417442</xdr:rowOff>
    </xdr:from>
    <xdr:to>
      <xdr:col>12</xdr:col>
      <xdr:colOff>681935</xdr:colOff>
      <xdr:row>59</xdr:row>
      <xdr:rowOff>134730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57318E9-E791-B1D0-C6E4-6AD7EBF24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0.17089</cdr:x>
      <cdr:y>0.45974</cdr:y>
    </cdr:from>
    <cdr:to>
      <cdr:x>0.80942</cdr:x>
      <cdr:y>0.5785</cdr:y>
    </cdr:to>
    <cdr:grpSp>
      <cdr:nvGrpSpPr>
        <cdr:cNvPr id="6" name="Group 5">
          <a:extLst xmlns:a="http://schemas.openxmlformats.org/drawingml/2006/main">
            <a:ext uri="{FF2B5EF4-FFF2-40B4-BE49-F238E27FC236}">
              <a16:creationId xmlns:a16="http://schemas.microsoft.com/office/drawing/2014/main" id="{D05F2E70-B9EC-416E-2870-63968078A22B}"/>
            </a:ext>
          </a:extLst>
        </cdr:cNvPr>
        <cdr:cNvGrpSpPr/>
      </cdr:nvGrpSpPr>
      <cdr:grpSpPr>
        <a:xfrm xmlns:a="http://schemas.openxmlformats.org/drawingml/2006/main">
          <a:off x="834723" y="1295362"/>
          <a:ext cx="3118863" cy="334616"/>
          <a:chOff x="781325" y="1261166"/>
          <a:chExt cx="2919345" cy="325782"/>
        </a:xfrm>
      </cdr:grpSpPr>
      <cdr:sp macro="" textlink="">
        <cdr:nvSpPr>
          <cdr:cNvPr id="2" name="Oval 1">
            <a:extLst xmlns:a="http://schemas.openxmlformats.org/drawingml/2006/main">
              <a:ext uri="{FF2B5EF4-FFF2-40B4-BE49-F238E27FC236}">
                <a16:creationId xmlns:a16="http://schemas.microsoft.com/office/drawing/2014/main" id="{85553A4D-664E-0154-3098-B744115D5ACA}"/>
              </a:ext>
            </a:extLst>
          </cdr:cNvPr>
          <cdr:cNvSpPr/>
        </cdr:nvSpPr>
        <cdr:spPr>
          <a:xfrm xmlns:a="http://schemas.openxmlformats.org/drawingml/2006/main">
            <a:off x="2128630" y="1261166"/>
            <a:ext cx="180000" cy="180000"/>
          </a:xfrm>
          <a:prstGeom xmlns:a="http://schemas.openxmlformats.org/drawingml/2006/main" prst="ellipse">
            <a:avLst/>
          </a:prstGeom>
        </cdr:spPr>
        <cdr:style>
          <a:lnRef xmlns:a="http://schemas.openxmlformats.org/drawingml/2006/main" idx="2">
            <a:schemeClr val="dk1">
              <a:shade val="15000"/>
            </a:schemeClr>
          </a:lnRef>
          <a:fillRef xmlns:a="http://schemas.openxmlformats.org/drawingml/2006/main" idx="1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  <cdr:grpSp>
        <cdr:nvGrpSpPr>
          <cdr:cNvPr id="5" name="Group 4">
            <a:extLst xmlns:a="http://schemas.openxmlformats.org/drawingml/2006/main">
              <a:ext uri="{FF2B5EF4-FFF2-40B4-BE49-F238E27FC236}">
                <a16:creationId xmlns:a16="http://schemas.microsoft.com/office/drawing/2014/main" id="{6B8EA8E7-9927-E8C9-1932-A912DAF37D19}"/>
              </a:ext>
            </a:extLst>
          </cdr:cNvPr>
          <cdr:cNvGrpSpPr/>
        </cdr:nvGrpSpPr>
        <cdr:grpSpPr>
          <a:xfrm xmlns:a="http://schemas.openxmlformats.org/drawingml/2006/main">
            <a:off x="781325" y="1436758"/>
            <a:ext cx="2919345" cy="150190"/>
            <a:chOff x="781325" y="1436757"/>
            <a:chExt cx="2919345" cy="150191"/>
          </a:xfrm>
        </cdr:grpSpPr>
        <cdr:sp macro="" textlink="Dashboard!$C$4">
          <cdr:nvSpPr>
            <cdr:cNvPr id="3" name="Rectangle: Rounded Corners 2">
              <a:extLst xmlns:a="http://schemas.openxmlformats.org/drawingml/2006/main">
                <a:ext uri="{FF2B5EF4-FFF2-40B4-BE49-F238E27FC236}">
                  <a16:creationId xmlns:a16="http://schemas.microsoft.com/office/drawing/2014/main" id="{E75C23A0-3CC0-FE6A-615C-22D0036D3013}"/>
                </a:ext>
              </a:extLst>
            </cdr:cNvPr>
            <cdr:cNvSpPr/>
          </cdr:nvSpPr>
          <cdr:spPr>
            <a:xfrm xmlns:a="http://schemas.openxmlformats.org/drawingml/2006/main">
              <a:off x="781325" y="1437862"/>
              <a:ext cx="728870" cy="149086"/>
            </a:xfrm>
            <a:prstGeom xmlns:a="http://schemas.openxmlformats.org/drawingml/2006/main" prst="roundRect">
              <a:avLst>
                <a:gd name="adj" fmla="val 26923"/>
              </a:avLst>
            </a:prstGeom>
            <a:solidFill xmlns:a="http://schemas.openxmlformats.org/drawingml/2006/main">
              <a:schemeClr val="accent1">
                <a:lumMod val="75000"/>
              </a:schemeClr>
            </a:solidFill>
            <a:ln xmlns:a="http://schemas.openxmlformats.org/drawingml/2006/main">
              <a:noFill/>
            </a:ln>
          </cdr:spPr>
          <cdr:style>
            <a:lnRef xmlns:a="http://schemas.openxmlformats.org/drawingml/2006/main" idx="2">
              <a:schemeClr val="accent1">
                <a:shade val="15000"/>
              </a:schemeClr>
            </a:lnRef>
            <a:fillRef xmlns:a="http://schemas.openxmlformats.org/drawingml/2006/main" idx="1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lt1"/>
            </a:fontRef>
          </cdr:style>
          <cdr:txBody>
            <a:bodyPr xmlns:a="http://schemas.openxmlformats.org/drawingml/2006/main" vertOverflow="clip" anchor="ctr"/>
            <a:lstStyle xmlns:a="http://schemas.openxmlformats.org/drawingml/2006/main"/>
            <a:p xmlns:a="http://schemas.openxmlformats.org/drawingml/2006/main">
              <a:pPr algn="ctr"/>
              <a:fld id="{05F44682-25AF-4563-9F70-951D27C3E283}" type="TxLink">
                <a:rPr lang="en-US" sz="7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Cascadia Mono ExtraLight"/>
                  <a:cs typeface="Arial" panose="020B0604020202020204" pitchFamily="34" charset="0"/>
                </a:rPr>
                <a:pPr algn="ctr"/>
                <a:t>Afghanistan</a:t>
              </a:fld>
              <a:endParaRPr lang="en-US" sz="4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  <cdr:sp macro="" textlink="Dashboard!$C$5">
          <cdr:nvSpPr>
            <cdr:cNvPr id="4" name="Rectangle: Rounded Corners 3">
              <a:extLst xmlns:a="http://schemas.openxmlformats.org/drawingml/2006/main">
                <a:ext uri="{FF2B5EF4-FFF2-40B4-BE49-F238E27FC236}">
                  <a16:creationId xmlns:a16="http://schemas.microsoft.com/office/drawing/2014/main" id="{0790FCBD-8ED7-6949-C80A-B8FF4A916CC6}"/>
                </a:ext>
              </a:extLst>
            </cdr:cNvPr>
            <cdr:cNvSpPr/>
          </cdr:nvSpPr>
          <cdr:spPr>
            <a:xfrm xmlns:a="http://schemas.openxmlformats.org/drawingml/2006/main">
              <a:off x="2971800" y="1436757"/>
              <a:ext cx="728870" cy="149086"/>
            </a:xfrm>
            <a:prstGeom xmlns:a="http://schemas.openxmlformats.org/drawingml/2006/main" prst="roundRect">
              <a:avLst>
                <a:gd name="adj" fmla="val 26923"/>
              </a:avLst>
            </a:prstGeom>
            <a:solidFill xmlns:a="http://schemas.openxmlformats.org/drawingml/2006/main">
              <a:schemeClr val="accent1">
                <a:lumMod val="75000"/>
              </a:schemeClr>
            </a:solidFill>
            <a:ln xmlns:a="http://schemas.openxmlformats.org/drawingml/2006/main">
              <a:noFill/>
            </a:ln>
          </cdr:spPr>
          <cdr:style>
            <a:lnRef xmlns:a="http://schemas.openxmlformats.org/drawingml/2006/main" idx="2">
              <a:schemeClr val="accent1">
                <a:shade val="15000"/>
              </a:schemeClr>
            </a:lnRef>
            <a:fillRef xmlns:a="http://schemas.openxmlformats.org/drawingml/2006/main" idx="1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lt1"/>
            </a:fontRef>
          </cdr:style>
          <cdr:txBody>
            <a:bodyPr xmlns:a="http://schemas.openxmlformats.org/drawingml/2006/main" vertOverflow="clip" anchor="ctr"/>
            <a:lstStyle xmlns:a="http://schemas.openxmlformats.org/drawingml/2006/main">
              <a:lvl1pPr marL="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indent="0" algn="ctr"/>
              <a:fld id="{42F14F7B-C08D-42ED-B3D3-A96519C1B6A6}" type="TxLink">
                <a:rPr lang="en-US" sz="7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Cascadia Mono ExtraLight"/>
                  <a:cs typeface="Arial" panose="020B0604020202020204" pitchFamily="34" charset="0"/>
                </a:rPr>
                <a:pPr marL="0" indent="0" algn="ctr"/>
                <a:t>Australia</a:t>
              </a:fld>
              <a:endParaRPr lang="en-US" sz="7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Cascadia Mono ExtraLight"/>
                <a:cs typeface="Arial" panose="020B0604020202020204" pitchFamily="34" charset="0"/>
              </a:endParaRPr>
            </a:p>
          </cdr:txBody>
        </cdr:sp>
      </cdr:grpSp>
    </cdr:grp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I SUBHAM" refreshedDate="45127.783841435186" createdVersion="8" refreshedVersion="8" minRefreshableVersion="3" recordCount="239">
  <cacheSource type="worksheet">
    <worksheetSource name="wc"/>
  </cacheSource>
  <cacheFields count="11">
    <cacheField name="Team1" numFmtId="0">
      <sharedItems count="18">
        <s v="Pakistan"/>
        <s v="India"/>
        <s v="Australia"/>
        <s v="Netherlands"/>
        <s v="West Indies"/>
        <s v="Zimbabwe"/>
        <s v="England"/>
        <s v="Bangladesh"/>
        <s v="Ireland"/>
        <s v="Sri Lanka"/>
        <s v="Afghanistan"/>
        <s v="New Zealand"/>
        <s v="Canada"/>
        <s v="Scotland"/>
        <s v="Kenya"/>
        <s v="United Arab Emirates"/>
        <s v="South Africa"/>
        <s v="Bermuda"/>
      </sharedItems>
    </cacheField>
    <cacheField name="Runs1" numFmtId="1">
      <sharedItems containsSemiMixedTypes="0" containsString="0" containsNumber="1" containsInteger="1" minValue="36" maxValue="417"/>
    </cacheField>
    <cacheField name="wicket1" numFmtId="1">
      <sharedItems containsSemiMixedTypes="0" containsString="0" containsNumber="1" containsInteger="1" minValue="1" maxValue="10" count="10">
        <n v="10"/>
        <n v="9"/>
        <n v="8"/>
        <n v="7"/>
        <n v="6"/>
        <n v="5"/>
        <n v="4"/>
        <n v="3"/>
        <n v="2"/>
        <n v="1"/>
      </sharedItems>
    </cacheField>
    <cacheField name="Over1" numFmtId="164">
      <sharedItems containsSemiMixedTypes="0" containsString="0" containsNumber="1" minValue="18.399999999999999" maxValue="50"/>
    </cacheField>
    <cacheField name="Runrate1" numFmtId="2">
      <sharedItems containsSemiMixedTypes="0" containsString="0" containsNumber="1" minValue="1.9285714285714288" maxValue="8.8249999999999993"/>
    </cacheField>
    <cacheField name="Team2" numFmtId="0">
      <sharedItems count="19">
        <s v="Zimbabwe"/>
        <s v="England"/>
        <s v="Pakistan"/>
        <s v="Ireland"/>
        <s v="South Africa"/>
        <s v="West Indies"/>
        <s v="India"/>
        <s v="Namibia"/>
        <s v="Afghanistan"/>
        <s v="Australia"/>
        <s v="New Zealand"/>
        <s v="Sri Lanka"/>
        <s v="Bangladesh"/>
        <s v="Netherlands"/>
        <s v="Kenya"/>
        <s v="Canada"/>
        <s v="Scotland"/>
        <s v="United Arab Emirates"/>
        <s v="Bermuda"/>
      </sharedItems>
    </cacheField>
    <cacheField name="Runs2" numFmtId="1">
      <sharedItems containsSemiMixedTypes="0" containsString="0" containsNumber="1" containsInteger="1" minValue="32" maxValue="338"/>
    </cacheField>
    <cacheField name="wicket2" numFmtId="1">
      <sharedItems containsSemiMixedTypes="0" containsString="0" containsNumber="1" containsInteger="1" minValue="0" maxValue="10" count="11">
        <n v="10"/>
        <n v="8"/>
        <n v="4"/>
        <n v="9"/>
        <n v="7"/>
        <n v="2"/>
        <n v="3"/>
        <n v="6"/>
        <n v="5"/>
        <n v="1"/>
        <n v="0"/>
      </sharedItems>
    </cacheField>
    <cacheField name="Over2" numFmtId="164">
      <sharedItems containsSemiMixedTypes="0" containsString="0" containsNumber="1" minValue="4.4000000000000004" maxValue="50"/>
    </cacheField>
    <cacheField name="Runrate2" numFmtId="2">
      <sharedItems containsSemiMixedTypes="0" containsString="0" containsNumber="1" minValue="2.72" maxValue="10.135135135135135"/>
    </cacheField>
    <cacheField name="Team1_allout" numFmtId="0" formula="wicket1=1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9">
  <r>
    <x v="0"/>
    <n v="349"/>
    <x v="0"/>
    <n v="49.5"/>
    <n v="7.0033444816053514"/>
    <x v="0"/>
    <n v="99"/>
    <x v="0"/>
    <n v="19.100000000000001"/>
    <n v="5.1652173913043473"/>
  </r>
  <r>
    <x v="1"/>
    <n v="338"/>
    <x v="0"/>
    <n v="49.5"/>
    <n v="6.7826086956521738"/>
    <x v="1"/>
    <n v="338"/>
    <x v="1"/>
    <n v="50"/>
    <n v="6.76"/>
  </r>
  <r>
    <x v="2"/>
    <n v="307"/>
    <x v="0"/>
    <n v="49"/>
    <n v="6.2653061224489797"/>
    <x v="2"/>
    <n v="266"/>
    <x v="0"/>
    <n v="45.4"/>
    <n v="5.8248175182481754"/>
  </r>
  <r>
    <x v="3"/>
    <n v="306"/>
    <x v="0"/>
    <n v="50"/>
    <n v="6.12"/>
    <x v="3"/>
    <n v="307"/>
    <x v="2"/>
    <n v="47.4"/>
    <n v="6.4405594405594409"/>
  </r>
  <r>
    <x v="4"/>
    <n v="300"/>
    <x v="0"/>
    <n v="49.5"/>
    <n v="6.0200668896321075"/>
    <x v="1"/>
    <n v="301"/>
    <x v="3"/>
    <n v="49.5"/>
    <n v="6.040133779264214"/>
  </r>
  <r>
    <x v="1"/>
    <n v="296"/>
    <x v="0"/>
    <n v="48.4"/>
    <n v="6.0821917808219181"/>
    <x v="4"/>
    <n v="300"/>
    <x v="4"/>
    <n v="49.4"/>
    <n v="6.0402684563758386"/>
  </r>
  <r>
    <x v="2"/>
    <n v="288"/>
    <x v="0"/>
    <n v="49"/>
    <n v="5.8775510204081636"/>
    <x v="5"/>
    <n v="273"/>
    <x v="3"/>
    <n v="50"/>
    <n v="5.46"/>
  </r>
  <r>
    <x v="5"/>
    <n v="287"/>
    <x v="0"/>
    <n v="48.5"/>
    <n v="5.8771331058020477"/>
    <x v="6"/>
    <n v="288"/>
    <x v="2"/>
    <n v="48.4"/>
    <n v="5.9178082191780819"/>
  </r>
  <r>
    <x v="4"/>
    <n v="275"/>
    <x v="0"/>
    <n v="50"/>
    <n v="5.5"/>
    <x v="3"/>
    <n v="231"/>
    <x v="0"/>
    <n v="49"/>
    <n v="4.7142857142857144"/>
  </r>
  <r>
    <x v="6"/>
    <n v="272"/>
    <x v="0"/>
    <n v="50"/>
    <n v="5.44"/>
    <x v="7"/>
    <n v="217"/>
    <x v="3"/>
    <n v="50"/>
    <n v="4.34"/>
  </r>
  <r>
    <x v="1"/>
    <n v="268"/>
    <x v="0"/>
    <n v="49.1"/>
    <n v="5.4508474576271189"/>
    <x v="5"/>
    <n v="188"/>
    <x v="0"/>
    <n v="43"/>
    <n v="4.3720930232558137"/>
  </r>
  <r>
    <x v="7"/>
    <n v="267"/>
    <x v="0"/>
    <n v="50"/>
    <n v="5.34"/>
    <x v="8"/>
    <n v="162"/>
    <x v="0"/>
    <n v="42.5"/>
    <n v="3.782101167315175"/>
  </r>
  <r>
    <x v="8"/>
    <n v="259"/>
    <x v="0"/>
    <n v="49"/>
    <n v="5.2857142857142856"/>
    <x v="6"/>
    <n v="260"/>
    <x v="5"/>
    <n v="36.5"/>
    <n v="7.0588235294117645"/>
  </r>
  <r>
    <x v="6"/>
    <n v="247"/>
    <x v="0"/>
    <n v="49.5"/>
    <n v="4.9565217391304346"/>
    <x v="9"/>
    <n v="248"/>
    <x v="6"/>
    <n v="47.2"/>
    <n v="5.23943661971831"/>
  </r>
  <r>
    <x v="7"/>
    <n v="244"/>
    <x v="0"/>
    <n v="49.2"/>
    <n v="4.9459459459459456"/>
    <x v="10"/>
    <n v="248"/>
    <x v="1"/>
    <n v="47.1"/>
    <n v="5.2579505300353357"/>
  </r>
  <r>
    <x v="6"/>
    <n v="243"/>
    <x v="0"/>
    <n v="48.4"/>
    <n v="4.993150684931507"/>
    <x v="5"/>
    <n v="225"/>
    <x v="0"/>
    <n v="44.4"/>
    <n v="5.0373134328358207"/>
  </r>
  <r>
    <x v="8"/>
    <n v="237"/>
    <x v="0"/>
    <n v="50"/>
    <n v="4.74"/>
    <x v="2"/>
    <n v="241"/>
    <x v="6"/>
    <n v="46.1"/>
    <n v="5.2202166064981945"/>
  </r>
  <r>
    <x v="9"/>
    <n v="235"/>
    <x v="0"/>
    <n v="50"/>
    <n v="4.7"/>
    <x v="1"/>
    <n v="233"/>
    <x v="1"/>
    <n v="50"/>
    <n v="4.66"/>
  </r>
  <r>
    <x v="10"/>
    <n v="232"/>
    <x v="0"/>
    <n v="49.4"/>
    <n v="4.6711409395973158"/>
    <x v="11"/>
    <n v="236"/>
    <x v="7"/>
    <n v="48.2"/>
    <n v="4.8827586206896552"/>
  </r>
  <r>
    <x v="9"/>
    <n v="226"/>
    <x v="0"/>
    <n v="49.4"/>
    <n v="4.550335570469799"/>
    <x v="9"/>
    <n v="232"/>
    <x v="6"/>
    <n v="42.4"/>
    <n v="5.4375"/>
  </r>
  <r>
    <x v="6"/>
    <n v="225"/>
    <x v="0"/>
    <n v="49.4"/>
    <n v="4.5302013422818792"/>
    <x v="12"/>
    <n v="227"/>
    <x v="1"/>
    <n v="49"/>
    <n v="4.6326530612244898"/>
  </r>
  <r>
    <x v="2"/>
    <n v="223"/>
    <x v="0"/>
    <n v="49"/>
    <n v="4.5510204081632653"/>
    <x v="1"/>
    <n v="226"/>
    <x v="5"/>
    <n v="32.1"/>
    <n v="7.0259067357512954"/>
  </r>
  <r>
    <x v="0"/>
    <n v="222"/>
    <x v="0"/>
    <n v="46.4"/>
    <n v="4.7571428571428571"/>
    <x v="4"/>
    <n v="202"/>
    <x v="0"/>
    <n v="33.299999999999997"/>
    <n v="6.0298507462686572"/>
  </r>
  <r>
    <x v="4"/>
    <n v="222"/>
    <x v="0"/>
    <n v="47.3"/>
    <n v="4.6736842105263161"/>
    <x v="4"/>
    <n v="223"/>
    <x v="6"/>
    <n v="42.5"/>
    <n v="5.2062256809338523"/>
  </r>
  <r>
    <x v="11"/>
    <n v="217"/>
    <x v="0"/>
    <n v="48.5"/>
    <n v="4.4436860068259385"/>
    <x v="11"/>
    <n v="220"/>
    <x v="8"/>
    <n v="47.5"/>
    <n v="4.5993031358885021"/>
  </r>
  <r>
    <x v="0"/>
    <n v="213"/>
    <x v="0"/>
    <n v="49.5"/>
    <n v="4.2742474916387962"/>
    <x v="9"/>
    <n v="216"/>
    <x v="2"/>
    <n v="33.5"/>
    <n v="6.3842364532019706"/>
  </r>
  <r>
    <x v="4"/>
    <n v="212"/>
    <x v="0"/>
    <n v="44.4"/>
    <n v="4.7462686567164178"/>
    <x v="1"/>
    <n v="213"/>
    <x v="5"/>
    <n v="33.1"/>
    <n v="6.4221105527638187"/>
  </r>
  <r>
    <x v="12"/>
    <n v="211"/>
    <x v="0"/>
    <n v="45.4"/>
    <n v="4.6204379562043796"/>
    <x v="9"/>
    <n v="212"/>
    <x v="6"/>
    <n v="34.5"/>
    <n v="6.0861244019138754"/>
  </r>
  <r>
    <x v="13"/>
    <n v="210"/>
    <x v="0"/>
    <n v="50"/>
    <n v="4.2"/>
    <x v="8"/>
    <n v="211"/>
    <x v="3"/>
    <n v="49.3"/>
    <n v="4.262626262626263"/>
  </r>
  <r>
    <x v="9"/>
    <n v="209"/>
    <x v="0"/>
    <n v="49.3"/>
    <n v="4.2222222222222223"/>
    <x v="4"/>
    <n v="212"/>
    <x v="3"/>
    <n v="48.2"/>
    <n v="4.386206896551724"/>
  </r>
  <r>
    <x v="10"/>
    <n v="207"/>
    <x v="0"/>
    <n v="38.200000000000003"/>
    <n v="5.3999999999999995"/>
    <x v="9"/>
    <n v="209"/>
    <x v="6"/>
    <n v="34.5"/>
    <n v="6"/>
  </r>
  <r>
    <x v="8"/>
    <n v="207"/>
    <x v="0"/>
    <n v="47.5"/>
    <n v="4.3275261324041816"/>
    <x v="6"/>
    <n v="210"/>
    <x v="8"/>
    <n v="46"/>
    <n v="4.5652173913043477"/>
  </r>
  <r>
    <x v="11"/>
    <n v="206"/>
    <x v="0"/>
    <n v="45.1"/>
    <n v="4.560885608856089"/>
    <x v="9"/>
    <n v="207"/>
    <x v="6"/>
    <n v="34"/>
    <n v="6.0882352941176467"/>
  </r>
  <r>
    <x v="7"/>
    <n v="205"/>
    <x v="0"/>
    <n v="49.2"/>
    <n v="4.1554054054054053"/>
    <x v="3"/>
    <n v="178"/>
    <x v="0"/>
    <n v="45"/>
    <n v="3.9555555555555557"/>
  </r>
  <r>
    <x v="1"/>
    <n v="204"/>
    <x v="0"/>
    <n v="48.5"/>
    <n v="4.1774744027303754"/>
    <x v="13"/>
    <n v="136"/>
    <x v="0"/>
    <n v="48.1"/>
    <n v="2.8235294117647061"/>
  </r>
  <r>
    <x v="9"/>
    <n v="203"/>
    <x v="0"/>
    <n v="49.3"/>
    <n v="4.1010101010101012"/>
    <x v="4"/>
    <n v="206"/>
    <x v="9"/>
    <n v="37.200000000000003"/>
    <n v="5.5178571428571423"/>
  </r>
  <r>
    <x v="12"/>
    <n v="202"/>
    <x v="0"/>
    <n v="42.5"/>
    <n v="4.7159533073929962"/>
    <x v="5"/>
    <n v="206"/>
    <x v="6"/>
    <n v="20.3"/>
    <n v="10.048780487804878"/>
  </r>
  <r>
    <x v="9"/>
    <n v="201"/>
    <x v="0"/>
    <n v="36.5"/>
    <n v="5.4570135746606336"/>
    <x v="8"/>
    <n v="152"/>
    <x v="0"/>
    <n v="32.4"/>
    <n v="4.6530612244897958"/>
  </r>
  <r>
    <x v="12"/>
    <n v="199"/>
    <x v="0"/>
    <n v="50"/>
    <n v="3.98"/>
    <x v="14"/>
    <n v="203"/>
    <x v="6"/>
    <n v="43.2"/>
    <n v="4.6846153846153848"/>
  </r>
  <r>
    <x v="14"/>
    <n v="198"/>
    <x v="0"/>
    <n v="50"/>
    <n v="3.96"/>
    <x v="15"/>
    <n v="199"/>
    <x v="8"/>
    <n v="45.3"/>
    <n v="4.3736263736263732"/>
  </r>
  <r>
    <x v="12"/>
    <n v="197"/>
    <x v="0"/>
    <n v="49"/>
    <n v="4.0204081632653059"/>
    <x v="14"/>
    <n v="198"/>
    <x v="7"/>
    <n v="48.3"/>
    <n v="4.0824742268041234"/>
  </r>
  <r>
    <x v="12"/>
    <n v="196"/>
    <x v="0"/>
    <n v="47"/>
    <n v="4.1702127659574471"/>
    <x v="10"/>
    <n v="197"/>
    <x v="8"/>
    <n v="23"/>
    <n v="8.5652173913043477"/>
  </r>
  <r>
    <x v="1"/>
    <n v="191"/>
    <x v="0"/>
    <n v="49.3"/>
    <n v="3.8585858585858586"/>
    <x v="12"/>
    <n v="192"/>
    <x v="8"/>
    <n v="48.3"/>
    <n v="3.9587628865979383"/>
  </r>
  <r>
    <x v="3"/>
    <n v="189"/>
    <x v="0"/>
    <n v="46.4"/>
    <n v="4.05"/>
    <x v="6"/>
    <n v="191"/>
    <x v="8"/>
    <n v="36.299999999999997"/>
    <n v="5.2328767123287676"/>
  </r>
  <r>
    <x v="10"/>
    <n v="186"/>
    <x v="0"/>
    <n v="47.4"/>
    <n v="3.9020979020979021"/>
    <x v="10"/>
    <n v="188"/>
    <x v="2"/>
    <n v="36.1"/>
    <n v="5.1981566820276495"/>
  </r>
  <r>
    <x v="0"/>
    <n v="184"/>
    <x v="0"/>
    <n v="43"/>
    <n v="4.2790697674418601"/>
    <x v="15"/>
    <n v="138"/>
    <x v="0"/>
    <n v="42.5"/>
    <n v="3.2217898832684826"/>
  </r>
  <r>
    <x v="11"/>
    <n v="183"/>
    <x v="0"/>
    <n v="45"/>
    <n v="4.0666666666666664"/>
    <x v="9"/>
    <n v="186"/>
    <x v="6"/>
    <n v="33.1"/>
    <n v="5.608040201005025"/>
  </r>
  <r>
    <x v="4"/>
    <n v="182"/>
    <x v="0"/>
    <n v="44.2"/>
    <n v="4.1052631578947372"/>
    <x v="6"/>
    <n v="185"/>
    <x v="7"/>
    <n v="39.1"/>
    <n v="4.7234042553191493"/>
  </r>
  <r>
    <x v="12"/>
    <n v="180"/>
    <x v="0"/>
    <n v="49.1"/>
    <n v="3.6610169491525424"/>
    <x v="12"/>
    <n v="120"/>
    <x v="0"/>
    <n v="28"/>
    <n v="4.2857142857142856"/>
  </r>
  <r>
    <x v="14"/>
    <n v="177"/>
    <x v="0"/>
    <n v="43"/>
    <n v="4.1162790697674421"/>
    <x v="1"/>
    <n v="178"/>
    <x v="6"/>
    <n v="33"/>
    <n v="5.3939393939393936"/>
  </r>
  <r>
    <x v="4"/>
    <n v="177"/>
    <x v="0"/>
    <n v="44.4"/>
    <n v="3.9626865671641789"/>
    <x v="10"/>
    <n v="179"/>
    <x v="6"/>
    <n v="39.200000000000003"/>
    <n v="4.5508474576271185"/>
  </r>
  <r>
    <x v="2"/>
    <n v="176"/>
    <x v="0"/>
    <n v="46.4"/>
    <n v="3.7714285714285714"/>
    <x v="2"/>
    <n v="178"/>
    <x v="7"/>
    <n v="41"/>
    <n v="4.3414634146341466"/>
  </r>
  <r>
    <x v="15"/>
    <n v="175"/>
    <x v="0"/>
    <n v="47.4"/>
    <n v="3.6713286713286712"/>
    <x v="5"/>
    <n v="176"/>
    <x v="2"/>
    <n v="30.3"/>
    <n v="5.7704918032786887"/>
  </r>
  <r>
    <x v="7"/>
    <n v="174"/>
    <x v="0"/>
    <n v="48.3"/>
    <n v="3.5876288659793816"/>
    <x v="10"/>
    <n v="178"/>
    <x v="9"/>
    <n v="29.2"/>
    <n v="6.0681818181818183"/>
  </r>
  <r>
    <x v="10"/>
    <n v="172"/>
    <x v="0"/>
    <n v="41.1"/>
    <n v="4.1781376518218627"/>
    <x v="10"/>
    <n v="173"/>
    <x v="6"/>
    <n v="32.1"/>
    <n v="5.3782383419689115"/>
  </r>
  <r>
    <x v="6"/>
    <n v="171"/>
    <x v="0"/>
    <n v="45.4"/>
    <n v="3.7445255474452557"/>
    <x v="4"/>
    <n v="165"/>
    <x v="0"/>
    <n v="47.4"/>
    <n v="3.4615384615384617"/>
  </r>
  <r>
    <x v="5"/>
    <n v="162"/>
    <x v="0"/>
    <n v="46.2"/>
    <n v="3.4964028776978417"/>
    <x v="10"/>
    <n v="166"/>
    <x v="10"/>
    <n v="33.299999999999997"/>
    <n v="4.9552238805970159"/>
  </r>
  <r>
    <x v="3"/>
    <n v="160"/>
    <x v="0"/>
    <n v="46.2"/>
    <n v="3.4532374100719423"/>
    <x v="12"/>
    <n v="166"/>
    <x v="2"/>
    <n v="40.200000000000003"/>
    <n v="4.1157024793388421"/>
  </r>
  <r>
    <x v="6"/>
    <n v="154"/>
    <x v="0"/>
    <n v="48"/>
    <n v="3.2083333333333335"/>
    <x v="4"/>
    <n v="157"/>
    <x v="9"/>
    <n v="19.2"/>
    <n v="8.1206896551724146"/>
  </r>
  <r>
    <x v="2"/>
    <n v="151"/>
    <x v="0"/>
    <n v="32.200000000000003"/>
    <n v="4.6701030927835046"/>
    <x v="10"/>
    <n v="152"/>
    <x v="3"/>
    <n v="23.1"/>
    <n v="6.5611510791366907"/>
  </r>
  <r>
    <x v="11"/>
    <n v="146"/>
    <x v="0"/>
    <n v="45.1"/>
    <n v="3.2324723247232474"/>
    <x v="6"/>
    <n v="150"/>
    <x v="6"/>
    <n v="40.4"/>
    <n v="3.6885245901639343"/>
  </r>
  <r>
    <x v="7"/>
    <n v="143"/>
    <x v="0"/>
    <n v="37.200000000000003"/>
    <n v="3.8303571428571423"/>
    <x v="1"/>
    <n v="147"/>
    <x v="7"/>
    <n v="44.5"/>
    <n v="3.2788104089219332"/>
  </r>
  <r>
    <x v="14"/>
    <n v="142"/>
    <x v="0"/>
    <n v="43.4"/>
    <n v="3.2519083969465647"/>
    <x v="11"/>
    <n v="146"/>
    <x v="9"/>
    <n v="18.399999999999999"/>
    <n v="7.8214285714285721"/>
  </r>
  <r>
    <x v="13"/>
    <n v="142"/>
    <x v="0"/>
    <n v="36.200000000000003"/>
    <n v="3.9082568807339446"/>
    <x v="10"/>
    <n v="146"/>
    <x v="4"/>
    <n v="24.5"/>
    <n v="5.8791946308724832"/>
  </r>
  <r>
    <x v="14"/>
    <n v="140"/>
    <x v="0"/>
    <n v="38"/>
    <n v="3.6842105263157894"/>
    <x v="4"/>
    <n v="142"/>
    <x v="10"/>
    <n v="21.2"/>
    <n v="6.65625"/>
  </r>
  <r>
    <x v="13"/>
    <n v="136"/>
    <x v="0"/>
    <n v="34.1"/>
    <n v="3.9804878048780488"/>
    <x v="13"/>
    <n v="140"/>
    <x v="5"/>
    <n v="23.5"/>
    <n v="5.8741258741258742"/>
  </r>
  <r>
    <x v="9"/>
    <n v="136"/>
    <x v="0"/>
    <n v="29.2"/>
    <n v="4.6363636363636367"/>
    <x v="10"/>
    <n v="137"/>
    <x v="10"/>
    <n v="16.100000000000001"/>
    <n v="8.4742268041237097"/>
  </r>
  <r>
    <x v="9"/>
    <n v="133"/>
    <x v="0"/>
    <n v="37.200000000000003"/>
    <n v="3.5624999999999996"/>
    <x v="4"/>
    <n v="134"/>
    <x v="9"/>
    <n v="18"/>
    <n v="7.4444444444444446"/>
  </r>
  <r>
    <x v="5"/>
    <n v="133"/>
    <x v="0"/>
    <n v="44.1"/>
    <n v="3.0113207547169814"/>
    <x v="14"/>
    <n v="135"/>
    <x v="6"/>
    <n v="26"/>
    <n v="5.1923076923076925"/>
  </r>
  <r>
    <x v="0"/>
    <n v="132"/>
    <x v="0"/>
    <n v="45.4"/>
    <n v="2.8905109489051095"/>
    <x v="3"/>
    <n v="133"/>
    <x v="4"/>
    <n v="41.4"/>
    <n v="3.1920000000000002"/>
  </r>
  <r>
    <x v="13"/>
    <n v="130"/>
    <x v="0"/>
    <n v="25.4"/>
    <n v="5.0649350649350646"/>
    <x v="9"/>
    <n v="133"/>
    <x v="6"/>
    <n v="15.2"/>
    <n v="8.6739130434782616"/>
  </r>
  <r>
    <x v="10"/>
    <n v="125"/>
    <x v="0"/>
    <n v="34.1"/>
    <n v="3.6585365853658538"/>
    <x v="4"/>
    <n v="131"/>
    <x v="9"/>
    <n v="28.4"/>
    <n v="4.5697674418604652"/>
  </r>
  <r>
    <x v="1"/>
    <n v="125"/>
    <x v="0"/>
    <n v="41.4"/>
    <n v="3"/>
    <x v="9"/>
    <n v="128"/>
    <x v="9"/>
    <n v="22.2"/>
    <n v="5.7313432835820892"/>
  </r>
  <r>
    <x v="7"/>
    <n v="124"/>
    <x v="0"/>
    <n v="31.1"/>
    <n v="3.9786096256684491"/>
    <x v="11"/>
    <n v="126"/>
    <x v="10"/>
    <n v="21.1"/>
    <n v="5.9527559055118102"/>
  </r>
  <r>
    <x v="6"/>
    <n v="123"/>
    <x v="0"/>
    <n v="33.200000000000003"/>
    <n v="3.6899999999999995"/>
    <x v="10"/>
    <n v="125"/>
    <x v="5"/>
    <n v="12.2"/>
    <n v="10.135135135135135"/>
  </r>
  <r>
    <x v="4"/>
    <n v="112"/>
    <x v="0"/>
    <n v="43.3"/>
    <n v="2.5747126436781609"/>
    <x v="2"/>
    <n v="113"/>
    <x v="10"/>
    <n v="20.5"/>
    <n v="5.4240000000000004"/>
  </r>
  <r>
    <x v="7"/>
    <n v="108"/>
    <x v="0"/>
    <n v="35.1"/>
    <n v="3.0710900473933651"/>
    <x v="4"/>
    <n v="109"/>
    <x v="10"/>
    <n v="12"/>
    <n v="9.0833333333333339"/>
  </r>
  <r>
    <x v="0"/>
    <n v="105"/>
    <x v="0"/>
    <n v="21.4"/>
    <n v="4.8461538461538458"/>
    <x v="5"/>
    <n v="108"/>
    <x v="6"/>
    <n v="13.4"/>
    <n v="7.9024390243902438"/>
  </r>
  <r>
    <x v="15"/>
    <n v="102"/>
    <x v="0"/>
    <n v="31.3"/>
    <n v="3.2380952380952381"/>
    <x v="6"/>
    <n v="104"/>
    <x v="9"/>
    <n v="18.5"/>
    <n v="5.5221238938053094"/>
  </r>
  <r>
    <x v="8"/>
    <n v="91"/>
    <x v="0"/>
    <n v="30"/>
    <n v="3.0333333333333332"/>
    <x v="9"/>
    <n v="92"/>
    <x v="9"/>
    <n v="12.2"/>
    <n v="7.4594594594594597"/>
  </r>
  <r>
    <x v="8"/>
    <n v="77"/>
    <x v="0"/>
    <n v="27.4"/>
    <n v="2.7831325301204819"/>
    <x v="11"/>
    <n v="81"/>
    <x v="5"/>
    <n v="10"/>
    <n v="8.1"/>
  </r>
  <r>
    <x v="14"/>
    <n v="69"/>
    <x v="0"/>
    <n v="23.5"/>
    <n v="2.895104895104895"/>
    <x v="10"/>
    <n v="72"/>
    <x v="10"/>
    <n v="8"/>
    <n v="9"/>
  </r>
  <r>
    <x v="7"/>
    <n v="58"/>
    <x v="0"/>
    <n v="18.5"/>
    <n v="3.0796460176991149"/>
    <x v="5"/>
    <n v="59"/>
    <x v="9"/>
    <n v="12.2"/>
    <n v="4.7837837837837842"/>
  </r>
  <r>
    <x v="12"/>
    <n v="36"/>
    <x v="0"/>
    <n v="18.399999999999999"/>
    <n v="1.9285714285714288"/>
    <x v="11"/>
    <n v="37"/>
    <x v="9"/>
    <n v="4.4000000000000004"/>
    <n v="7.9285714285714279"/>
  </r>
  <r>
    <x v="2"/>
    <n v="376"/>
    <x v="1"/>
    <n v="50"/>
    <n v="7.52"/>
    <x v="11"/>
    <n v="312"/>
    <x v="0"/>
    <n v="46.2"/>
    <n v="6.7338129496402876"/>
  </r>
  <r>
    <x v="9"/>
    <n v="363"/>
    <x v="1"/>
    <n v="50"/>
    <n v="7.26"/>
    <x v="16"/>
    <n v="215"/>
    <x v="0"/>
    <n v="43.1"/>
    <n v="4.980694980694981"/>
  </r>
  <r>
    <x v="2"/>
    <n v="342"/>
    <x v="1"/>
    <n v="50"/>
    <n v="6.84"/>
    <x v="1"/>
    <n v="231"/>
    <x v="0"/>
    <n v="41.5"/>
    <n v="5.52191235059761"/>
  </r>
  <r>
    <x v="0"/>
    <n v="315"/>
    <x v="1"/>
    <n v="50"/>
    <n v="6.3"/>
    <x v="12"/>
    <n v="221"/>
    <x v="0"/>
    <n v="44.1"/>
    <n v="5.0037735849056606"/>
  </r>
  <r>
    <x v="1"/>
    <n v="314"/>
    <x v="1"/>
    <n v="50"/>
    <n v="6.28"/>
    <x v="12"/>
    <n v="286"/>
    <x v="0"/>
    <n v="48"/>
    <n v="5.958333333333333"/>
  </r>
  <r>
    <x v="5"/>
    <n v="298"/>
    <x v="1"/>
    <n v="50"/>
    <n v="5.96"/>
    <x v="15"/>
    <n v="123"/>
    <x v="0"/>
    <n v="42.1"/>
    <n v="2.9169960474308301"/>
  </r>
  <r>
    <x v="15"/>
    <n v="278"/>
    <x v="1"/>
    <n v="50"/>
    <n v="5.56"/>
    <x v="3"/>
    <n v="279"/>
    <x v="1"/>
    <n v="49.2"/>
    <n v="5.6554054054054053"/>
  </r>
  <r>
    <x v="9"/>
    <n v="268"/>
    <x v="1"/>
    <n v="50"/>
    <n v="5.36"/>
    <x v="4"/>
    <n v="229"/>
    <x v="7"/>
    <n v="45"/>
    <n v="5.0888888888888886"/>
  </r>
  <r>
    <x v="9"/>
    <n v="265"/>
    <x v="1"/>
    <n v="50"/>
    <n v="5.3"/>
    <x v="10"/>
    <n v="153"/>
    <x v="0"/>
    <n v="35"/>
    <n v="4.371428571428571"/>
  </r>
  <r>
    <x v="1"/>
    <n v="260"/>
    <x v="1"/>
    <n v="50"/>
    <n v="5.2"/>
    <x v="2"/>
    <n v="231"/>
    <x v="0"/>
    <n v="49.5"/>
    <n v="4.6354515050167224"/>
  </r>
  <r>
    <x v="0"/>
    <n v="255"/>
    <x v="1"/>
    <n v="50"/>
    <n v="5.0999999999999996"/>
    <x v="7"/>
    <n v="84"/>
    <x v="0"/>
    <n v="17.399999999999999"/>
    <n v="4.7547169811320762"/>
  </r>
  <r>
    <x v="0"/>
    <n v="253"/>
    <x v="1"/>
    <n v="50"/>
    <n v="5.0599999999999996"/>
    <x v="13"/>
    <n v="156"/>
    <x v="0"/>
    <n v="39.299999999999997"/>
    <n v="3.9493670886075956"/>
  </r>
  <r>
    <x v="1"/>
    <n v="250"/>
    <x v="1"/>
    <n v="50"/>
    <n v="5"/>
    <x v="1"/>
    <n v="168"/>
    <x v="0"/>
    <n v="45.3"/>
    <n v="3.6923076923076925"/>
  </r>
  <r>
    <x v="5"/>
    <n v="246"/>
    <x v="1"/>
    <n v="50"/>
    <n v="4.92"/>
    <x v="9"/>
    <n v="248"/>
    <x v="6"/>
    <n v="47.3"/>
    <n v="5.2210526315789476"/>
  </r>
  <r>
    <x v="4"/>
    <n v="244"/>
    <x v="1"/>
    <n v="50"/>
    <n v="4.88"/>
    <x v="12"/>
    <n v="32"/>
    <x v="5"/>
    <n v="8.1"/>
    <n v="3.9183673469387754"/>
  </r>
  <r>
    <x v="2"/>
    <n v="243"/>
    <x v="1"/>
    <n v="50"/>
    <n v="4.8600000000000003"/>
    <x v="10"/>
    <n v="157"/>
    <x v="0"/>
    <n v="43.4"/>
    <n v="3.5954198473282442"/>
  </r>
  <r>
    <x v="4"/>
    <n v="241"/>
    <x v="1"/>
    <n v="50"/>
    <n v="4.82"/>
    <x v="2"/>
    <n v="187"/>
    <x v="0"/>
    <n v="47.2"/>
    <n v="3.9507042253521125"/>
  </r>
  <r>
    <x v="9"/>
    <n v="232"/>
    <x v="1"/>
    <n v="50"/>
    <n v="4.6399999999999997"/>
    <x v="1"/>
    <n v="212"/>
    <x v="0"/>
    <n v="47"/>
    <n v="4.5106382978723403"/>
  </r>
  <r>
    <x v="10"/>
    <n v="227"/>
    <x v="1"/>
    <n v="50"/>
    <n v="4.54"/>
    <x v="2"/>
    <n v="230"/>
    <x v="4"/>
    <n v="49.4"/>
    <n v="4.6308724832214763"/>
  </r>
  <r>
    <x v="16"/>
    <n v="227"/>
    <x v="1"/>
    <n v="50"/>
    <n v="4.54"/>
    <x v="6"/>
    <n v="230"/>
    <x v="2"/>
    <n v="47.3"/>
    <n v="4.8421052631578947"/>
  </r>
  <r>
    <x v="8"/>
    <n v="221"/>
    <x v="1"/>
    <n v="50"/>
    <n v="4.42"/>
    <x v="0"/>
    <n v="221"/>
    <x v="0"/>
    <n v="50"/>
    <n v="4.42"/>
  </r>
  <r>
    <x v="14"/>
    <n v="210"/>
    <x v="1"/>
    <n v="50"/>
    <n v="4.2"/>
    <x v="11"/>
    <n v="157"/>
    <x v="0"/>
    <n v="45"/>
    <n v="3.4888888888888889"/>
  </r>
  <r>
    <x v="2"/>
    <n v="208"/>
    <x v="1"/>
    <n v="50"/>
    <n v="4.16"/>
    <x v="10"/>
    <n v="112"/>
    <x v="0"/>
    <n v="30.1"/>
    <n v="3.7127071823204418"/>
  </r>
  <r>
    <x v="3"/>
    <n v="142"/>
    <x v="1"/>
    <n v="50"/>
    <n v="2.84"/>
    <x v="1"/>
    <n v="144"/>
    <x v="2"/>
    <n v="23.2"/>
    <n v="6.1714285714285717"/>
  </r>
  <r>
    <x v="17"/>
    <n v="94"/>
    <x v="1"/>
    <n v="21"/>
    <n v="4.4761904761904763"/>
    <x v="12"/>
    <n v="96"/>
    <x v="6"/>
    <n v="17.3"/>
    <n v="5.4857142857142858"/>
  </r>
  <r>
    <x v="0"/>
    <n v="348"/>
    <x v="2"/>
    <n v="50"/>
    <n v="6.96"/>
    <x v="1"/>
    <n v="334"/>
    <x v="3"/>
    <n v="50"/>
    <n v="6.68"/>
  </r>
  <r>
    <x v="8"/>
    <n v="331"/>
    <x v="2"/>
    <n v="50"/>
    <n v="6.62"/>
    <x v="0"/>
    <n v="326"/>
    <x v="0"/>
    <n v="49.3"/>
    <n v="6.5858585858585856"/>
  </r>
  <r>
    <x v="4"/>
    <n v="330"/>
    <x v="2"/>
    <n v="50"/>
    <n v="6.6"/>
    <x v="13"/>
    <n v="115"/>
    <x v="0"/>
    <n v="31.3"/>
    <n v="3.6507936507936507"/>
  </r>
  <r>
    <x v="6"/>
    <n v="327"/>
    <x v="2"/>
    <n v="50"/>
    <n v="6.54"/>
    <x v="3"/>
    <n v="329"/>
    <x v="4"/>
    <n v="49.1"/>
    <n v="6.6915254237288133"/>
  </r>
  <r>
    <x v="4"/>
    <n v="321"/>
    <x v="2"/>
    <n v="50"/>
    <n v="6.42"/>
    <x v="12"/>
    <n v="322"/>
    <x v="6"/>
    <n v="41.3"/>
    <n v="7.7590361445783138"/>
  </r>
  <r>
    <x v="13"/>
    <n v="318"/>
    <x v="2"/>
    <n v="50"/>
    <n v="6.36"/>
    <x v="12"/>
    <n v="322"/>
    <x v="2"/>
    <n v="48.1"/>
    <n v="6.6851211072664363"/>
  </r>
  <r>
    <x v="6"/>
    <n v="311"/>
    <x v="2"/>
    <n v="50"/>
    <n v="6.22"/>
    <x v="4"/>
    <n v="207"/>
    <x v="0"/>
    <n v="39.5"/>
    <n v="5.1966527196652716"/>
  </r>
  <r>
    <x v="2"/>
    <n v="310"/>
    <x v="2"/>
    <n v="50"/>
    <n v="6.2"/>
    <x v="2"/>
    <n v="228"/>
    <x v="0"/>
    <n v="44.3"/>
    <n v="5.1235955056179776"/>
  </r>
  <r>
    <x v="6"/>
    <n v="305"/>
    <x v="2"/>
    <n v="50"/>
    <n v="6.1"/>
    <x v="10"/>
    <n v="186"/>
    <x v="0"/>
    <n v="45"/>
    <n v="4.1333333333333337"/>
  </r>
  <r>
    <x v="6"/>
    <n v="303"/>
    <x v="2"/>
    <n v="50"/>
    <n v="6.06"/>
    <x v="16"/>
    <n v="184"/>
    <x v="0"/>
    <n v="42.2"/>
    <n v="4.3464566929133852"/>
  </r>
  <r>
    <x v="5"/>
    <n v="301"/>
    <x v="2"/>
    <n v="50"/>
    <n v="6.02"/>
    <x v="13"/>
    <n v="202"/>
    <x v="3"/>
    <n v="50"/>
    <n v="4.04"/>
  </r>
  <r>
    <x v="11"/>
    <n v="291"/>
    <x v="2"/>
    <n v="50"/>
    <n v="5.82"/>
    <x v="5"/>
    <n v="286"/>
    <x v="0"/>
    <n v="49"/>
    <n v="5.8367346938775508"/>
  </r>
  <r>
    <x v="16"/>
    <n v="284"/>
    <x v="2"/>
    <n v="50"/>
    <n v="5.68"/>
    <x v="12"/>
    <n v="78"/>
    <x v="0"/>
    <n v="28"/>
    <n v="2.7857142857142856"/>
  </r>
  <r>
    <x v="11"/>
    <n v="263"/>
    <x v="2"/>
    <n v="50"/>
    <n v="5.26"/>
    <x v="3"/>
    <n v="134"/>
    <x v="0"/>
    <n v="37.4"/>
    <n v="3.5575221238938055"/>
  </r>
  <r>
    <x v="16"/>
    <n v="254"/>
    <x v="2"/>
    <n v="50"/>
    <n v="5.08"/>
    <x v="15"/>
    <n v="136"/>
    <x v="8"/>
    <n v="50"/>
    <n v="2.72"/>
  </r>
  <r>
    <x v="7"/>
    <n v="251"/>
    <x v="2"/>
    <n v="50"/>
    <n v="5.0199999999999996"/>
    <x v="4"/>
    <n v="184"/>
    <x v="0"/>
    <n v="48.4"/>
    <n v="3.7808219178082192"/>
  </r>
  <r>
    <x v="6"/>
    <n v="246"/>
    <x v="2"/>
    <n v="50"/>
    <n v="4.92"/>
    <x v="2"/>
    <n v="134"/>
    <x v="0"/>
    <n v="31"/>
    <n v="4.32258064516129"/>
  </r>
  <r>
    <x v="11"/>
    <n v="241"/>
    <x v="2"/>
    <n v="50"/>
    <n v="4.82"/>
    <x v="1"/>
    <n v="241"/>
    <x v="0"/>
    <n v="50"/>
    <n v="4.82"/>
  </r>
  <r>
    <x v="11"/>
    <n v="239"/>
    <x v="2"/>
    <n v="50"/>
    <n v="4.78"/>
    <x v="6"/>
    <n v="221"/>
    <x v="0"/>
    <n v="49.3"/>
    <n v="4.4646464646464645"/>
  </r>
  <r>
    <x v="1"/>
    <n v="224"/>
    <x v="2"/>
    <n v="50"/>
    <n v="4.4800000000000004"/>
    <x v="8"/>
    <n v="213"/>
    <x v="0"/>
    <n v="49.5"/>
    <n v="4.2742474916387962"/>
  </r>
  <r>
    <x v="11"/>
    <n v="221"/>
    <x v="2"/>
    <n v="50"/>
    <n v="4.42"/>
    <x v="4"/>
    <n v="172"/>
    <x v="0"/>
    <n v="43.2"/>
    <n v="3.9692307692307693"/>
  </r>
  <r>
    <x v="6"/>
    <n v="204"/>
    <x v="2"/>
    <n v="50"/>
    <n v="4.08"/>
    <x v="9"/>
    <n v="208"/>
    <x v="1"/>
    <n v="49.4"/>
    <n v="4.1879194630872485"/>
  </r>
  <r>
    <x v="13"/>
    <n v="186"/>
    <x v="2"/>
    <n v="50"/>
    <n v="3.72"/>
    <x v="4"/>
    <n v="188"/>
    <x v="6"/>
    <n v="23.2"/>
    <n v="8.0571428571428569"/>
  </r>
  <r>
    <x v="8"/>
    <n v="183"/>
    <x v="2"/>
    <n v="48"/>
    <n v="3.8125"/>
    <x v="5"/>
    <n v="190"/>
    <x v="5"/>
    <n v="38.1"/>
    <n v="4.9781659388646284"/>
  </r>
  <r>
    <x v="14"/>
    <n v="174"/>
    <x v="2"/>
    <n v="50"/>
    <n v="3.48"/>
    <x v="9"/>
    <n v="178"/>
    <x v="8"/>
    <n v="31.2"/>
    <n v="5.6808510638297873"/>
  </r>
  <r>
    <x v="8"/>
    <n v="152"/>
    <x v="2"/>
    <n v="35"/>
    <n v="4.3428571428571425"/>
    <x v="4"/>
    <n v="165"/>
    <x v="6"/>
    <n v="31.3"/>
    <n v="5.2380952380952381"/>
  </r>
  <r>
    <x v="6"/>
    <n v="337"/>
    <x v="3"/>
    <n v="50"/>
    <n v="6.74"/>
    <x v="6"/>
    <n v="306"/>
    <x v="8"/>
    <n v="50"/>
    <n v="6.12"/>
  </r>
  <r>
    <x v="2"/>
    <n v="334"/>
    <x v="3"/>
    <n v="50"/>
    <n v="6.68"/>
    <x v="11"/>
    <n v="247"/>
    <x v="0"/>
    <n v="45.5"/>
    <n v="5.3890909090909087"/>
  </r>
  <r>
    <x v="9"/>
    <n v="332"/>
    <x v="3"/>
    <n v="50"/>
    <n v="6.64"/>
    <x v="15"/>
    <n v="122"/>
    <x v="0"/>
    <n v="36.5"/>
    <n v="3.3122171945701355"/>
  </r>
  <r>
    <x v="11"/>
    <n v="331"/>
    <x v="3"/>
    <n v="50"/>
    <n v="6.62"/>
    <x v="14"/>
    <n v="183"/>
    <x v="0"/>
    <n v="49.2"/>
    <n v="3.7094594594594597"/>
  </r>
  <r>
    <x v="2"/>
    <n v="328"/>
    <x v="3"/>
    <n v="50"/>
    <n v="6.56"/>
    <x v="6"/>
    <n v="233"/>
    <x v="0"/>
    <n v="46.5"/>
    <n v="4.97508896797153"/>
  </r>
  <r>
    <x v="0"/>
    <n v="317"/>
    <x v="3"/>
    <n v="50"/>
    <n v="6.34"/>
    <x v="14"/>
    <n v="112"/>
    <x v="0"/>
    <n v="33.1"/>
    <n v="3.3768844221105527"/>
  </r>
  <r>
    <x v="0"/>
    <n v="308"/>
    <x v="3"/>
    <n v="50"/>
    <n v="6.16"/>
    <x v="4"/>
    <n v="259"/>
    <x v="3"/>
    <n v="50"/>
    <n v="5.18"/>
  </r>
  <r>
    <x v="1"/>
    <n v="307"/>
    <x v="3"/>
    <n v="50"/>
    <n v="6.14"/>
    <x v="4"/>
    <n v="177"/>
    <x v="0"/>
    <n v="40.200000000000003"/>
    <n v="4.3884297520661155"/>
  </r>
  <r>
    <x v="4"/>
    <n v="304"/>
    <x v="3"/>
    <n v="50"/>
    <n v="6.08"/>
    <x v="3"/>
    <n v="307"/>
    <x v="7"/>
    <n v="45.5"/>
    <n v="6.6981818181818182"/>
  </r>
  <r>
    <x v="11"/>
    <n v="302"/>
    <x v="3"/>
    <n v="50"/>
    <n v="6.04"/>
    <x v="2"/>
    <n v="192"/>
    <x v="0"/>
    <n v="41.4"/>
    <n v="4.6079999999999997"/>
  </r>
  <r>
    <x v="1"/>
    <n v="300"/>
    <x v="3"/>
    <n v="50"/>
    <n v="6"/>
    <x v="2"/>
    <n v="224"/>
    <x v="0"/>
    <n v="47"/>
    <n v="4.7659574468085104"/>
  </r>
  <r>
    <x v="7"/>
    <n v="288"/>
    <x v="3"/>
    <n v="50"/>
    <n v="5.76"/>
    <x v="10"/>
    <n v="290"/>
    <x v="4"/>
    <n v="48.5"/>
    <n v="5.9385665529010243"/>
  </r>
  <r>
    <x v="2"/>
    <n v="285"/>
    <x v="3"/>
    <n v="50"/>
    <n v="5.7"/>
    <x v="1"/>
    <n v="221"/>
    <x v="0"/>
    <n v="44.4"/>
    <n v="4.9477611940298507"/>
  </r>
  <r>
    <x v="15"/>
    <n v="285"/>
    <x v="3"/>
    <n v="50"/>
    <n v="5.7"/>
    <x v="0"/>
    <n v="286"/>
    <x v="7"/>
    <n v="48"/>
    <n v="5.958333333333333"/>
  </r>
  <r>
    <x v="0"/>
    <n v="277"/>
    <x v="3"/>
    <n v="50"/>
    <n v="5.54"/>
    <x v="11"/>
    <n v="266"/>
    <x v="3"/>
    <n v="50"/>
    <n v="5.32"/>
  </r>
  <r>
    <x v="7"/>
    <n v="275"/>
    <x v="3"/>
    <n v="50"/>
    <n v="5.5"/>
    <x v="1"/>
    <n v="260"/>
    <x v="0"/>
    <n v="48.3"/>
    <n v="5.3608247422680408"/>
  </r>
  <r>
    <x v="0"/>
    <n v="273"/>
    <x v="3"/>
    <n v="50"/>
    <n v="5.46"/>
    <x v="6"/>
    <n v="276"/>
    <x v="2"/>
    <n v="45.4"/>
    <n v="6.0437956204379564"/>
  </r>
  <r>
    <x v="16"/>
    <n v="272"/>
    <x v="3"/>
    <n v="50"/>
    <n v="5.44"/>
    <x v="3"/>
    <n v="141"/>
    <x v="0"/>
    <n v="33.200000000000003"/>
    <n v="4.2299999999999995"/>
  </r>
  <r>
    <x v="9"/>
    <n v="272"/>
    <x v="3"/>
    <n v="50"/>
    <n v="5.44"/>
    <x v="10"/>
    <n v="225"/>
    <x v="0"/>
    <n v="45.3"/>
    <n v="4.9450549450549453"/>
  </r>
  <r>
    <x v="1"/>
    <n v="268"/>
    <x v="3"/>
    <n v="50"/>
    <n v="5.36"/>
    <x v="5"/>
    <n v="143"/>
    <x v="0"/>
    <n v="34.200000000000003"/>
    <n v="4.1650485436893199"/>
  </r>
  <r>
    <x v="6"/>
    <n v="266"/>
    <x v="3"/>
    <n v="50"/>
    <n v="5.32"/>
    <x v="3"/>
    <n v="218"/>
    <x v="0"/>
    <n v="48.1"/>
    <n v="4.5259515570934257"/>
  </r>
  <r>
    <x v="9"/>
    <n v="264"/>
    <x v="3"/>
    <n v="50"/>
    <n v="5.28"/>
    <x v="6"/>
    <n v="265"/>
    <x v="6"/>
    <n v="43.3"/>
    <n v="6.0919540229885056"/>
  </r>
  <r>
    <x v="7"/>
    <n v="262"/>
    <x v="3"/>
    <n v="50"/>
    <n v="5.24"/>
    <x v="8"/>
    <n v="200"/>
    <x v="0"/>
    <n v="47"/>
    <n v="4.2553191489361701"/>
  </r>
  <r>
    <x v="1"/>
    <n v="255"/>
    <x v="3"/>
    <n v="50"/>
    <n v="5.0999999999999996"/>
    <x v="0"/>
    <n v="172"/>
    <x v="0"/>
    <n v="44.4"/>
    <n v="3.8507462686567164"/>
  </r>
  <r>
    <x v="5"/>
    <n v="252"/>
    <x v="3"/>
    <n v="50"/>
    <n v="5.04"/>
    <x v="10"/>
    <n v="253"/>
    <x v="2"/>
    <n v="47.2"/>
    <n v="5.345070422535211"/>
  </r>
  <r>
    <x v="4"/>
    <n v="246"/>
    <x v="3"/>
    <n v="50"/>
    <n v="4.92"/>
    <x v="14"/>
    <n v="104"/>
    <x v="0"/>
    <n v="35.5"/>
    <n v="2.902325581395349"/>
  </r>
  <r>
    <x v="8"/>
    <n v="243"/>
    <x v="3"/>
    <n v="50"/>
    <n v="4.8600000000000003"/>
    <x v="12"/>
    <n v="169"/>
    <x v="0"/>
    <n v="41.2"/>
    <n v="4.0887096774193541"/>
  </r>
  <r>
    <x v="11"/>
    <n v="241"/>
    <x v="3"/>
    <n v="50"/>
    <n v="4.82"/>
    <x v="5"/>
    <n v="221"/>
    <x v="0"/>
    <n v="49.4"/>
    <n v="4.449664429530201"/>
  </r>
  <r>
    <x v="0"/>
    <n v="235"/>
    <x v="3"/>
    <n v="50"/>
    <n v="4.7"/>
    <x v="0"/>
    <n v="215"/>
    <x v="0"/>
    <n v="49.4"/>
    <n v="4.3288590604026842"/>
  </r>
  <r>
    <x v="11"/>
    <n v="219"/>
    <x v="3"/>
    <n v="50"/>
    <n v="4.38"/>
    <x v="11"/>
    <n v="222"/>
    <x v="2"/>
    <n v="45.1"/>
    <n v="4.915129151291513"/>
  </r>
  <r>
    <x v="14"/>
    <n v="217"/>
    <x v="3"/>
    <n v="50"/>
    <n v="4.34"/>
    <x v="12"/>
    <n v="185"/>
    <x v="0"/>
    <n v="47.2"/>
    <n v="3.908450704225352"/>
  </r>
  <r>
    <x v="2"/>
    <n v="212"/>
    <x v="3"/>
    <n v="50"/>
    <n v="4.24"/>
    <x v="11"/>
    <n v="123"/>
    <x v="4"/>
    <n v="38.1"/>
    <n v="3.2227074235807862"/>
  </r>
  <r>
    <x v="6"/>
    <n v="209"/>
    <x v="3"/>
    <n v="50"/>
    <n v="4.18"/>
    <x v="10"/>
    <n v="210"/>
    <x v="2"/>
    <n v="41"/>
    <n v="5.1219512195121952"/>
  </r>
  <r>
    <x v="7"/>
    <n v="198"/>
    <x v="3"/>
    <n v="50"/>
    <n v="3.96"/>
    <x v="10"/>
    <n v="199"/>
    <x v="6"/>
    <n v="33.299999999999997"/>
    <n v="5.9402985074626873"/>
  </r>
  <r>
    <x v="16"/>
    <n v="193"/>
    <x v="3"/>
    <n v="50"/>
    <n v="3.86"/>
    <x v="10"/>
    <n v="196"/>
    <x v="8"/>
    <n v="48.2"/>
    <n v="4.0551724137931036"/>
  </r>
  <r>
    <x v="5"/>
    <n v="151"/>
    <x v="3"/>
    <n v="39.4"/>
    <n v="3.8067226890756301"/>
    <x v="2"/>
    <n v="164"/>
    <x v="6"/>
    <n v="34.1"/>
    <n v="4.8"/>
  </r>
  <r>
    <x v="10"/>
    <n v="111"/>
    <x v="3"/>
    <n v="36.200000000000003"/>
    <n v="3.0550458715596327"/>
    <x v="1"/>
    <n v="101"/>
    <x v="9"/>
    <n v="18.100000000000001"/>
    <n v="5.5596330275229349"/>
  </r>
  <r>
    <x v="2"/>
    <n v="417"/>
    <x v="4"/>
    <n v="50"/>
    <n v="8.34"/>
    <x v="8"/>
    <n v="142"/>
    <x v="0"/>
    <n v="37.299999999999997"/>
    <n v="3.7866666666666671"/>
  </r>
  <r>
    <x v="6"/>
    <n v="397"/>
    <x v="4"/>
    <n v="50"/>
    <n v="7.94"/>
    <x v="8"/>
    <n v="247"/>
    <x v="1"/>
    <n v="50"/>
    <n v="4.9400000000000004"/>
  </r>
  <r>
    <x v="11"/>
    <n v="393"/>
    <x v="4"/>
    <n v="50"/>
    <n v="7.86"/>
    <x v="5"/>
    <n v="250"/>
    <x v="0"/>
    <n v="30.3"/>
    <n v="8.1967213114754092"/>
  </r>
  <r>
    <x v="6"/>
    <n v="386"/>
    <x v="4"/>
    <n v="50"/>
    <n v="7.72"/>
    <x v="12"/>
    <n v="280"/>
    <x v="0"/>
    <n v="48.5"/>
    <n v="5.7337883959044369"/>
  </r>
  <r>
    <x v="2"/>
    <n v="377"/>
    <x v="4"/>
    <n v="50"/>
    <n v="7.54"/>
    <x v="4"/>
    <n v="294"/>
    <x v="0"/>
    <n v="48"/>
    <n v="6.125"/>
  </r>
  <r>
    <x v="11"/>
    <n v="358"/>
    <x v="4"/>
    <n v="50"/>
    <n v="7.16"/>
    <x v="15"/>
    <n v="261"/>
    <x v="3"/>
    <n v="50"/>
    <n v="5.22"/>
  </r>
  <r>
    <x v="2"/>
    <n v="348"/>
    <x v="4"/>
    <n v="50"/>
    <n v="6.96"/>
    <x v="10"/>
    <n v="133"/>
    <x v="0"/>
    <n v="25.5"/>
    <n v="5.1483870967741936"/>
  </r>
  <r>
    <x v="16"/>
    <n v="341"/>
    <x v="4"/>
    <n v="50"/>
    <n v="6.82"/>
    <x v="17"/>
    <n v="195"/>
    <x v="0"/>
    <n v="47.3"/>
    <n v="4.1052631578947372"/>
  </r>
  <r>
    <x v="0"/>
    <n v="339"/>
    <x v="4"/>
    <n v="50"/>
    <n v="6.78"/>
    <x v="17"/>
    <n v="210"/>
    <x v="1"/>
    <n v="50"/>
    <n v="4.2"/>
  </r>
  <r>
    <x v="9"/>
    <n v="338"/>
    <x v="4"/>
    <n v="50"/>
    <n v="6.76"/>
    <x v="5"/>
    <n v="315"/>
    <x v="3"/>
    <n v="50"/>
    <n v="6.3"/>
  </r>
  <r>
    <x v="2"/>
    <n v="334"/>
    <x v="4"/>
    <n v="50"/>
    <n v="6.68"/>
    <x v="16"/>
    <n v="131"/>
    <x v="0"/>
    <n v="40.1"/>
    <n v="3.2614107883817427"/>
  </r>
  <r>
    <x v="11"/>
    <n v="331"/>
    <x v="4"/>
    <n v="50"/>
    <n v="6.62"/>
    <x v="11"/>
    <n v="233"/>
    <x v="0"/>
    <n v="46.1"/>
    <n v="5.046931407942238"/>
  </r>
  <r>
    <x v="7"/>
    <n v="330"/>
    <x v="4"/>
    <n v="50"/>
    <n v="6.6"/>
    <x v="4"/>
    <n v="309"/>
    <x v="1"/>
    <n v="50"/>
    <n v="6.18"/>
  </r>
  <r>
    <x v="9"/>
    <n v="327"/>
    <x v="4"/>
    <n v="50"/>
    <n v="6.54"/>
    <x v="0"/>
    <n v="188"/>
    <x v="0"/>
    <n v="39"/>
    <n v="4.8205128205128203"/>
  </r>
  <r>
    <x v="16"/>
    <n v="325"/>
    <x v="4"/>
    <n v="50"/>
    <n v="6.5"/>
    <x v="9"/>
    <n v="315"/>
    <x v="0"/>
    <n v="49.5"/>
    <n v="6.3210702341137122"/>
  </r>
  <r>
    <x v="2"/>
    <n v="324"/>
    <x v="4"/>
    <n v="50"/>
    <n v="6.48"/>
    <x v="14"/>
    <n v="264"/>
    <x v="7"/>
    <n v="50"/>
    <n v="5.28"/>
  </r>
  <r>
    <x v="2"/>
    <n v="322"/>
    <x v="4"/>
    <n v="50"/>
    <n v="6.44"/>
    <x v="5"/>
    <n v="219"/>
    <x v="0"/>
    <n v="45.3"/>
    <n v="4.813186813186813"/>
  </r>
  <r>
    <x v="9"/>
    <n v="321"/>
    <x v="4"/>
    <n v="50"/>
    <n v="6.42"/>
    <x v="18"/>
    <n v="78"/>
    <x v="0"/>
    <n v="24.4"/>
    <n v="3.1621621621621623"/>
  </r>
  <r>
    <x v="4"/>
    <n v="311"/>
    <x v="4"/>
    <n v="50"/>
    <n v="6.22"/>
    <x v="8"/>
    <n v="288"/>
    <x v="0"/>
    <n v="50"/>
    <n v="5.76"/>
  </r>
  <r>
    <x v="4"/>
    <n v="310"/>
    <x v="4"/>
    <n v="50"/>
    <n v="6.2"/>
    <x v="2"/>
    <n v="160"/>
    <x v="0"/>
    <n v="39"/>
    <n v="4.1025641025641022"/>
  </r>
  <r>
    <x v="6"/>
    <n v="309"/>
    <x v="4"/>
    <n v="50"/>
    <n v="6.18"/>
    <x v="11"/>
    <n v="312"/>
    <x v="9"/>
    <n v="47.2"/>
    <n v="6.591549295774648"/>
  </r>
  <r>
    <x v="5"/>
    <n v="308"/>
    <x v="4"/>
    <n v="50"/>
    <n v="6.16"/>
    <x v="14"/>
    <n v="147"/>
    <x v="0"/>
    <n v="36"/>
    <n v="4.083333333333333"/>
  </r>
  <r>
    <x v="16"/>
    <n v="306"/>
    <x v="4"/>
    <n v="50"/>
    <n v="6.12"/>
    <x v="10"/>
    <n v="229"/>
    <x v="9"/>
    <n v="36.5"/>
    <n v="6.2171945701357467"/>
  </r>
  <r>
    <x v="1"/>
    <n v="302"/>
    <x v="4"/>
    <n v="50"/>
    <n v="6.04"/>
    <x v="12"/>
    <n v="193"/>
    <x v="0"/>
    <n v="45"/>
    <n v="4.2888888888888888"/>
  </r>
  <r>
    <x v="2"/>
    <n v="301"/>
    <x v="4"/>
    <n v="50"/>
    <n v="6.02"/>
    <x v="7"/>
    <n v="45"/>
    <x v="0"/>
    <n v="14"/>
    <n v="3.2142857142857144"/>
  </r>
  <r>
    <x v="1"/>
    <n v="292"/>
    <x v="4"/>
    <n v="50"/>
    <n v="5.84"/>
    <x v="11"/>
    <n v="109"/>
    <x v="0"/>
    <n v="23"/>
    <n v="4.7391304347826084"/>
  </r>
  <r>
    <x v="3"/>
    <n v="292"/>
    <x v="4"/>
    <n v="50"/>
    <n v="5.84"/>
    <x v="1"/>
    <n v="296"/>
    <x v="2"/>
    <n v="48.4"/>
    <n v="6.0821917808219181"/>
  </r>
  <r>
    <x v="6"/>
    <n v="279"/>
    <x v="4"/>
    <n v="50"/>
    <n v="5.58"/>
    <x v="15"/>
    <n v="228"/>
    <x v="4"/>
    <n v="50"/>
    <n v="4.5599999999999996"/>
  </r>
  <r>
    <x v="9"/>
    <n v="274"/>
    <x v="4"/>
    <n v="50"/>
    <n v="5.48"/>
    <x v="6"/>
    <n v="277"/>
    <x v="2"/>
    <n v="48.2"/>
    <n v="5.7310344827586208"/>
  </r>
  <r>
    <x v="2"/>
    <n v="262"/>
    <x v="4"/>
    <n v="50"/>
    <n v="5.24"/>
    <x v="0"/>
    <n v="171"/>
    <x v="0"/>
    <n v="46.2"/>
    <n v="3.6906474820143886"/>
  </r>
  <r>
    <x v="2"/>
    <n v="260"/>
    <x v="4"/>
    <n v="50"/>
    <n v="5.2"/>
    <x v="6"/>
    <n v="261"/>
    <x v="8"/>
    <n v="47.4"/>
    <n v="5.4755244755244759"/>
  </r>
  <r>
    <x v="9"/>
    <n v="254"/>
    <x v="4"/>
    <n v="50"/>
    <n v="5.08"/>
    <x v="6"/>
    <n v="185"/>
    <x v="0"/>
    <n v="43.3"/>
    <n v="4.2528735632183912"/>
  </r>
  <r>
    <x v="16"/>
    <n v="241"/>
    <x v="4"/>
    <n v="49"/>
    <n v="4.9183673469387754"/>
    <x v="10"/>
    <n v="245"/>
    <x v="7"/>
    <n v="48.3"/>
    <n v="5.0515463917525771"/>
  </r>
  <r>
    <x v="11"/>
    <n v="237"/>
    <x v="4"/>
    <n v="50"/>
    <n v="4.74"/>
    <x v="2"/>
    <n v="241"/>
    <x v="2"/>
    <n v="49.1"/>
    <n v="4.9016949152542377"/>
  </r>
  <r>
    <x v="6"/>
    <n v="229"/>
    <x v="4"/>
    <n v="50"/>
    <n v="4.58"/>
    <x v="11"/>
    <n v="231"/>
    <x v="10"/>
    <n v="39.299999999999997"/>
    <n v="5.8481012658227858"/>
  </r>
  <r>
    <x v="9"/>
    <n v="228"/>
    <x v="4"/>
    <n v="50"/>
    <n v="4.5599999999999996"/>
    <x v="5"/>
    <n v="222"/>
    <x v="3"/>
    <n v="50"/>
    <n v="4.4400000000000004"/>
  </r>
  <r>
    <x v="14"/>
    <n v="225"/>
    <x v="4"/>
    <n v="50"/>
    <n v="4.5"/>
    <x v="6"/>
    <n v="226"/>
    <x v="2"/>
    <n v="47.5"/>
    <n v="4.7247386759581884"/>
  </r>
  <r>
    <x v="7"/>
    <n v="104"/>
    <x v="4"/>
    <n v="22"/>
    <n v="4.7272727272727275"/>
    <x v="9"/>
    <n v="106"/>
    <x v="10"/>
    <n v="13.5"/>
    <n v="7.6626506024096388"/>
  </r>
  <r>
    <x v="1"/>
    <n v="413"/>
    <x v="5"/>
    <n v="50"/>
    <n v="8.26"/>
    <x v="18"/>
    <n v="156"/>
    <x v="0"/>
    <n v="43.1"/>
    <n v="3.6138996138996138"/>
  </r>
  <r>
    <x v="16"/>
    <n v="408"/>
    <x v="5"/>
    <n v="50"/>
    <n v="8.16"/>
    <x v="5"/>
    <n v="151"/>
    <x v="0"/>
    <n v="33.1"/>
    <n v="4.5527638190954773"/>
  </r>
  <r>
    <x v="2"/>
    <n v="381"/>
    <x v="5"/>
    <n v="50"/>
    <n v="7.62"/>
    <x v="12"/>
    <n v="333"/>
    <x v="1"/>
    <n v="50"/>
    <n v="6.66"/>
  </r>
  <r>
    <x v="11"/>
    <n v="363"/>
    <x v="5"/>
    <n v="50"/>
    <n v="7.26"/>
    <x v="15"/>
    <n v="249"/>
    <x v="3"/>
    <n v="49.2"/>
    <n v="5.0472972972972974"/>
  </r>
  <r>
    <x v="2"/>
    <n v="358"/>
    <x v="5"/>
    <n v="50"/>
    <n v="7.16"/>
    <x v="13"/>
    <n v="129"/>
    <x v="0"/>
    <n v="26.5"/>
    <n v="4.8074534161490687"/>
  </r>
  <r>
    <x v="1"/>
    <n v="352"/>
    <x v="5"/>
    <n v="50"/>
    <n v="7.04"/>
    <x v="9"/>
    <n v="316"/>
    <x v="0"/>
    <n v="50"/>
    <n v="6.32"/>
  </r>
  <r>
    <x v="16"/>
    <n v="351"/>
    <x v="5"/>
    <n v="50"/>
    <n v="7.02"/>
    <x v="13"/>
    <n v="120"/>
    <x v="0"/>
    <n v="34.5"/>
    <n v="3.4449760765550241"/>
  </r>
  <r>
    <x v="1"/>
    <n v="336"/>
    <x v="5"/>
    <n v="50"/>
    <n v="6.72"/>
    <x v="2"/>
    <n v="212"/>
    <x v="7"/>
    <n v="40"/>
    <n v="5.3"/>
  </r>
  <r>
    <x v="2"/>
    <n v="319"/>
    <x v="5"/>
    <n v="50"/>
    <n v="6.38"/>
    <x v="11"/>
    <n v="223"/>
    <x v="0"/>
    <n v="47.4"/>
    <n v="4.6783216783216783"/>
  </r>
  <r>
    <x v="9"/>
    <n v="303"/>
    <x v="5"/>
    <n v="50"/>
    <n v="6.06"/>
    <x v="5"/>
    <n v="190"/>
    <x v="0"/>
    <n v="44.3"/>
    <n v="4.2696629213483144"/>
  </r>
  <r>
    <x v="16"/>
    <n v="281"/>
    <x v="5"/>
    <n v="43"/>
    <n v="6.5348837209302326"/>
    <x v="10"/>
    <n v="299"/>
    <x v="7"/>
    <n v="42.5"/>
    <n v="6.9805447470817121"/>
  </r>
  <r>
    <x v="4"/>
    <n v="278"/>
    <x v="5"/>
    <n v="50"/>
    <n v="5.56"/>
    <x v="4"/>
    <n v="275"/>
    <x v="3"/>
    <n v="49"/>
    <n v="5.6122448979591839"/>
  </r>
  <r>
    <x v="9"/>
    <n v="256"/>
    <x v="5"/>
    <n v="50"/>
    <n v="5.12"/>
    <x v="0"/>
    <n v="182"/>
    <x v="0"/>
    <n v="41.5"/>
    <n v="4.3505976095617527"/>
  </r>
  <r>
    <x v="4"/>
    <n v="230"/>
    <x v="5"/>
    <n v="50"/>
    <n v="4.5999999999999996"/>
    <x v="12"/>
    <n v="131"/>
    <x v="0"/>
    <n v="43.5"/>
    <n v="2.9885931558935361"/>
  </r>
  <r>
    <x v="5"/>
    <n v="202"/>
    <x v="5"/>
    <n v="50"/>
    <n v="4.04"/>
    <x v="5"/>
    <n v="204"/>
    <x v="2"/>
    <n v="47.5"/>
    <n v="4.2648083623693376"/>
  </r>
  <r>
    <x v="16"/>
    <n v="411"/>
    <x v="6"/>
    <n v="50"/>
    <n v="8.2200000000000006"/>
    <x v="3"/>
    <n v="210"/>
    <x v="0"/>
    <n v="45"/>
    <n v="4.666666666666667"/>
  </r>
  <r>
    <x v="1"/>
    <n v="370"/>
    <x v="6"/>
    <n v="50"/>
    <n v="7.4"/>
    <x v="12"/>
    <n v="283"/>
    <x v="3"/>
    <n v="50"/>
    <n v="5.66"/>
  </r>
  <r>
    <x v="16"/>
    <n v="356"/>
    <x v="6"/>
    <n v="50"/>
    <n v="7.12"/>
    <x v="5"/>
    <n v="289"/>
    <x v="3"/>
    <n v="50"/>
    <n v="5.78"/>
  </r>
  <r>
    <x v="16"/>
    <n v="339"/>
    <x v="6"/>
    <n v="50"/>
    <n v="6.78"/>
    <x v="0"/>
    <n v="277"/>
    <x v="0"/>
    <n v="48.2"/>
    <n v="5.7310344827586208"/>
  </r>
  <r>
    <x v="9"/>
    <n v="318"/>
    <x v="6"/>
    <n v="50"/>
    <n v="6.36"/>
    <x v="12"/>
    <n v="112"/>
    <x v="0"/>
    <n v="37"/>
    <n v="3.0270270270270272"/>
  </r>
  <r>
    <x v="3"/>
    <n v="314"/>
    <x v="6"/>
    <n v="50"/>
    <n v="6.28"/>
    <x v="7"/>
    <n v="250"/>
    <x v="0"/>
    <n v="46.5"/>
    <n v="5.3380782918149468"/>
  </r>
  <r>
    <x v="1"/>
    <n v="270"/>
    <x v="6"/>
    <n v="50"/>
    <n v="5.4"/>
    <x v="14"/>
    <n v="179"/>
    <x v="0"/>
    <n v="46.2"/>
    <n v="3.8633093525179856"/>
  </r>
  <r>
    <x v="16"/>
    <n v="353"/>
    <x v="7"/>
    <n v="40"/>
    <n v="8.8249999999999993"/>
    <x v="13"/>
    <n v="132"/>
    <x v="3"/>
    <n v="40"/>
    <n v="3.3"/>
  </r>
  <r>
    <x v="4"/>
    <n v="372"/>
    <x v="8"/>
    <n v="50"/>
    <n v="7.44"/>
    <x v="0"/>
    <n v="289"/>
    <x v="0"/>
    <n v="44.3"/>
    <n v="6.4943820224719104"/>
  </r>
  <r>
    <x v="2"/>
    <n v="359"/>
    <x v="8"/>
    <n v="50"/>
    <n v="7.18"/>
    <x v="6"/>
    <n v="234"/>
    <x v="0"/>
    <n v="39.200000000000003"/>
    <n v="5.9491525423728806"/>
  </r>
  <r>
    <x v="5"/>
    <n v="340"/>
    <x v="8"/>
    <n v="50"/>
    <n v="6.8"/>
    <x v="7"/>
    <n v="104"/>
    <x v="8"/>
    <n v="25.1"/>
    <n v="4.1324503311258276"/>
  </r>
  <r>
    <x v="1"/>
    <n v="311"/>
    <x v="8"/>
    <n v="50"/>
    <n v="6.22"/>
    <x v="7"/>
    <n v="130"/>
    <x v="0"/>
    <n v="42.3"/>
    <n v="3.0588235294117649"/>
  </r>
  <r>
    <x v="2"/>
    <n v="170"/>
    <x v="8"/>
    <n v="36"/>
    <n v="4.7222222222222223"/>
    <x v="13"/>
    <n v="122"/>
    <x v="0"/>
    <n v="30.2"/>
    <n v="4.0219780219780219"/>
  </r>
  <r>
    <x v="9"/>
    <n v="332"/>
    <x v="9"/>
    <n v="50"/>
    <n v="6.64"/>
    <x v="12"/>
    <n v="240"/>
    <x v="0"/>
    <n v="47"/>
    <n v="5.10638297872340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4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s Batting First">
  <location ref="B19:C28" firstHeaderRow="1" firstDataRow="1" firstDataCol="1" rowPageCount="1" colPageCount="1"/>
  <pivotFields count="11">
    <pivotField axis="axisRow" showAll="0">
      <items count="19">
        <item x="10"/>
        <item x="2"/>
        <item x="7"/>
        <item h="1" x="17"/>
        <item h="1" x="12"/>
        <item x="6"/>
        <item x="1"/>
        <item h="1" x="8"/>
        <item h="1" x="14"/>
        <item x="3"/>
        <item x="11"/>
        <item x="0"/>
        <item h="1" x="13"/>
        <item x="16"/>
        <item x="9"/>
        <item h="1" x="15"/>
        <item h="1" x="4"/>
        <item h="1" x="5"/>
        <item t="default"/>
      </items>
    </pivotField>
    <pivotField numFmtId="1" showAll="0"/>
    <pivotField axis="axisPage" numFmtId="1" multipleItemSelectionAllowed="1" showAll="0">
      <items count="11">
        <item h="1" x="9"/>
        <item h="1" x="8"/>
        <item h="1" x="7"/>
        <item h="1" x="6"/>
        <item h="1" x="5"/>
        <item h="1" x="4"/>
        <item h="1" x="3"/>
        <item h="1" x="2"/>
        <item h="1" x="1"/>
        <item x="0"/>
        <item t="default"/>
      </items>
    </pivotField>
    <pivotField dataField="1" numFmtId="164" showAll="0"/>
    <pivotField numFmtId="2" showAll="0"/>
    <pivotField showAll="0"/>
    <pivotField numFmtId="1" showAll="0"/>
    <pivotField numFmtId="1" showAll="0"/>
    <pivotField numFmtId="164" showAll="0"/>
    <pivotField numFmtId="2"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5"/>
    </i>
    <i>
      <x v="6"/>
    </i>
    <i>
      <x v="9"/>
    </i>
    <i>
      <x v="10"/>
    </i>
    <i>
      <x v="11"/>
    </i>
    <i>
      <x v="14"/>
    </i>
  </rowItems>
  <colItems count="1">
    <i/>
  </colItems>
  <pageFields count="1">
    <pageField fld="2" hier="-1"/>
  </pageFields>
  <dataFields count="1">
    <dataField name="Average Over Faced" fld="3" subtotal="average" baseField="0" baseItem="0"/>
  </dataFields>
  <formats count="5">
    <format dxfId="14">
      <pivotArea collapsedLevelsAreSubtotals="1" fieldPosition="0">
        <references count="2">
          <reference field="4294967294" count="1" selected="0">
            <x v="0"/>
          </reference>
          <reference field="0" count="9">
            <x v="0"/>
            <x v="1"/>
            <x v="2"/>
            <x v="5"/>
            <x v="6"/>
            <x v="9"/>
            <x v="10"/>
            <x v="11"/>
            <x v="14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dataOnly="0" labelOnly="1" outline="0" axis="axisValues" fieldPosition="0"/>
    </format>
    <format dxfId="17">
      <pivotArea field="0" type="button" dataOnly="0" labelOnly="1" outline="0" axis="axisRow" fieldPosition="0"/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4" cacheId="4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s Batting First">
  <location ref="L19:M28" firstHeaderRow="1" firstDataRow="1" firstDataCol="1" rowPageCount="1" colPageCount="1"/>
  <pivotFields count="11">
    <pivotField axis="axisRow" showAll="0">
      <items count="19">
        <item x="10"/>
        <item x="2"/>
        <item x="7"/>
        <item h="1" x="17"/>
        <item h="1" x="12"/>
        <item x="6"/>
        <item x="1"/>
        <item h="1" x="8"/>
        <item h="1" x="14"/>
        <item x="3"/>
        <item x="11"/>
        <item x="0"/>
        <item h="1" x="13"/>
        <item x="16"/>
        <item x="9"/>
        <item h="1" x="15"/>
        <item h="1" x="4"/>
        <item h="1" x="5"/>
        <item t="default"/>
      </items>
    </pivotField>
    <pivotField numFmtId="1" showAll="0"/>
    <pivotField numFmtId="1" showAll="0"/>
    <pivotField numFmtId="164" showAll="0"/>
    <pivotField numFmtId="2" showAll="0"/>
    <pivotField showAll="0"/>
    <pivotField numFmtId="1" showAll="0"/>
    <pivotField axis="axisPage" numFmtId="1" showAll="0">
      <items count="12">
        <item x="10"/>
        <item x="9"/>
        <item x="5"/>
        <item x="6"/>
        <item x="2"/>
        <item x="8"/>
        <item x="7"/>
        <item x="4"/>
        <item x="1"/>
        <item x="3"/>
        <item x="0"/>
        <item t="default"/>
      </items>
    </pivotField>
    <pivotField dataField="1" numFmtId="164" showAll="0"/>
    <pivotField numFmtId="2" showAll="0"/>
    <pivotField dragToRow="0" dragToCol="0" dragToPage="0" showAll="0" defaultSubtotal="0"/>
  </pivotFields>
  <rowFields count="1">
    <field x="0"/>
  </rowFields>
  <rowItems count="9">
    <i>
      <x v="1"/>
    </i>
    <i>
      <x v="2"/>
    </i>
    <i>
      <x v="5"/>
    </i>
    <i>
      <x v="6"/>
    </i>
    <i>
      <x v="9"/>
    </i>
    <i>
      <x v="10"/>
    </i>
    <i>
      <x v="11"/>
    </i>
    <i>
      <x v="13"/>
    </i>
    <i>
      <x v="14"/>
    </i>
  </rowItems>
  <colItems count="1">
    <i/>
  </colItems>
  <pageFields count="1">
    <pageField fld="7" item="10" hier="-1"/>
  </pageFields>
  <dataFields count="1">
    <dataField name="Average Over bowled" fld="8" subtotal="average" baseField="0" baseItem="1" numFmtId="1"/>
  </dataFields>
  <formats count="5"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">
      <pivotArea dataOnly="0" labelOnly="1" outline="0" axis="axisValues" fieldPosition="0"/>
    </format>
    <format dxfId="22">
      <pivotArea field="0" type="button" dataOnly="0" labelOnly="1" outline="0" axis="axisRow" fieldPosition="0"/>
    </format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3" cacheId="4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 Chasing">
  <location ref="N19:O29" firstHeaderRow="1" firstDataRow="1" firstDataCol="1" rowPageCount="1" colPageCount="1"/>
  <pivotFields count="11">
    <pivotField showAll="0"/>
    <pivotField numFmtId="1" showAll="0"/>
    <pivotField axis="axisPage" numFmtId="1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164" showAll="0"/>
    <pivotField numFmtId="2" showAll="0"/>
    <pivotField axis="axisRow" showAll="0">
      <items count="20">
        <item x="8"/>
        <item x="9"/>
        <item x="12"/>
        <item h="1" x="18"/>
        <item h="1" x="15"/>
        <item x="1"/>
        <item x="6"/>
        <item h="1" x="3"/>
        <item h="1" x="14"/>
        <item h="1" x="7"/>
        <item x="13"/>
        <item x="10"/>
        <item x="2"/>
        <item h="1" x="16"/>
        <item x="4"/>
        <item x="11"/>
        <item h="1" x="17"/>
        <item h="1" x="5"/>
        <item h="1" x="0"/>
        <item t="default"/>
      </items>
    </pivotField>
    <pivotField numFmtId="1" showAll="0"/>
    <pivotField numFmtId="1" showAll="0"/>
    <pivotField numFmtId="164" showAll="0"/>
    <pivotField numFmtId="2" showAll="0"/>
    <pivotField dragToRow="0" dragToCol="0" dragToPage="0" showAll="0" defaultSubtotal="0"/>
  </pivotFields>
  <rowFields count="1">
    <field x="5"/>
  </rowFields>
  <rowItems count="10">
    <i>
      <x/>
    </i>
    <i>
      <x v="1"/>
    </i>
    <i>
      <x v="2"/>
    </i>
    <i>
      <x v="5"/>
    </i>
    <i>
      <x v="6"/>
    </i>
    <i>
      <x v="10"/>
    </i>
    <i>
      <x v="11"/>
    </i>
    <i>
      <x v="12"/>
    </i>
    <i>
      <x v="14"/>
    </i>
    <i>
      <x v="15"/>
    </i>
  </rowItems>
  <colItems count="1">
    <i/>
  </colItems>
  <pageFields count="1">
    <pageField fld="2" item="9" hier="-1"/>
  </pageFields>
  <dataFields count="1">
    <dataField name="Average Over Bowled" fld="3" subtotal="average" baseField="5" baseItem="1" numFmtId="1"/>
  </dataFields>
  <formats count="5">
    <format dxfId="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">
      <pivotArea field="5" type="button" dataOnly="0" labelOnly="1" outline="0" axis="axisRow" fieldPosition="0"/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2" cacheId="4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 Chasing">
  <location ref="D19:E29" firstHeaderRow="1" firstDataRow="1" firstDataCol="1" rowPageCount="1" colPageCount="1"/>
  <pivotFields count="11">
    <pivotField showAll="0"/>
    <pivotField numFmtId="1" showAll="0"/>
    <pivotField numFmtId="1" showAll="0"/>
    <pivotField numFmtId="164" showAll="0"/>
    <pivotField numFmtId="2" showAll="0"/>
    <pivotField axis="axisRow" showAll="0">
      <items count="20">
        <item x="8"/>
        <item x="9"/>
        <item x="12"/>
        <item h="1" x="18"/>
        <item h="1" x="15"/>
        <item x="1"/>
        <item x="6"/>
        <item h="1" x="3"/>
        <item h="1" x="14"/>
        <item h="1" x="7"/>
        <item x="13"/>
        <item x="10"/>
        <item x="2"/>
        <item h="1" x="16"/>
        <item x="4"/>
        <item x="11"/>
        <item h="1" x="17"/>
        <item h="1" x="5"/>
        <item h="1" x="0"/>
        <item t="default"/>
      </items>
    </pivotField>
    <pivotField numFmtId="1" showAll="0"/>
    <pivotField axis="axisPage" numFmtId="1" showAll="0">
      <items count="12">
        <item x="10"/>
        <item x="9"/>
        <item x="5"/>
        <item x="6"/>
        <item x="2"/>
        <item x="8"/>
        <item x="7"/>
        <item x="4"/>
        <item x="1"/>
        <item x="3"/>
        <item x="0"/>
        <item t="default"/>
      </items>
    </pivotField>
    <pivotField dataField="1" numFmtId="164" showAll="0"/>
    <pivotField numFmtId="2" showAll="0"/>
    <pivotField dragToRow="0" dragToCol="0" dragToPage="0" showAll="0" defaultSubtotal="0"/>
  </pivotFields>
  <rowFields count="1">
    <field x="5"/>
  </rowFields>
  <rowItems count="10">
    <i>
      <x/>
    </i>
    <i>
      <x v="1"/>
    </i>
    <i>
      <x v="2"/>
    </i>
    <i>
      <x v="5"/>
    </i>
    <i>
      <x v="6"/>
    </i>
    <i>
      <x v="10"/>
    </i>
    <i>
      <x v="11"/>
    </i>
    <i>
      <x v="12"/>
    </i>
    <i>
      <x v="14"/>
    </i>
    <i>
      <x v="15"/>
    </i>
  </rowItems>
  <colItems count="1">
    <i/>
  </colItems>
  <pageFields count="1">
    <pageField fld="7" item="10" hier="-1"/>
  </pageFields>
  <dataFields count="1">
    <dataField name="Average Over Faced" fld="8" subtotal="average" baseField="5" baseItem="0" numFmtId="1"/>
  </dataFields>
  <formats count="5">
    <format dxfId="29">
      <pivotArea field="5" type="button" dataOnly="0" labelOnly="1" outline="0" axis="axisRow" fieldPosition="0"/>
    </format>
    <format dxfId="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2">
      <pivotArea dataOnly="0" labelOnly="1" outline="0" axis="axisValues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4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 Chasing">
  <location ref="X3:Y13" firstHeaderRow="1" firstDataRow="1" firstDataCol="1" rowPageCount="1" colPageCount="1"/>
  <pivotFields count="11">
    <pivotField showAll="0"/>
    <pivotField numFmtId="1" showAll="0"/>
    <pivotField numFmtId="1" showAll="0"/>
    <pivotField numFmtId="164" showAll="0"/>
    <pivotField numFmtId="2" showAll="0"/>
    <pivotField axis="axisRow" showAll="0">
      <items count="20">
        <item x="8"/>
        <item x="9"/>
        <item x="12"/>
        <item h="1" x="18"/>
        <item h="1" x="15"/>
        <item x="1"/>
        <item x="6"/>
        <item h="1" x="3"/>
        <item h="1" x="14"/>
        <item h="1" x="7"/>
        <item x="13"/>
        <item x="10"/>
        <item x="2"/>
        <item h="1" x="16"/>
        <item x="4"/>
        <item x="11"/>
        <item h="1" x="17"/>
        <item h="1" x="5"/>
        <item h="1" x="0"/>
        <item t="default"/>
      </items>
    </pivotField>
    <pivotField numFmtId="1" showAll="0"/>
    <pivotField axis="axisPage" numFmtId="1" showAll="0">
      <items count="12">
        <item x="10"/>
        <item x="9"/>
        <item x="5"/>
        <item x="6"/>
        <item x="2"/>
        <item x="8"/>
        <item x="7"/>
        <item x="4"/>
        <item x="1"/>
        <item x="3"/>
        <item x="0"/>
        <item t="default"/>
      </items>
    </pivotField>
    <pivotField dataField="1" numFmtId="164" showAll="0"/>
    <pivotField numFmtId="2" showAll="0"/>
    <pivotField dragToRow="0" dragToCol="0" dragToPage="0" showAll="0" defaultSubtotal="0"/>
  </pivotFields>
  <rowFields count="1">
    <field x="5"/>
  </rowFields>
  <rowItems count="10">
    <i>
      <x/>
    </i>
    <i>
      <x v="1"/>
    </i>
    <i>
      <x v="2"/>
    </i>
    <i>
      <x v="5"/>
    </i>
    <i>
      <x v="6"/>
    </i>
    <i>
      <x v="10"/>
    </i>
    <i>
      <x v="11"/>
    </i>
    <i>
      <x v="12"/>
    </i>
    <i>
      <x v="14"/>
    </i>
    <i>
      <x v="15"/>
    </i>
  </rowItems>
  <colItems count="1">
    <i/>
  </colItems>
  <pageFields count="1">
    <pageField fld="7" item="10" hier="-1"/>
  </pageFields>
  <dataFields count="1">
    <dataField name="Average Over Faced" fld="8" subtotal="average" baseField="5" baseItem="0" numFmtId="1"/>
  </dataFields>
  <formats count="4">
    <format dxfId="122">
      <pivotArea field="5" type="button" dataOnly="0" labelOnly="1" outline="0" axis="axisRow" fieldPosition="0"/>
    </format>
    <format dxfId="1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4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 Chasing">
  <location ref="AC3:AD13" firstHeaderRow="1" firstDataRow="1" firstDataCol="1" rowPageCount="1" colPageCount="1"/>
  <pivotFields count="11">
    <pivotField showAll="0"/>
    <pivotField numFmtId="1" showAll="0"/>
    <pivotField axis="axisPage" numFmtId="1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164" showAll="0"/>
    <pivotField numFmtId="2" showAll="0"/>
    <pivotField axis="axisRow" showAll="0">
      <items count="20">
        <item x="8"/>
        <item x="9"/>
        <item x="12"/>
        <item h="1" x="18"/>
        <item h="1" x="15"/>
        <item x="1"/>
        <item x="6"/>
        <item h="1" x="3"/>
        <item h="1" x="14"/>
        <item h="1" x="7"/>
        <item x="13"/>
        <item x="10"/>
        <item x="2"/>
        <item h="1" x="16"/>
        <item x="4"/>
        <item x="11"/>
        <item h="1" x="17"/>
        <item h="1" x="5"/>
        <item h="1" x="0"/>
        <item t="default"/>
      </items>
    </pivotField>
    <pivotField numFmtId="1" showAll="0"/>
    <pivotField numFmtId="1" showAll="0"/>
    <pivotField numFmtId="164" showAll="0"/>
    <pivotField numFmtId="2" showAll="0"/>
    <pivotField dragToRow="0" dragToCol="0" dragToPage="0" showAll="0" defaultSubtotal="0"/>
  </pivotFields>
  <rowFields count="1">
    <field x="5"/>
  </rowFields>
  <rowItems count="10">
    <i>
      <x/>
    </i>
    <i>
      <x v="1"/>
    </i>
    <i>
      <x v="2"/>
    </i>
    <i>
      <x v="5"/>
    </i>
    <i>
      <x v="6"/>
    </i>
    <i>
      <x v="10"/>
    </i>
    <i>
      <x v="11"/>
    </i>
    <i>
      <x v="12"/>
    </i>
    <i>
      <x v="14"/>
    </i>
    <i>
      <x v="15"/>
    </i>
  </rowItems>
  <colItems count="1">
    <i/>
  </colItems>
  <pageFields count="1">
    <pageField fld="2" item="9" hier="-1"/>
  </pageFields>
  <dataFields count="1">
    <dataField name="Average Over Bowled" fld="3" subtotal="average" baseField="5" baseItem="1" numFmtId="1"/>
  </dataFields>
  <formats count="5">
    <format dxfId="1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8">
      <pivotArea field="5" type="button" dataOnly="0" labelOnly="1" outline="0" axis="axisRow" fieldPosition="0"/>
    </format>
    <format dxfId="1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4" cacheId="4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s Batting First">
  <location ref="AA3:AB12" firstHeaderRow="1" firstDataRow="1" firstDataCol="1" rowPageCount="1" colPageCount="1"/>
  <pivotFields count="11">
    <pivotField axis="axisRow" showAll="0">
      <items count="19">
        <item x="10"/>
        <item x="2"/>
        <item x="7"/>
        <item h="1" x="17"/>
        <item h="1" x="12"/>
        <item x="6"/>
        <item x="1"/>
        <item h="1" x="8"/>
        <item h="1" x="14"/>
        <item x="3"/>
        <item x="11"/>
        <item x="0"/>
        <item h="1" x="13"/>
        <item x="16"/>
        <item x="9"/>
        <item h="1" x="15"/>
        <item h="1" x="4"/>
        <item h="1" x="5"/>
        <item t="default"/>
      </items>
    </pivotField>
    <pivotField numFmtId="1" showAll="0"/>
    <pivotField numFmtId="1" showAll="0"/>
    <pivotField numFmtId="164" showAll="0"/>
    <pivotField numFmtId="2" showAll="0"/>
    <pivotField showAll="0"/>
    <pivotField numFmtId="1" showAll="0"/>
    <pivotField axis="axisPage" numFmtId="1" showAll="0">
      <items count="12">
        <item x="10"/>
        <item x="9"/>
        <item x="5"/>
        <item x="6"/>
        <item x="2"/>
        <item x="8"/>
        <item x="7"/>
        <item x="4"/>
        <item x="1"/>
        <item x="3"/>
        <item x="0"/>
        <item t="default"/>
      </items>
    </pivotField>
    <pivotField dataField="1" numFmtId="164" showAll="0"/>
    <pivotField numFmtId="2" showAll="0"/>
    <pivotField dragToRow="0" dragToCol="0" dragToPage="0" showAll="0" defaultSubtotal="0"/>
  </pivotFields>
  <rowFields count="1">
    <field x="0"/>
  </rowFields>
  <rowItems count="9">
    <i>
      <x v="1"/>
    </i>
    <i>
      <x v="2"/>
    </i>
    <i>
      <x v="5"/>
    </i>
    <i>
      <x v="6"/>
    </i>
    <i>
      <x v="9"/>
    </i>
    <i>
      <x v="10"/>
    </i>
    <i>
      <x v="11"/>
    </i>
    <i>
      <x v="13"/>
    </i>
    <i>
      <x v="14"/>
    </i>
  </rowItems>
  <colItems count="1">
    <i/>
  </colItems>
  <pageFields count="1">
    <pageField fld="7" item="10" hier="-1"/>
  </pageFields>
  <dataFields count="1">
    <dataField name="Average Over bowled" fld="8" subtotal="average" baseField="0" baseItem="1" numFmtId="1"/>
  </dataFields>
  <formats count="5">
    <format dxfId="1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4">
      <pivotArea dataOnly="0" labelOnly="1" outline="0" axis="axisValues" fieldPosition="0"/>
    </format>
    <format dxfId="115">
      <pivotArea field="0" type="button" dataOnly="0" labelOnly="1" outline="0" axis="axisRow" fieldPosition="0"/>
    </format>
    <format dxfId="1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3" cacheId="4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s Batting First">
  <location ref="V3:W12" firstHeaderRow="1" firstDataRow="1" firstDataCol="1" rowPageCount="1" colPageCount="1"/>
  <pivotFields count="11">
    <pivotField axis="axisRow" showAll="0">
      <items count="19">
        <item x="10"/>
        <item x="2"/>
        <item x="7"/>
        <item h="1" x="17"/>
        <item h="1" x="12"/>
        <item x="6"/>
        <item x="1"/>
        <item h="1" x="8"/>
        <item h="1" x="14"/>
        <item x="3"/>
        <item x="11"/>
        <item x="0"/>
        <item h="1" x="13"/>
        <item x="16"/>
        <item x="9"/>
        <item h="1" x="15"/>
        <item h="1" x="4"/>
        <item h="1" x="5"/>
        <item t="default"/>
      </items>
    </pivotField>
    <pivotField numFmtId="1" showAll="0"/>
    <pivotField axis="axisPage" numFmtId="1" multipleItemSelectionAllowed="1" showAll="0">
      <items count="11">
        <item h="1" x="9"/>
        <item h="1" x="8"/>
        <item h="1" x="7"/>
        <item h="1" x="6"/>
        <item h="1" x="5"/>
        <item h="1" x="4"/>
        <item h="1" x="3"/>
        <item h="1" x="2"/>
        <item h="1" x="1"/>
        <item x="0"/>
        <item t="default"/>
      </items>
    </pivotField>
    <pivotField dataField="1" numFmtId="164" showAll="0"/>
    <pivotField numFmtId="2" showAll="0"/>
    <pivotField showAll="0"/>
    <pivotField numFmtId="1" showAll="0"/>
    <pivotField numFmtId="1" showAll="0"/>
    <pivotField numFmtId="164" showAll="0"/>
    <pivotField numFmtId="2"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5"/>
    </i>
    <i>
      <x v="6"/>
    </i>
    <i>
      <x v="9"/>
    </i>
    <i>
      <x v="10"/>
    </i>
    <i>
      <x v="11"/>
    </i>
    <i>
      <x v="14"/>
    </i>
  </rowItems>
  <colItems count="1">
    <i/>
  </colItems>
  <pageFields count="1">
    <pageField fld="2" hier="-1"/>
  </pageFields>
  <dataFields count="1">
    <dataField name="Average Over Faced" fld="3" subtotal="average" baseField="0" baseItem="0"/>
  </dataFields>
  <formats count="5">
    <format dxfId="107">
      <pivotArea collapsedLevelsAreSubtotals="1" fieldPosition="0">
        <references count="2">
          <reference field="4294967294" count="1" selected="0">
            <x v="0"/>
          </reference>
          <reference field="0" count="9">
            <x v="0"/>
            <x v="1"/>
            <x v="2"/>
            <x v="5"/>
            <x v="6"/>
            <x v="9"/>
            <x v="10"/>
            <x v="11"/>
            <x v="14"/>
          </reference>
        </references>
      </pivotArea>
    </format>
    <format dxfId="1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9">
      <pivotArea dataOnly="0" labelOnly="1" outline="0" axis="axisValues" fieldPosition="0"/>
    </format>
    <format dxfId="110">
      <pivotArea field="0" type="button" dataOnly="0" labelOnly="1" outline="0" axis="axisRow" fieldPosition="0"/>
    </format>
    <format dxfId="1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4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s">
  <location ref="L3:P13" firstHeaderRow="0" firstDataRow="1" firstDataCol="1"/>
  <pivotFields count="11">
    <pivotField showAll="0"/>
    <pivotField numFmtId="1" showAll="0"/>
    <pivotField dataField="1" numFmtId="1" showAll="0"/>
    <pivotField numFmtId="164" showAll="0"/>
    <pivotField dataField="1" numFmtId="2" showAll="0"/>
    <pivotField axis="axisRow" showAll="0">
      <items count="20">
        <item x="8"/>
        <item x="9"/>
        <item x="12"/>
        <item h="1" x="18"/>
        <item h="1" x="15"/>
        <item x="1"/>
        <item x="6"/>
        <item h="1" x="3"/>
        <item h="1" x="14"/>
        <item h="1" x="7"/>
        <item x="13"/>
        <item x="10"/>
        <item x="2"/>
        <item h="1" x="16"/>
        <item x="4"/>
        <item x="11"/>
        <item h="1" x="17"/>
        <item h="1" x="5"/>
        <item h="1" x="0"/>
        <item t="default"/>
      </items>
    </pivotField>
    <pivotField numFmtId="1" showAll="0"/>
    <pivotField dataField="1" numFmtId="1" showAll="0"/>
    <pivotField numFmtId="164" showAll="0"/>
    <pivotField dataField="1" numFmtId="2" showAll="0"/>
    <pivotField dragToRow="0" dragToCol="0" dragToPage="0" showAll="0" defaultSubtotal="0"/>
  </pivotFields>
  <rowFields count="1">
    <field x="5"/>
  </rowFields>
  <rowItems count="10">
    <i>
      <x/>
    </i>
    <i>
      <x v="1"/>
    </i>
    <i>
      <x v="2"/>
    </i>
    <i>
      <x v="5"/>
    </i>
    <i>
      <x v="6"/>
    </i>
    <i>
      <x v="10"/>
    </i>
    <i>
      <x v="11"/>
    </i>
    <i>
      <x v="12"/>
    </i>
    <i>
      <x v="14"/>
    </i>
    <i>
      <x v="15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Opposition Rate" fld="4" subtotal="average" baseField="5" baseItem="6"/>
    <dataField name="Wicket Took" fld="2" subtotal="average" baseField="5" baseItem="6"/>
    <dataField name="Chasing Rate" fld="9" subtotal="average" baseField="0" baseItem="0"/>
    <dataField name="Wicket Lost" fld="7" subtotal="average" baseField="5" baseItem="6"/>
  </dataFields>
  <formats count="11">
    <format dxfId="96">
      <pivotArea outline="0" collapsedLevelsAreSubtotals="1" fieldPosition="0"/>
    </format>
    <format dxfId="9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8">
      <pivotArea outline="0" collapsedLevelsAreSubtotals="1" fieldPosition="0"/>
    </format>
    <format dxfId="99">
      <pivotArea collapsedLevelsAreSubtotals="1" fieldPosition="0">
        <references count="2">
          <reference field="4294967294" count="1" selected="0">
            <x v="3"/>
          </reference>
          <reference field="5" count="0"/>
        </references>
      </pivotArea>
    </format>
    <format dxfId="100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10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3">
      <pivotArea field="5" type="button" dataOnly="0" labelOnly="1" outline="0" axis="axisRow" fieldPosition="0"/>
    </format>
    <format dxfId="10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5">
      <pivotArea dataOnly="0" labelOnly="1" fieldPosition="0">
        <references count="1">
          <reference field="5" count="0"/>
        </references>
      </pivotArea>
    </format>
    <format dxfId="10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" cacheId="483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outline="1" outlineData="1" multipleFieldFilters="0" rowHeaderCaption="Teams">
  <location ref="B3:F13" firstHeaderRow="0" firstDataRow="1" firstDataCol="1"/>
  <pivotFields count="11">
    <pivotField axis="axisRow" showAll="0">
      <items count="19">
        <item x="10"/>
        <item x="2"/>
        <item x="7"/>
        <item h="1" x="17"/>
        <item h="1" x="12"/>
        <item x="6"/>
        <item x="1"/>
        <item h="1" x="8"/>
        <item h="1" x="14"/>
        <item x="3"/>
        <item x="11"/>
        <item x="0"/>
        <item h="1" x="13"/>
        <item x="16"/>
        <item x="9"/>
        <item h="1" x="15"/>
        <item h="1" x="4"/>
        <item h="1" x="5"/>
        <item t="default"/>
      </items>
    </pivotField>
    <pivotField numFmtId="1" showAll="0"/>
    <pivotField dataField="1" numFmtId="1" showAll="0"/>
    <pivotField numFmtId="164" showAll="0"/>
    <pivotField dataField="1" numFmtId="2" showAll="0"/>
    <pivotField showAll="0"/>
    <pivotField numFmtId="1" showAll="0"/>
    <pivotField dataField="1" numFmtId="1" showAll="0"/>
    <pivotField numFmtId="164" showAll="0"/>
    <pivotField dataField="1" numFmtId="2" showAll="0"/>
    <pivotField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5"/>
    </i>
    <i>
      <x v="6"/>
    </i>
    <i>
      <x v="9"/>
    </i>
    <i>
      <x v="10"/>
    </i>
    <i>
      <x v="11"/>
    </i>
    <i>
      <x v="13"/>
    </i>
    <i>
      <x v="1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coring rate" fld="4" subtotal="average" baseField="0" baseItem="0"/>
    <dataField name="Wicket Lost" fld="2" subtotal="average" baseField="0" baseItem="0"/>
    <dataField name="Defending Rate" fld="9" subtotal="average" baseField="0" baseItem="0"/>
    <dataField name="Wicket Took" fld="7" subtotal="average" baseField="0" baseItem="0"/>
  </dataFields>
  <formats count="16">
    <format dxfId="80">
      <pivotArea outline="0" collapsedLevelsAreSubtotals="1" fieldPosition="0"/>
    </format>
    <format dxfId="81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82">
      <pivotArea outline="0" collapsedLevelsAreSubtotals="1" fieldPosition="0"/>
    </format>
    <format dxfId="83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84">
      <pivotArea collapsedLevelsAreSubtotals="1" fieldPosition="0">
        <references count="2">
          <reference field="4294967294" count="1" selected="0">
            <x v="3"/>
          </reference>
          <reference field="0" count="0"/>
        </references>
      </pivotArea>
    </format>
    <format dxfId="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0">
      <pivotArea field="0" type="button" dataOnly="0" labelOnly="1" outline="0" axis="axisRow" fieldPosition="0"/>
    </format>
    <format dxfId="9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2">
      <pivotArea dataOnly="0" labelOnly="1" fieldPosition="0">
        <references count="1">
          <reference field="0" count="0"/>
        </references>
      </pivotArea>
    </format>
    <format dxfId="93">
      <pivotArea outline="0" collapsedLevelsAreSubtotals="1" fieldPosition="0"/>
    </format>
    <format dxfId="94">
      <pivotArea field="0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wc" displayName="wc" ref="A1:J240" totalsRowShown="0" dataDxfId="126">
  <autoFilter ref="A1:J240"/>
  <sortState xmlns:xlrd2="http://schemas.microsoft.com/office/spreadsheetml/2017/richdata2" ref="A2:J240">
    <sortCondition descending="1" ref="B1:B240"/>
  </sortState>
  <tableColumns count="10">
    <tableColumn id="1" name="Team1" dataDxfId="135"/>
    <tableColumn id="2" name="Runs1" dataDxfId="134"/>
    <tableColumn id="3" name="wicket1" dataDxfId="133"/>
    <tableColumn id="4" name="Over1" dataDxfId="132"/>
    <tableColumn id="5" name="Runrate1" dataDxfId="79">
      <calculatedColumnFormula>(B2*6)/(INT(D2)*6+MOD(D2,1)*10)</calculatedColumnFormula>
    </tableColumn>
    <tableColumn id="6" name="Team2" dataDxfId="131"/>
    <tableColumn id="7" name="Runs2" dataDxfId="130"/>
    <tableColumn id="8" name="wicket2" dataDxfId="129"/>
    <tableColumn id="9" name="Over2" dataDxfId="128"/>
    <tableColumn id="10" name="Runrate2" dataDxfId="127">
      <calculatedColumnFormula>(G2*6)/(INT(I2)*6+MOD(I2,1)*10)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M39"/>
  <sheetViews>
    <sheetView zoomScale="70" zoomScaleNormal="70" workbookViewId="0">
      <selection activeCell="AN5" sqref="AN5"/>
    </sheetView>
  </sheetViews>
  <sheetFormatPr defaultRowHeight="14.5" x14ac:dyDescent="0.35"/>
  <cols>
    <col min="1" max="1" width="5.1796875" style="61" customWidth="1"/>
    <col min="2" max="3" width="13.6328125" style="61" customWidth="1"/>
    <col min="4" max="4" width="7.54296875" style="61" customWidth="1"/>
    <col min="5" max="5" width="7" style="61" hidden="1" customWidth="1"/>
    <col min="6" max="6" width="13.6328125" style="62" customWidth="1"/>
    <col min="7" max="7" width="13.6328125" style="61" customWidth="1"/>
    <col min="8" max="8" width="7.08984375" style="62" customWidth="1"/>
    <col min="9" max="9" width="5.1796875" style="61" customWidth="1"/>
    <col min="10" max="10" width="5.36328125" style="61" customWidth="1"/>
    <col min="11" max="11" width="4.81640625" style="61" bestFit="1" customWidth="1"/>
    <col min="12" max="12" width="4.7265625" style="61" customWidth="1"/>
    <col min="13" max="13" width="5.08984375" style="61" bestFit="1" customWidth="1"/>
    <col min="14" max="39" width="4.7265625" style="61" customWidth="1"/>
    <col min="40" max="40" width="17.26953125" style="61" customWidth="1"/>
    <col min="41" max="41" width="4.81640625" style="61" bestFit="1" customWidth="1"/>
    <col min="42" max="16384" width="8.7265625" style="61"/>
  </cols>
  <sheetData>
    <row r="1" spans="2:39" ht="42" customHeight="1" thickBot="1" x14ac:dyDescent="0.4"/>
    <row r="2" spans="2:39" ht="20.5" customHeight="1" thickBot="1" x14ac:dyDescent="0.4">
      <c r="B2" s="83" t="s">
        <v>48</v>
      </c>
      <c r="C2" s="119" t="s">
        <v>29</v>
      </c>
      <c r="D2" s="120"/>
      <c r="E2" s="120"/>
      <c r="F2" s="120"/>
      <c r="G2" s="121"/>
      <c r="H2" s="85" t="s">
        <v>64</v>
      </c>
      <c r="I2" s="86"/>
      <c r="J2" s="86"/>
      <c r="K2" s="86"/>
      <c r="L2" s="86"/>
      <c r="M2" s="86"/>
      <c r="N2" s="86"/>
      <c r="O2" s="86"/>
      <c r="P2" s="87"/>
      <c r="Q2" s="125" t="s">
        <v>56</v>
      </c>
      <c r="R2" s="126"/>
      <c r="S2" s="127"/>
    </row>
    <row r="3" spans="2:39" ht="18" customHeight="1" thickBot="1" x14ac:dyDescent="0.4">
      <c r="B3" s="84"/>
      <c r="C3" s="122"/>
      <c r="D3" s="123"/>
      <c r="E3" s="123"/>
      <c r="F3" s="123"/>
      <c r="G3" s="124"/>
      <c r="H3" s="118" t="s">
        <v>59</v>
      </c>
      <c r="I3" s="104"/>
      <c r="J3" s="103" t="s">
        <v>60</v>
      </c>
      <c r="K3" s="104"/>
      <c r="L3" s="103" t="s">
        <v>46</v>
      </c>
      <c r="M3" s="104"/>
      <c r="N3" s="103" t="s">
        <v>47</v>
      </c>
      <c r="O3" s="105"/>
      <c r="P3" s="106"/>
      <c r="Q3" s="128"/>
      <c r="R3" s="129"/>
      <c r="S3" s="130"/>
    </row>
    <row r="4" spans="2:39" ht="29" thickBot="1" x14ac:dyDescent="0.4">
      <c r="B4" s="100" t="s">
        <v>57</v>
      </c>
      <c r="C4" s="98" t="s">
        <v>25</v>
      </c>
      <c r="D4" s="99"/>
      <c r="E4" s="99"/>
      <c r="F4" s="99"/>
      <c r="G4" s="102"/>
      <c r="H4" s="63" cm="1">
        <f t="array" ref="H4">Formula_run1*L4</f>
        <v>156.03738333186632</v>
      </c>
      <c r="I4" s="63"/>
      <c r="J4" s="63" t="str" cm="1">
        <f t="array" ref="J4">IF(Formula_wicket1&gt;10,"All Out",IF(INT(Formula_wicket1)=9,9,Formula_wicket1))</f>
        <v>All Out</v>
      </c>
      <c r="K4" s="63"/>
      <c r="L4" s="64" cm="1">
        <f t="array" ref="L4">IF($J$4="All Out",Formula_allout1,50)</f>
        <v>41.965000000000003</v>
      </c>
      <c r="M4" s="64"/>
      <c r="N4" s="65" cm="1">
        <f t="array" ref="N4">Formula_run1</f>
        <v>3.7182743555788469</v>
      </c>
      <c r="O4" s="65"/>
      <c r="P4" s="65"/>
      <c r="Q4" s="66">
        <f>Calculation!D66</f>
        <v>0.10000000325296343</v>
      </c>
      <c r="R4" s="66"/>
      <c r="S4" s="66"/>
      <c r="T4" s="67"/>
      <c r="V4" s="67"/>
    </row>
    <row r="5" spans="2:39" ht="29" thickBot="1" x14ac:dyDescent="0.4">
      <c r="B5" s="101" t="s">
        <v>58</v>
      </c>
      <c r="C5" s="98" t="s">
        <v>10</v>
      </c>
      <c r="D5" s="99"/>
      <c r="E5" s="99"/>
      <c r="F5" s="99"/>
      <c r="G5" s="102"/>
      <c r="H5" s="63">
        <f>L5*N5</f>
        <v>157.03738333186632</v>
      </c>
      <c r="I5" s="63"/>
      <c r="J5" s="63" cm="1">
        <f t="array" ref="J5">IF(Formula_Wicket2&gt;10,"All Out",IF(INT(Formula_Wicket2)=9,9,Formula_Wicket2))</f>
        <v>2.0530219841176653</v>
      </c>
      <c r="K5" s="63"/>
      <c r="L5" s="64" cm="1">
        <f t="array" ref="L5">IF(J5="All Out",Formula_allout2,IF(N4&lt;N5,(H4+1)/N5,50))</f>
        <v>25.448906968483758</v>
      </c>
      <c r="M5" s="64"/>
      <c r="N5" s="65" cm="1">
        <f t="array" ref="N5">Formula_run2</f>
        <v>6.1706926559299138</v>
      </c>
      <c r="O5" s="65"/>
      <c r="P5" s="65"/>
      <c r="Q5" s="66">
        <f>Calculation!D67</f>
        <v>0.89999999674703646</v>
      </c>
      <c r="R5" s="66"/>
      <c r="S5" s="66"/>
      <c r="T5" s="67"/>
      <c r="U5" s="67"/>
      <c r="V5" s="67"/>
    </row>
    <row r="8" spans="2:39" ht="15" thickBot="1" x14ac:dyDescent="0.4">
      <c r="E8" s="62"/>
      <c r="F8" s="61"/>
      <c r="G8" s="62"/>
      <c r="H8" s="61"/>
    </row>
    <row r="9" spans="2:39" ht="24.5" customHeight="1" thickBot="1" x14ac:dyDescent="0.4">
      <c r="B9" s="88" t="s">
        <v>69</v>
      </c>
      <c r="C9" s="89"/>
      <c r="D9" s="90" t="s">
        <v>36</v>
      </c>
      <c r="E9" s="78">
        <f>N4*50</f>
        <v>185.91371777894236</v>
      </c>
      <c r="F9" s="88" t="s">
        <v>70</v>
      </c>
      <c r="G9" s="89"/>
      <c r="H9" s="61"/>
      <c r="J9" s="68"/>
      <c r="K9" s="92" t="str">
        <f>C4</f>
        <v>Afghanistan</v>
      </c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4"/>
    </row>
    <row r="10" spans="2:39" ht="19" customHeight="1" thickBot="1" x14ac:dyDescent="0.4">
      <c r="B10" s="113" t="str">
        <f>C4</f>
        <v>Afghanistan</v>
      </c>
      <c r="C10" s="114" t="str">
        <f>C5</f>
        <v>Australia</v>
      </c>
      <c r="D10" s="91"/>
      <c r="E10" s="78">
        <f>N5*50</f>
        <v>308.53463279649571</v>
      </c>
      <c r="F10" s="113" t="str">
        <f>C4</f>
        <v>Afghanistan</v>
      </c>
      <c r="G10" s="114" t="str">
        <f>C5</f>
        <v>Australia</v>
      </c>
      <c r="H10" s="61"/>
      <c r="J10" s="117" t="s">
        <v>71</v>
      </c>
      <c r="K10" s="107">
        <v>2</v>
      </c>
      <c r="L10" s="108">
        <v>2.2000000000000002</v>
      </c>
      <c r="M10" s="108">
        <v>2.4</v>
      </c>
      <c r="N10" s="108">
        <v>2.6</v>
      </c>
      <c r="O10" s="108">
        <v>2.8</v>
      </c>
      <c r="P10" s="108">
        <v>3</v>
      </c>
      <c r="Q10" s="108">
        <v>3.2</v>
      </c>
      <c r="R10" s="108">
        <v>3.4</v>
      </c>
      <c r="S10" s="108">
        <v>3.6</v>
      </c>
      <c r="T10" s="108">
        <v>3.8</v>
      </c>
      <c r="U10" s="108">
        <v>4</v>
      </c>
      <c r="V10" s="108">
        <v>4.2</v>
      </c>
      <c r="W10" s="108">
        <v>4.4000000000000004</v>
      </c>
      <c r="X10" s="108">
        <v>4.5999999999999996</v>
      </c>
      <c r="Y10" s="108">
        <v>4.8</v>
      </c>
      <c r="Z10" s="108">
        <v>5</v>
      </c>
      <c r="AA10" s="108">
        <v>5.2</v>
      </c>
      <c r="AB10" s="108">
        <v>5.4</v>
      </c>
      <c r="AC10" s="108">
        <v>5.6</v>
      </c>
      <c r="AD10" s="108">
        <v>5.8</v>
      </c>
      <c r="AE10" s="108">
        <v>6</v>
      </c>
      <c r="AF10" s="108">
        <v>6.2</v>
      </c>
      <c r="AG10" s="108">
        <v>6.4</v>
      </c>
      <c r="AH10" s="108">
        <v>6.6</v>
      </c>
      <c r="AI10" s="108">
        <v>6.8</v>
      </c>
      <c r="AJ10" s="108">
        <v>7</v>
      </c>
      <c r="AK10" s="108">
        <v>7.2</v>
      </c>
      <c r="AL10" s="108">
        <v>7.4</v>
      </c>
      <c r="AM10" s="109">
        <v>7.6</v>
      </c>
    </row>
    <row r="11" spans="2:39" ht="13" customHeight="1" x14ac:dyDescent="0.35">
      <c r="B11" s="74">
        <f>_xlfn.POISSON.DIST(E11,$E$9,FALSE)*10</f>
        <v>1.6589686252009366E-11</v>
      </c>
      <c r="C11" s="76">
        <f>_xlfn.POISSON.DIST(E11,$E$10,FALSE)*10</f>
        <v>9.2363393623041104E-43</v>
      </c>
      <c r="D11" s="44">
        <f>E11/50</f>
        <v>2</v>
      </c>
      <c r="E11" s="62">
        <v>100</v>
      </c>
      <c r="F11" s="115"/>
      <c r="G11" s="116"/>
      <c r="H11" s="61"/>
      <c r="I11" s="95" t="str">
        <f>C5</f>
        <v>Australia</v>
      </c>
      <c r="J11" s="110">
        <v>2</v>
      </c>
      <c r="K11" s="69">
        <f>_xlfn.XLOOKUP(K$10,scoring_rates,Batting_prob)*_xlfn.XLOOKUP($J11,scoring_rates,chassing_prob)</f>
        <v>1.5322797213770946E-53</v>
      </c>
      <c r="L11" s="69">
        <f>_xlfn.XLOOKUP(L$10,scoring_rates,Batting_prob)*_xlfn.XLOOKUP($J11,scoring_rates,chassing_prob)</f>
        <v>4.4415895308413439E-51</v>
      </c>
      <c r="M11" s="69">
        <f>_xlfn.XLOOKUP(M$10,scoring_rates,Batting_prob)*_xlfn.XLOOKUP($J11,scoring_rates,chassing_prob)</f>
        <v>5.2020745932412099E-49</v>
      </c>
      <c r="N11" s="69">
        <f>_xlfn.XLOOKUP(N$10,scoring_rates,Batting_prob)*_xlfn.XLOOKUP($J11,scoring_rates,chassing_prob)</f>
        <v>2.6545543600698778E-47</v>
      </c>
      <c r="O11" s="69">
        <f>_xlfn.XLOOKUP(O$10,scoring_rates,Batting_prob)*_xlfn.XLOOKUP($J11,scoring_rates,chassing_prob)</f>
        <v>6.290557661511431E-46</v>
      </c>
      <c r="P11" s="69">
        <f>_xlfn.XLOOKUP(P$10,scoring_rates,Batting_prob)*_xlfn.XLOOKUP($J11,scoring_rates,chassing_prob)</f>
        <v>7.311728929507191E-45</v>
      </c>
      <c r="Q11" s="69">
        <f>_xlfn.XLOOKUP(Q$10,scoring_rates,Batting_prob)*_xlfn.XLOOKUP($J11,scoring_rates,chassing_prob)</f>
        <v>4.3709074358471263E-44</v>
      </c>
      <c r="R11" s="69">
        <f>_xlfn.XLOOKUP(R$10,scoring_rates,Batting_prob)*_xlfn.XLOOKUP($J11,scoring_rates,chassing_prob)</f>
        <v>1.4007486485462036E-43</v>
      </c>
      <c r="S11" s="69">
        <f>_xlfn.XLOOKUP(S$10,scoring_rates,Batting_prob)*_xlfn.XLOOKUP($J11,scoring_rates,chassing_prob)</f>
        <v>2.496233108167868E-43</v>
      </c>
      <c r="T11" s="69">
        <f>_xlfn.XLOOKUP(T$10,scoring_rates,Batting_prob)*_xlfn.XLOOKUP($J11,scoring_rates,chassing_prob)</f>
        <v>2.5555306071504006E-43</v>
      </c>
      <c r="U11" s="69">
        <f>_xlfn.XLOOKUP(U$10,scoring_rates,Batting_prob)*_xlfn.XLOOKUP($J11,scoring_rates,chassing_prob)</f>
        <v>1.5473787825432492E-43</v>
      </c>
      <c r="V11" s="69">
        <f>_xlfn.XLOOKUP(V$10,scoring_rates,Batting_prob)*_xlfn.XLOOKUP($J11,scoring_rates,chassing_prob)</f>
        <v>5.6887522405291686E-44</v>
      </c>
      <c r="W11" s="69">
        <f>_xlfn.XLOOKUP(W$10,scoring_rates,Batting_prob)*_xlfn.XLOOKUP($J11,scoring_rates,chassing_prob)</f>
        <v>1.300302654837981E-44</v>
      </c>
      <c r="X11" s="69">
        <f>_xlfn.XLOOKUP(X$10,scoring_rates,Batting_prob)*_xlfn.XLOOKUP($J11,scoring_rates,chassing_prob)</f>
        <v>1.8881900154906782E-45</v>
      </c>
      <c r="Y11" s="69">
        <f>_xlfn.XLOOKUP(Y$10,scoring_rates,Batting_prob)*_xlfn.XLOOKUP($J11,scoring_rates,chassing_prob)</f>
        <v>1.7765359467470107E-46</v>
      </c>
      <c r="Z11" s="69">
        <f>_xlfn.XLOOKUP(Z$10,scoring_rates,Batting_prob)*_xlfn.XLOOKUP($J11,scoring_rates,chassing_prob)</f>
        <v>1.1027337497192964E-47</v>
      </c>
      <c r="AA11" s="69">
        <f>_xlfn.XLOOKUP(AA$10,scoring_rates,Batting_prob)*_xlfn.XLOOKUP($J11,scoring_rates,chassing_prob)</f>
        <v>4.5914561003412184E-49</v>
      </c>
      <c r="AB11" s="69">
        <f>_xlfn.XLOOKUP(AB$10,scoring_rates,Batting_prob)*_xlfn.XLOOKUP($J11,scoring_rates,chassing_prob)</f>
        <v>1.3021880604616484E-50</v>
      </c>
      <c r="AC11" s="69">
        <f>_xlfn.XLOOKUP(AC$10,scoring_rates,Batting_prob)*_xlfn.XLOOKUP($J11,scoring_rates,chassing_prob)</f>
        <v>2.5515735155739035E-52</v>
      </c>
      <c r="AD11" s="69">
        <f>_xlfn.XLOOKUP(AD$10,scoring_rates,Batting_prob)*_xlfn.XLOOKUP($J11,scoring_rates,chassing_prob)</f>
        <v>3.5001053827632574E-54</v>
      </c>
      <c r="AE11" s="69">
        <f>_xlfn.XLOOKUP(AE$10,scoring_rates,Batting_prob)*_xlfn.XLOOKUP($J11,scoring_rates,chassing_prob)</f>
        <v>3.4027167795220969E-56</v>
      </c>
      <c r="AF11" s="69">
        <f>_xlfn.XLOOKUP(AF$10,scoring_rates,Batting_prob)*_xlfn.XLOOKUP($J11,scoring_rates,chassing_prob)</f>
        <v>2.3714827930252863E-58</v>
      </c>
      <c r="AG11" s="69">
        <f>_xlfn.XLOOKUP(AG$10,scoring_rates,Batting_prob)*_xlfn.XLOOKUP($J11,scoring_rates,chassing_prob)</f>
        <v>1.1976245392273559E-60</v>
      </c>
      <c r="AH11" s="69">
        <f>_xlfn.XLOOKUP(AH$10,scoring_rates,Batting_prob)*_xlfn.XLOOKUP($J11,scoring_rates,chassing_prob)</f>
        <v>4.4268439304703622E-63</v>
      </c>
      <c r="AI11" s="69">
        <f>_xlfn.XLOOKUP(AI$10,scoring_rates,Batting_prob)*_xlfn.XLOOKUP($J11,scoring_rates,chassing_prob)</f>
        <v>1.2090450667696225E-65</v>
      </c>
      <c r="AJ11" s="69">
        <f>_xlfn.XLOOKUP(AJ$10,scoring_rates,Batting_prob)*_xlfn.XLOOKUP($J11,scoring_rates,chassing_prob)</f>
        <v>2.4616506242025587E-68</v>
      </c>
      <c r="AK11" s="69">
        <f>_xlfn.XLOOKUP(AK$10,scoring_rates,Batting_prob)*_xlfn.XLOOKUP($J11,scoring_rates,chassing_prob)</f>
        <v>3.7677881947903716E-71</v>
      </c>
      <c r="AL11" s="69">
        <f>_xlfn.XLOOKUP(AL$10,scoring_rates,Batting_prob)*_xlfn.XLOOKUP($J11,scoring_rates,chassing_prob)</f>
        <v>4.3697957084204196E-74</v>
      </c>
      <c r="AM11" s="69">
        <f>_xlfn.XLOOKUP(AM$10,scoring_rates,Batting_prob)*_xlfn.XLOOKUP($J11,scoring_rates,chassing_prob)</f>
        <v>3.8690392714659941E-77</v>
      </c>
    </row>
    <row r="12" spans="2:39" ht="13" customHeight="1" x14ac:dyDescent="0.35">
      <c r="B12" s="74">
        <f>_xlfn.POISSON.DIST(E12,$E$9,FALSE)*10</f>
        <v>4.8088202009647019E-9</v>
      </c>
      <c r="C12" s="76">
        <f>_xlfn.POISSON.DIST(E12,$E$10,FALSE)*10</f>
        <v>4.2425316883349243E-38</v>
      </c>
      <c r="D12" s="44">
        <f t="shared" ref="D12:D39" si="0">E12/50</f>
        <v>2.2000000000000002</v>
      </c>
      <c r="E12" s="62">
        <v>110</v>
      </c>
      <c r="F12" s="74">
        <f>B12*SUM($C$11:C11)</f>
        <v>4.4415895308413439E-51</v>
      </c>
      <c r="G12" s="74">
        <f>C12*SUM($B$11:B11)</f>
        <v>7.038226962368398E-49</v>
      </c>
      <c r="H12" s="61"/>
      <c r="I12" s="96"/>
      <c r="J12" s="111">
        <v>2.2000000000000002</v>
      </c>
      <c r="K12" s="69">
        <f>_xlfn.XLOOKUP(K$10,scoring_rates,Batting_prob)*_xlfn.XLOOKUP($J12,scoring_rates,chassing_prob)</f>
        <v>7.038226962368398E-49</v>
      </c>
      <c r="L12" s="69">
        <f>_xlfn.XLOOKUP(L$10,scoring_rates,Batting_prob)*_xlfn.XLOOKUP($J12,scoring_rates,chassing_prob)</f>
        <v>2.0401572086097866E-46</v>
      </c>
      <c r="M12" s="69">
        <f>_xlfn.XLOOKUP(M$10,scoring_rates,Batting_prob)*_xlfn.XLOOKUP($J12,scoring_rates,chassing_prob)</f>
        <v>2.389471135824771E-44</v>
      </c>
      <c r="N12" s="69">
        <f>_xlfn.XLOOKUP(N$10,scoring_rates,Batting_prob)*_xlfn.XLOOKUP($J12,scoring_rates,chassing_prob)</f>
        <v>1.2193175834321717E-42</v>
      </c>
      <c r="O12" s="69">
        <f>_xlfn.XLOOKUP(O$10,scoring_rates,Batting_prob)*_xlfn.XLOOKUP($J12,scoring_rates,chassing_prob)</f>
        <v>2.8894445266033065E-41</v>
      </c>
      <c r="P12" s="69">
        <f>_xlfn.XLOOKUP(P$10,scoring_rates,Batting_prob)*_xlfn.XLOOKUP($J12,scoring_rates,chassing_prob)</f>
        <v>3.3584995595279968E-40</v>
      </c>
      <c r="Q12" s="69">
        <f>_xlfn.XLOOKUP(Q$10,scoring_rates,Batting_prob)*_xlfn.XLOOKUP($J12,scoring_rates,chassing_prob)</f>
        <v>2.007690771848626E-39</v>
      </c>
      <c r="R12" s="69">
        <f>_xlfn.XLOOKUP(R$10,scoring_rates,Batting_prob)*_xlfn.XLOOKUP($J12,scoring_rates,chassing_prob)</f>
        <v>6.4340647260140392E-39</v>
      </c>
      <c r="S12" s="69">
        <f>_xlfn.XLOOKUP(S$10,scoring_rates,Batting_prob)*_xlfn.XLOOKUP($J12,scoring_rates,chassing_prob)</f>
        <v>1.1465958154477206E-38</v>
      </c>
      <c r="T12" s="69">
        <f>_xlfn.XLOOKUP(T$10,scoring_rates,Batting_prob)*_xlfn.XLOOKUP($J12,scoring_rates,chassing_prob)</f>
        <v>1.1738329608799392E-38</v>
      </c>
      <c r="U12" s="69">
        <f>_xlfn.XLOOKUP(U$10,scoring_rates,Batting_prob)*_xlfn.XLOOKUP($J12,scoring_rates,chassing_prob)</f>
        <v>7.1075815442528142E-39</v>
      </c>
      <c r="V12" s="69">
        <f>_xlfn.XLOOKUP(V$10,scoring_rates,Batting_prob)*_xlfn.XLOOKUP($J12,scoring_rates,chassing_prob)</f>
        <v>2.613016986581426E-39</v>
      </c>
      <c r="W12" s="69">
        <f>_xlfn.XLOOKUP(W$10,scoring_rates,Batting_prob)*_xlfn.XLOOKUP($J12,scoring_rates,chassing_prob)</f>
        <v>5.9726857158266986E-40</v>
      </c>
      <c r="X12" s="69">
        <f>_xlfn.XLOOKUP(X$10,scoring_rates,Batting_prob)*_xlfn.XLOOKUP($J12,scoring_rates,chassing_prob)</f>
        <v>8.6730312303276529E-41</v>
      </c>
      <c r="Y12" s="69">
        <f>_xlfn.XLOOKUP(Y$10,scoring_rates,Batting_prob)*_xlfn.XLOOKUP($J12,scoring_rates,chassing_prob)</f>
        <v>8.1601701214019535E-42</v>
      </c>
      <c r="Z12" s="69">
        <f>_xlfn.XLOOKUP(Z$10,scoring_rates,Batting_prob)*_xlfn.XLOOKUP($J12,scoring_rates,chassing_prob)</f>
        <v>5.0651916235063845E-43</v>
      </c>
      <c r="AA12" s="69">
        <f>_xlfn.XLOOKUP(AA$10,scoring_rates,Batting_prob)*_xlfn.XLOOKUP($J12,scoring_rates,chassing_prob)</f>
        <v>2.1089954837299265E-44</v>
      </c>
      <c r="AB12" s="69">
        <f>_xlfn.XLOOKUP(AB$10,scoring_rates,Batting_prob)*_xlfn.XLOOKUP($J12,scoring_rates,chassing_prob)</f>
        <v>5.9813459574982202E-46</v>
      </c>
      <c r="AC12" s="69">
        <f>_xlfn.XLOOKUP(AC$10,scoring_rates,Batting_prob)*_xlfn.XLOOKUP($J12,scoring_rates,chassing_prob)</f>
        <v>1.172015348322799E-47</v>
      </c>
      <c r="AD12" s="69">
        <f>_xlfn.XLOOKUP(AD$10,scoring_rates,Batting_prob)*_xlfn.XLOOKUP($J12,scoring_rates,chassing_prob)</f>
        <v>1.6077048943749973E-49</v>
      </c>
      <c r="AE12" s="69">
        <f>_xlfn.XLOOKUP(AE$10,scoring_rates,Batting_prob)*_xlfn.XLOOKUP($J12,scoring_rates,chassing_prob)</f>
        <v>1.5629713458200827E-51</v>
      </c>
      <c r="AF12" s="69">
        <f>_xlfn.XLOOKUP(AF$10,scoring_rates,Batting_prob)*_xlfn.XLOOKUP($J12,scoring_rates,chassing_prob)</f>
        <v>1.0892942001257234E-53</v>
      </c>
      <c r="AG12" s="69">
        <f>_xlfn.XLOOKUP(AG$10,scoring_rates,Batting_prob)*_xlfn.XLOOKUP($J12,scoring_rates,chassing_prob)</f>
        <v>5.5010538906098247E-56</v>
      </c>
      <c r="AH12" s="69">
        <f>_xlfn.XLOOKUP(AH$10,scoring_rates,Batting_prob)*_xlfn.XLOOKUP($J12,scoring_rates,chassing_prob)</f>
        <v>2.0333841057187506E-58</v>
      </c>
      <c r="AI12" s="69">
        <f>_xlfn.XLOOKUP(AI$10,scoring_rates,Batting_prob)*_xlfn.XLOOKUP($J12,scoring_rates,chassing_prob)</f>
        <v>5.5535118483515178E-61</v>
      </c>
      <c r="AJ12" s="69">
        <f>_xlfn.XLOOKUP(AJ$10,scoring_rates,Batting_prob)*_xlfn.XLOOKUP($J12,scoring_rates,chassing_prob)</f>
        <v>1.1307110283768871E-63</v>
      </c>
      <c r="AK12" s="69">
        <f>_xlfn.XLOOKUP(AK$10,scoring_rates,Batting_prob)*_xlfn.XLOOKUP($J12,scoring_rates,chassing_prob)</f>
        <v>1.7306597542930429E-66</v>
      </c>
      <c r="AL12" s="69">
        <f>_xlfn.XLOOKUP(AL$10,scoring_rates,Batting_prob)*_xlfn.XLOOKUP($J12,scoring_rates,chassing_prob)</f>
        <v>2.0071801216167987E-69</v>
      </c>
      <c r="AM12" s="69">
        <f>_xlfn.XLOOKUP(AM$10,scoring_rates,Batting_prob)*_xlfn.XLOOKUP($J12,scoring_rates,chassing_prob)</f>
        <v>1.7771674544136671E-72</v>
      </c>
    </row>
    <row r="13" spans="2:39" ht="13" customHeight="1" x14ac:dyDescent="0.35">
      <c r="B13" s="74">
        <f>_xlfn.POISSON.DIST(E13,$E$9,FALSE)*10</f>
        <v>5.6321821764932347E-7</v>
      </c>
      <c r="C13" s="76">
        <f>_xlfn.POISSON.DIST(E13,$E$10,FALSE)*10</f>
        <v>7.8738673870218144E-34</v>
      </c>
      <c r="D13" s="44">
        <f t="shared" si="0"/>
        <v>2.4</v>
      </c>
      <c r="E13" s="62">
        <v>120</v>
      </c>
      <c r="F13" s="74">
        <f>B13*SUM($C$11:C12)</f>
        <v>2.3895231565707034E-44</v>
      </c>
      <c r="G13" s="74">
        <f>C13*SUM($B$11:B12)</f>
        <v>3.7994637539968277E-42</v>
      </c>
      <c r="H13" s="61"/>
      <c r="I13" s="96"/>
      <c r="J13" s="111">
        <v>2.4</v>
      </c>
      <c r="K13" s="69">
        <f>_xlfn.XLOOKUP(K$10,scoring_rates,Batting_prob)*_xlfn.XLOOKUP($J13,scoring_rates,chassing_prob)</f>
        <v>1.3062498954062069E-44</v>
      </c>
      <c r="L13" s="69">
        <f>_xlfn.XLOOKUP(L$10,scoring_rates,Batting_prob)*_xlfn.XLOOKUP($J13,scoring_rates,chassing_prob)</f>
        <v>3.7864012550427653E-42</v>
      </c>
      <c r="M13" s="69">
        <f>_xlfn.XLOOKUP(M$10,scoring_rates,Batting_prob)*_xlfn.XLOOKUP($J13,scoring_rates,chassing_prob)</f>
        <v>4.4347055557255621E-40</v>
      </c>
      <c r="N13" s="69">
        <f>_xlfn.XLOOKUP(N$10,scoring_rates,Batting_prob)*_xlfn.XLOOKUP($J13,scoring_rates,chassing_prob)</f>
        <v>2.2629754259718571E-38</v>
      </c>
      <c r="O13" s="69">
        <f>_xlfn.XLOOKUP(O$10,scoring_rates,Batting_prob)*_xlfn.XLOOKUP($J13,scoring_rates,chassing_prob)</f>
        <v>5.3626241819680159E-37</v>
      </c>
      <c r="P13" s="69">
        <f>_xlfn.XLOOKUP(P$10,scoring_rates,Batting_prob)*_xlfn.XLOOKUP($J13,scoring_rates,chassing_prob)</f>
        <v>6.2331603141126577E-36</v>
      </c>
      <c r="Q13" s="69">
        <f>_xlfn.XLOOKUP(Q$10,scoring_rates,Batting_prob)*_xlfn.XLOOKUP($J13,scoring_rates,chassing_prob)</f>
        <v>3.7261456255351778E-35</v>
      </c>
      <c r="R13" s="69">
        <f>_xlfn.XLOOKUP(R$10,scoring_rates,Batting_prob)*_xlfn.XLOOKUP($J13,scoring_rates,chassing_prob)</f>
        <v>1.1941212496171694E-34</v>
      </c>
      <c r="S13" s="69">
        <f>_xlfn.XLOOKUP(S$10,scoring_rates,Batting_prob)*_xlfn.XLOOKUP($J13,scoring_rates,chassing_prob)</f>
        <v>2.1280084771488851E-34</v>
      </c>
      <c r="T13" s="69">
        <f>_xlfn.XLOOKUP(T$10,scoring_rates,Batting_prob)*_xlfn.XLOOKUP($J13,scoring_rates,chassing_prob)</f>
        <v>2.1785588765068886E-34</v>
      </c>
      <c r="U13" s="69">
        <f>_xlfn.XLOOKUP(U$10,scoring_rates,Batting_prob)*_xlfn.XLOOKUP($J13,scoring_rates,chassing_prob)</f>
        <v>1.3191216620907493E-34</v>
      </c>
      <c r="V13" s="69">
        <f>_xlfn.XLOOKUP(V$10,scoring_rates,Batting_prob)*_xlfn.XLOOKUP($J13,scoring_rates,chassing_prob)</f>
        <v>4.8495923528275279E-35</v>
      </c>
      <c r="W13" s="69">
        <f>_xlfn.XLOOKUP(W$10,scoring_rates,Batting_prob)*_xlfn.XLOOKUP($J13,scoring_rates,chassing_prob)</f>
        <v>1.1084922571134906E-35</v>
      </c>
      <c r="X13" s="69">
        <f>_xlfn.XLOOKUP(X$10,scoring_rates,Batting_prob)*_xlfn.XLOOKUP($J13,scoring_rates,chassing_prob)</f>
        <v>1.6096591084721074E-36</v>
      </c>
      <c r="Y13" s="69">
        <f>_xlfn.XLOOKUP(Y$10,scoring_rates,Batting_prob)*_xlfn.XLOOKUP($J13,scoring_rates,chassing_prob)</f>
        <v>1.514475367812134E-37</v>
      </c>
      <c r="Z13" s="69">
        <f>_xlfn.XLOOKUP(Z$10,scoring_rates,Batting_prob)*_xlfn.XLOOKUP($J13,scoring_rates,chassing_prob)</f>
        <v>9.4006715949824358E-39</v>
      </c>
      <c r="AA13" s="69">
        <f>_xlfn.XLOOKUP(AA$10,scoring_rates,Batting_prob)*_xlfn.XLOOKUP($J13,scoring_rates,chassing_prob)</f>
        <v>3.9141606895657005E-40</v>
      </c>
      <c r="AB13" s="69">
        <f>_xlfn.XLOOKUP(AB$10,scoring_rates,Batting_prob)*_xlfn.XLOOKUP($J13,scoring_rates,chassing_prob)</f>
        <v>1.1100995425616727E-41</v>
      </c>
      <c r="AC13" s="69">
        <f>_xlfn.XLOOKUP(AC$10,scoring_rates,Batting_prob)*_xlfn.XLOOKUP($J13,scoring_rates,chassing_prob)</f>
        <v>2.1751855038871252E-43</v>
      </c>
      <c r="AD13" s="69">
        <f>_xlfn.XLOOKUP(AD$10,scoring_rates,Batting_prob)*_xlfn.XLOOKUP($J13,scoring_rates,chassing_prob)</f>
        <v>2.9837974270365177E-45</v>
      </c>
      <c r="AE13" s="69">
        <f>_xlfn.XLOOKUP(AE$10,scoring_rates,Batting_prob)*_xlfn.XLOOKUP($J13,scoring_rates,chassing_prob)</f>
        <v>2.9007748228587427E-47</v>
      </c>
      <c r="AF13" s="69">
        <f>_xlfn.XLOOKUP(AF$10,scoring_rates,Batting_prob)*_xlfn.XLOOKUP($J13,scoring_rates,chassing_prob)</f>
        <v>2.0216603451247677E-49</v>
      </c>
      <c r="AG13" s="69">
        <f>_xlfn.XLOOKUP(AG$10,scoring_rates,Batting_prob)*_xlfn.XLOOKUP($J13,scoring_rates,chassing_prob)</f>
        <v>1.0209604077352675E-51</v>
      </c>
      <c r="AH13" s="69">
        <f>_xlfn.XLOOKUP(AH$10,scoring_rates,Batting_prob)*_xlfn.XLOOKUP($J13,scoring_rates,chassing_prob)</f>
        <v>3.7738308094031235E-54</v>
      </c>
      <c r="AI13" s="69">
        <f>_xlfn.XLOOKUP(AI$10,scoring_rates,Batting_prob)*_xlfn.XLOOKUP($J13,scoring_rates,chassing_prob)</f>
        <v>1.03069626907928E-56</v>
      </c>
      <c r="AJ13" s="69">
        <f>_xlfn.XLOOKUP(AJ$10,scoring_rates,Batting_prob)*_xlfn.XLOOKUP($J13,scoring_rates,chassing_prob)</f>
        <v>2.0985273286142209E-59</v>
      </c>
      <c r="AK13" s="69">
        <f>_xlfn.XLOOKUP(AK$10,scoring_rates,Batting_prob)*_xlfn.XLOOKUP($J13,scoring_rates,chassing_prob)</f>
        <v>3.2119937807011143E-62</v>
      </c>
      <c r="AL13" s="69">
        <f>_xlfn.XLOOKUP(AL$10,scoring_rates,Batting_prob)*_xlfn.XLOOKUP($J13,scoring_rates,chassing_prob)</f>
        <v>3.7251978913750264E-65</v>
      </c>
      <c r="AM13" s="69">
        <f>_xlfn.XLOOKUP(AM$10,scoring_rates,Batting_prob)*_xlfn.XLOOKUP($J13,scoring_rates,chassing_prob)</f>
        <v>3.2983090966790834E-68</v>
      </c>
    </row>
    <row r="14" spans="2:39" ht="13" customHeight="1" x14ac:dyDescent="0.35">
      <c r="B14" s="74">
        <f>_xlfn.POISSON.DIST(E14,$E$9,FALSE)*10</f>
        <v>2.8740329430767786E-5</v>
      </c>
      <c r="C14" s="76">
        <f>_xlfn.POISSON.DIST(E14,$E$10,FALSE)*10</f>
        <v>6.3668994415848461E-30</v>
      </c>
      <c r="D14" s="44">
        <f t="shared" si="0"/>
        <v>2.6</v>
      </c>
      <c r="E14" s="62">
        <v>130</v>
      </c>
      <c r="F14" s="74">
        <f>B14*SUM($C$11:C13)</f>
        <v>2.2630973603847544E-38</v>
      </c>
      <c r="G14" s="74">
        <f>C14*SUM($B$11:B13)</f>
        <v>3.616676654958228E-36</v>
      </c>
      <c r="H14" s="61"/>
      <c r="I14" s="96"/>
      <c r="J14" s="111">
        <v>2.6</v>
      </c>
      <c r="K14" s="69">
        <f>_xlfn.XLOOKUP(K$10,scoring_rates,Batting_prob)*_xlfn.XLOOKUP($J14,scoring_rates,chassing_prob)</f>
        <v>1.0562486413398623E-40</v>
      </c>
      <c r="L14" s="69">
        <f>_xlfn.XLOOKUP(L$10,scoring_rates,Batting_prob)*_xlfn.XLOOKUP($J14,scoring_rates,chassing_prob)</f>
        <v>3.061727465220409E-38</v>
      </c>
      <c r="M14" s="69">
        <f>_xlfn.XLOOKUP(M$10,scoring_rates,Batting_prob)*_xlfn.XLOOKUP($J14,scoring_rates,chassing_prob)</f>
        <v>3.5859537554418901E-36</v>
      </c>
      <c r="N14" s="69">
        <f>_xlfn.XLOOKUP(N$10,scoring_rates,Batting_prob)*_xlfn.XLOOKUP($J14,scoring_rates,chassing_prob)</f>
        <v>1.8298678740371994E-34</v>
      </c>
      <c r="O14" s="69">
        <f>_xlfn.XLOOKUP(O$10,scoring_rates,Batting_prob)*_xlfn.XLOOKUP($J14,scoring_rates,chassing_prob)</f>
        <v>4.3362793950376393E-33</v>
      </c>
      <c r="P14" s="69">
        <f>_xlfn.XLOOKUP(P$10,scoring_rates,Batting_prob)*_xlfn.XLOOKUP($J14,scoring_rates,chassing_prob)</f>
        <v>5.0402048920261751E-32</v>
      </c>
      <c r="Q14" s="69">
        <f>_xlfn.XLOOKUP(Q$10,scoring_rates,Batting_prob)*_xlfn.XLOOKUP($J14,scoring_rates,chassing_prob)</f>
        <v>3.0130040723808817E-31</v>
      </c>
      <c r="R14" s="69">
        <f>_xlfn.XLOOKUP(R$10,scoring_rates,Batting_prob)*_xlfn.XLOOKUP($J14,scoring_rates,chassing_prob)</f>
        <v>9.6558013282057976E-31</v>
      </c>
      <c r="S14" s="69">
        <f>_xlfn.XLOOKUP(S$10,scoring_rates,Batting_prob)*_xlfn.XLOOKUP($J14,scoring_rates,chassing_prob)</f>
        <v>1.7207320518477407E-30</v>
      </c>
      <c r="T14" s="69">
        <f>_xlfn.XLOOKUP(T$10,scoring_rates,Batting_prob)*_xlfn.XLOOKUP($J14,scoring_rates,chassing_prob)</f>
        <v>1.7616076843196382E-30</v>
      </c>
      <c r="U14" s="69">
        <f>_xlfn.XLOOKUP(U$10,scoring_rates,Batting_prob)*_xlfn.XLOOKUP($J14,scoring_rates,chassing_prob)</f>
        <v>1.0666568994534169E-30</v>
      </c>
      <c r="V14" s="69">
        <f>_xlfn.XLOOKUP(V$10,scoring_rates,Batting_prob)*_xlfn.XLOOKUP($J14,scoring_rates,chassing_prob)</f>
        <v>3.9214359761792343E-31</v>
      </c>
      <c r="W14" s="69">
        <f>_xlfn.XLOOKUP(W$10,scoring_rates,Batting_prob)*_xlfn.XLOOKUP($J14,scoring_rates,chassing_prob)</f>
        <v>8.9633954776148126E-32</v>
      </c>
      <c r="X14" s="69">
        <f>_xlfn.XLOOKUP(X$10,scoring_rates,Batting_prob)*_xlfn.XLOOKUP($J14,scoring_rates,chassing_prob)</f>
        <v>1.3015888095556806E-32</v>
      </c>
      <c r="Y14" s="69">
        <f>_xlfn.XLOOKUP(Y$10,scoring_rates,Batting_prob)*_xlfn.XLOOKUP($J14,scoring_rates,chassing_prob)</f>
        <v>1.2246221455939751E-33</v>
      </c>
      <c r="Z14" s="69">
        <f>_xlfn.XLOOKUP(Z$10,scoring_rates,Batting_prob)*_xlfn.XLOOKUP($J14,scoring_rates,chassing_prob)</f>
        <v>7.6014908286707696E-35</v>
      </c>
      <c r="AA14" s="69">
        <f>_xlfn.XLOOKUP(AA$10,scoring_rates,Batting_prob)*_xlfn.XLOOKUP($J14,scoring_rates,chassing_prob)</f>
        <v>3.1650352087140339E-36</v>
      </c>
      <c r="AB14" s="69">
        <f>_xlfn.XLOOKUP(AB$10,scoring_rates,Batting_prob)*_xlfn.XLOOKUP($J14,scoring_rates,chassing_prob)</f>
        <v>8.9763921720211281E-38</v>
      </c>
      <c r="AC14" s="69">
        <f>_xlfn.XLOOKUP(AC$10,scoring_rates,Batting_prob)*_xlfn.XLOOKUP($J14,scoring_rates,chassing_prob)</f>
        <v>1.7588799365442019E-39</v>
      </c>
      <c r="AD14" s="69">
        <f>_xlfn.XLOOKUP(AD$10,scoring_rates,Batting_prob)*_xlfn.XLOOKUP($J14,scoring_rates,chassing_prob)</f>
        <v>2.4127328081895308E-41</v>
      </c>
      <c r="AE14" s="69">
        <f>_xlfn.XLOOKUP(AE$10,scoring_rates,Batting_prob)*_xlfn.XLOOKUP($J14,scoring_rates,chassing_prob)</f>
        <v>2.3455997786125198E-43</v>
      </c>
      <c r="AF14" s="69">
        <f>_xlfn.XLOOKUP(AF$10,scoring_rates,Batting_prob)*_xlfn.XLOOKUP($J14,scoring_rates,chassing_prob)</f>
        <v>1.6347377330312981E-45</v>
      </c>
      <c r="AG14" s="69">
        <f>_xlfn.XLOOKUP(AG$10,scoring_rates,Batting_prob)*_xlfn.XLOOKUP($J14,scoring_rates,chassing_prob)</f>
        <v>8.2556029081772263E-48</v>
      </c>
      <c r="AH14" s="69">
        <f>_xlfn.XLOOKUP(AH$10,scoring_rates,Batting_prob)*_xlfn.XLOOKUP($J14,scoring_rates,chassing_prob)</f>
        <v>3.0515628587583506E-50</v>
      </c>
      <c r="AI14" s="69">
        <f>_xlfn.XLOOKUP(AI$10,scoring_rates,Batting_prob)*_xlfn.XLOOKUP($J14,scoring_rates,chassing_prob)</f>
        <v>8.3343281992034789E-53</v>
      </c>
      <c r="AJ14" s="69">
        <f>_xlfn.XLOOKUP(AJ$10,scoring_rates,Batting_prob)*_xlfn.XLOOKUP($J14,scoring_rates,chassing_prob)</f>
        <v>1.6968932571466743E-55</v>
      </c>
      <c r="AK14" s="69">
        <f>_xlfn.XLOOKUP(AK$10,scoring_rates,Batting_prob)*_xlfn.XLOOKUP($J14,scoring_rates,chassing_prob)</f>
        <v>2.5972549959918782E-58</v>
      </c>
      <c r="AL14" s="69">
        <f>_xlfn.XLOOKUP(AL$10,scoring_rates,Batting_prob)*_xlfn.XLOOKUP($J14,scoring_rates,chassing_prob)</f>
        <v>3.012237723673386E-61</v>
      </c>
      <c r="AM14" s="69">
        <f>_xlfn.XLOOKUP(AM$10,scoring_rates,Batting_prob)*_xlfn.XLOOKUP($J14,scoring_rates,chassing_prob)</f>
        <v>2.6670505500808602E-64</v>
      </c>
    </row>
    <row r="15" spans="2:39" ht="13" customHeight="1" x14ac:dyDescent="0.35">
      <c r="B15" s="74">
        <f>_xlfn.POISSON.DIST(E15,$E$9,FALSE)*10</f>
        <v>6.8106610365409738E-4</v>
      </c>
      <c r="C15" s="76">
        <f>_xlfn.POISSON.DIST(E15,$E$10,FALSE)*10</f>
        <v>2.3908391661054676E-26</v>
      </c>
      <c r="D15" s="44">
        <f t="shared" si="0"/>
        <v>2.8</v>
      </c>
      <c r="E15" s="62">
        <v>140</v>
      </c>
      <c r="F15" s="74">
        <f>B15*SUM($C$11:C14)</f>
        <v>4.336815686350911E-33</v>
      </c>
      <c r="G15" s="74">
        <f>C15*SUM($B$11:B14)</f>
        <v>7.0071606202624267E-31</v>
      </c>
      <c r="H15" s="61"/>
      <c r="I15" s="96"/>
      <c r="J15" s="111">
        <v>2.8</v>
      </c>
      <c r="K15" s="69">
        <f>_xlfn.XLOOKUP(K$10,scoring_rates,Batting_prob)*_xlfn.XLOOKUP($J15,scoring_rates,chassing_prob)</f>
        <v>3.9663271644705417E-37</v>
      </c>
      <c r="L15" s="69">
        <f>_xlfn.XLOOKUP(L$10,scoring_rates,Batting_prob)*_xlfn.XLOOKUP($J15,scoring_rates,chassing_prob)</f>
        <v>1.1497115679225576E-34</v>
      </c>
      <c r="M15" s="69">
        <f>_xlfn.XLOOKUP(M$10,scoring_rates,Batting_prob)*_xlfn.XLOOKUP($J15,scoring_rates,chassing_prob)</f>
        <v>1.3465641738201162E-32</v>
      </c>
      <c r="N15" s="69">
        <f>_xlfn.XLOOKUP(N$10,scoring_rates,Batting_prob)*_xlfn.XLOOKUP($J15,scoring_rates,chassing_prob)</f>
        <v>6.8713505249853285E-31</v>
      </c>
      <c r="O15" s="69">
        <f>_xlfn.XLOOKUP(O$10,scoring_rates,Batting_prob)*_xlfn.XLOOKUP($J15,scoring_rates,chassing_prob)</f>
        <v>1.6283195153230621E-29</v>
      </c>
      <c r="P15" s="69">
        <f>_xlfn.XLOOKUP(P$10,scoring_rates,Batting_prob)*_xlfn.XLOOKUP($J15,scoring_rates,chassing_prob)</f>
        <v>1.8926511046094044E-28</v>
      </c>
      <c r="Q15" s="69">
        <f>_xlfn.XLOOKUP(Q$10,scoring_rates,Batting_prob)*_xlfn.XLOOKUP($J15,scoring_rates,chassing_prob)</f>
        <v>1.1314154102754866E-27</v>
      </c>
      <c r="R15" s="69">
        <f>_xlfn.XLOOKUP(R$10,scoring_rates,Batting_prob)*_xlfn.XLOOKUP($J15,scoring_rates,chassing_prob)</f>
        <v>3.6258571707331993E-27</v>
      </c>
      <c r="S15" s="69">
        <f>_xlfn.XLOOKUP(S$10,scoring_rates,Batting_prob)*_xlfn.XLOOKUP($J15,scoring_rates,chassing_prob)</f>
        <v>6.4615337837133312E-27</v>
      </c>
      <c r="T15" s="69">
        <f>_xlfn.XLOOKUP(T$10,scoring_rates,Batting_prob)*_xlfn.XLOOKUP($J15,scoring_rates,chassing_prob)</f>
        <v>6.6150261765958852E-27</v>
      </c>
      <c r="U15" s="69">
        <f>_xlfn.XLOOKUP(U$10,scoring_rates,Batting_prob)*_xlfn.XLOOKUP($J15,scoring_rates,chassing_prob)</f>
        <v>4.0054112922742418E-27</v>
      </c>
      <c r="V15" s="69">
        <f>_xlfn.XLOOKUP(V$10,scoring_rates,Batting_prob)*_xlfn.XLOOKUP($J15,scoring_rates,chassing_prob)</f>
        <v>1.4725413531724618E-27</v>
      </c>
      <c r="W15" s="69">
        <f>_xlfn.XLOOKUP(W$10,scoring_rates,Batting_prob)*_xlfn.XLOOKUP($J15,scoring_rates,chassing_prob)</f>
        <v>3.3658513324720832E-28</v>
      </c>
      <c r="X15" s="69">
        <f>_xlfn.XLOOKUP(X$10,scoring_rates,Batting_prob)*_xlfn.XLOOKUP($J15,scoring_rates,chassing_prob)</f>
        <v>4.8876058631070537E-29</v>
      </c>
      <c r="Y15" s="69">
        <f>_xlfn.XLOOKUP(Y$10,scoring_rates,Batting_prob)*_xlfn.XLOOKUP($J15,scoring_rates,chassing_prob)</f>
        <v>4.5985877682361868E-30</v>
      </c>
      <c r="Z15" s="69">
        <f>_xlfn.XLOOKUP(Z$10,scoring_rates,Batting_prob)*_xlfn.XLOOKUP($J15,scoring_rates,chassing_prob)</f>
        <v>2.8544415002498814E-31</v>
      </c>
      <c r="AA15" s="69">
        <f>_xlfn.XLOOKUP(AA$10,scoring_rates,Batting_prob)*_xlfn.XLOOKUP($J15,scoring_rates,chassing_prob)</f>
        <v>1.1885047358644491E-32</v>
      </c>
      <c r="AB15" s="69">
        <f>_xlfn.XLOOKUP(AB$10,scoring_rates,Batting_prob)*_xlfn.XLOOKUP($J15,scoring_rates,chassing_prob)</f>
        <v>3.3707317308986035E-34</v>
      </c>
      <c r="AC15" s="69">
        <f>_xlfn.XLOOKUP(AC$10,scoring_rates,Batting_prob)*_xlfn.XLOOKUP($J15,scoring_rates,chassing_prob)</f>
        <v>6.6047831905449747E-36</v>
      </c>
      <c r="AD15" s="69">
        <f>_xlfn.XLOOKUP(AD$10,scoring_rates,Batting_prob)*_xlfn.XLOOKUP($J15,scoring_rates,chassing_prob)</f>
        <v>9.060070993882824E-38</v>
      </c>
      <c r="AE15" s="69">
        <f>_xlfn.XLOOKUP(AE$10,scoring_rates,Batting_prob)*_xlfn.XLOOKUP($J15,scoring_rates,chassing_prob)</f>
        <v>8.8079792529583244E-40</v>
      </c>
      <c r="AF15" s="69">
        <f>_xlfn.XLOOKUP(AF$10,scoring_rates,Batting_prob)*_xlfn.XLOOKUP($J15,scoring_rates,chassing_prob)</f>
        <v>6.138615874650621E-42</v>
      </c>
      <c r="AG15" s="69">
        <f>_xlfn.XLOOKUP(AG$10,scoring_rates,Batting_prob)*_xlfn.XLOOKUP($J15,scoring_rates,chassing_prob)</f>
        <v>3.1000676159212564E-44</v>
      </c>
      <c r="AH15" s="69">
        <f>_xlfn.XLOOKUP(AH$10,scoring_rates,Batting_prob)*_xlfn.XLOOKUP($J15,scoring_rates,chassing_prob)</f>
        <v>1.1458946489558763E-46</v>
      </c>
      <c r="AI15" s="69">
        <f>_xlfn.XLOOKUP(AI$10,scoring_rates,Batting_prob)*_xlfn.XLOOKUP($J15,scoring_rates,chassing_prob)</f>
        <v>3.1296298087712449E-49</v>
      </c>
      <c r="AJ15" s="69">
        <f>_xlfn.XLOOKUP(AJ$10,scoring_rates,Batting_prob)*_xlfn.XLOOKUP($J15,scoring_rates,chassing_prob)</f>
        <v>6.3720165476285258E-52</v>
      </c>
      <c r="AK15" s="69">
        <f>_xlfn.XLOOKUP(AK$10,scoring_rates,Batting_prob)*_xlfn.XLOOKUP($J15,scoring_rates,chassing_prob)</f>
        <v>9.7529716398894246E-55</v>
      </c>
      <c r="AL15" s="69">
        <f>_xlfn.XLOOKUP(AL$10,scoring_rates,Batting_prob)*_xlfn.XLOOKUP($J15,scoring_rates,chassing_prob)</f>
        <v>1.1311276380997855E-57</v>
      </c>
      <c r="AM15" s="69">
        <f>_xlfn.XLOOKUP(AM$10,scoring_rates,Batting_prob)*_xlfn.XLOOKUP($J15,scoring_rates,chassing_prob)</f>
        <v>1.0015061446500903E-60</v>
      </c>
    </row>
    <row r="16" spans="2:39" ht="13" customHeight="1" x14ac:dyDescent="0.35">
      <c r="B16" s="74">
        <f>_xlfn.POISSON.DIST(E16,$E$9,FALSE)*10</f>
        <v>7.9162627559444688E-3</v>
      </c>
      <c r="C16" s="76">
        <f>_xlfn.POISSON.DIST(E16,$E$10,FALSE)*10</f>
        <v>4.403582559901284E-23</v>
      </c>
      <c r="D16" s="44">
        <f t="shared" si="0"/>
        <v>3</v>
      </c>
      <c r="E16" s="62">
        <v>150</v>
      </c>
      <c r="F16" s="74">
        <f>B16*SUM($C$11:C15)</f>
        <v>1.893155187433569E-28</v>
      </c>
      <c r="G16" s="74">
        <f>C16*SUM($B$11:B15)</f>
        <v>3.128192656649733E-26</v>
      </c>
      <c r="H16" s="61"/>
      <c r="I16" s="96"/>
      <c r="J16" s="111">
        <v>3</v>
      </c>
      <c r="K16" s="69">
        <f>_xlfn.XLOOKUP(K$10,scoring_rates,Batting_prob)*_xlfn.XLOOKUP($J16,scoring_rates,chassing_prob)</f>
        <v>7.3054053053582545E-34</v>
      </c>
      <c r="L16" s="69">
        <f>_xlfn.XLOOKUP(L$10,scoring_rates,Batting_prob)*_xlfn.XLOOKUP($J16,scoring_rates,chassing_prob)</f>
        <v>2.1176036770669147E-31</v>
      </c>
      <c r="M16" s="69">
        <f>_xlfn.XLOOKUP(M$10,scoring_rates,Batting_prob)*_xlfn.XLOOKUP($J16,scoring_rates,chassing_prob)</f>
        <v>2.4801779206592465E-29</v>
      </c>
      <c r="N16" s="69">
        <f>_xlfn.XLOOKUP(N$10,scoring_rates,Batting_prob)*_xlfn.XLOOKUP($J16,scoring_rates,chassing_prob)</f>
        <v>1.2656041344714662E-27</v>
      </c>
      <c r="O16" s="69">
        <f>_xlfn.XLOOKUP(O$10,scoring_rates,Batting_prob)*_xlfn.XLOOKUP($J16,scoring_rates,chassing_prob)</f>
        <v>2.9991308161911036E-26</v>
      </c>
      <c r="P16" s="69">
        <f>_xlfn.XLOOKUP(P$10,scoring_rates,Batting_prob)*_xlfn.XLOOKUP($J16,scoring_rates,chassing_prob)</f>
        <v>3.4859916611673138E-25</v>
      </c>
      <c r="Q16" s="69">
        <f>_xlfn.XLOOKUP(Q$10,scoring_rates,Batting_prob)*_xlfn.XLOOKUP($J16,scoring_rates,chassing_prob)</f>
        <v>2.0839047809345215E-24</v>
      </c>
      <c r="R16" s="69">
        <f>_xlfn.XLOOKUP(R$10,scoring_rates,Batting_prob)*_xlfn.XLOOKUP($J16,scoring_rates,chassing_prob)</f>
        <v>6.6783084483857676E-24</v>
      </c>
      <c r="S16" s="69">
        <f>_xlfn.XLOOKUP(S$10,scoring_rates,Batting_prob)*_xlfn.XLOOKUP($J16,scoring_rates,chassing_prob)</f>
        <v>1.1901217732902819E-23</v>
      </c>
      <c r="T16" s="69">
        <f>_xlfn.XLOOKUP(T$10,scoring_rates,Batting_prob)*_xlfn.XLOOKUP($J16,scoring_rates,chassing_prob)</f>
        <v>1.2183928688101096E-23</v>
      </c>
      <c r="U16" s="69">
        <f>_xlfn.XLOOKUP(U$10,scoring_rates,Batting_prob)*_xlfn.XLOOKUP($J16,scoring_rates,chassing_prob)</f>
        <v>7.3773926585877428E-24</v>
      </c>
      <c r="V16" s="69">
        <f>_xlfn.XLOOKUP(V$10,scoring_rates,Batting_prob)*_xlfn.XLOOKUP($J16,scoring_rates,chassing_prob)</f>
        <v>2.7122098021032838E-24</v>
      </c>
      <c r="W16" s="69">
        <f>_xlfn.XLOOKUP(W$10,scoring_rates,Batting_prob)*_xlfn.XLOOKUP($J16,scoring_rates,chassing_prob)</f>
        <v>6.1994150158742742E-25</v>
      </c>
      <c r="X16" s="69">
        <f>_xlfn.XLOOKUP(X$10,scoring_rates,Batting_prob)*_xlfn.XLOOKUP($J16,scoring_rates,chassing_prob)</f>
        <v>9.0022684267420255E-26</v>
      </c>
      <c r="Y16" s="69">
        <f>_xlfn.XLOOKUP(Y$10,scoring_rates,Batting_prob)*_xlfn.XLOOKUP($J16,scoring_rates,chassing_prob)</f>
        <v>8.4699385820112234E-27</v>
      </c>
      <c r="Z16" s="69">
        <f>_xlfn.XLOOKUP(Z$10,scoring_rates,Batting_prob)*_xlfn.XLOOKUP($J16,scoring_rates,chassing_prob)</f>
        <v>5.257471513332379E-28</v>
      </c>
      <c r="AA16" s="69">
        <f>_xlfn.XLOOKUP(AA$10,scoring_rates,Batting_prob)*_xlfn.XLOOKUP($J16,scoring_rates,chassing_prob)</f>
        <v>2.1890551239956957E-29</v>
      </c>
      <c r="AB16" s="69">
        <f>_xlfn.XLOOKUP(AB$10,scoring_rates,Batting_prob)*_xlfn.XLOOKUP($J16,scoring_rates,chassing_prob)</f>
        <v>6.2084040092373877E-31</v>
      </c>
      <c r="AC16" s="69">
        <f>_xlfn.XLOOKUP(AC$10,scoring_rates,Batting_prob)*_xlfn.XLOOKUP($J16,scoring_rates,chassing_prob)</f>
        <v>1.2165062578086438E-32</v>
      </c>
      <c r="AD16" s="69">
        <f>_xlfn.XLOOKUP(AD$10,scoring_rates,Batting_prob)*_xlfn.XLOOKUP($J16,scoring_rates,chassing_prob)</f>
        <v>1.6687350276731212E-34</v>
      </c>
      <c r="AE16" s="69">
        <f>_xlfn.XLOOKUP(AE$10,scoring_rates,Batting_prob)*_xlfn.XLOOKUP($J16,scoring_rates,chassing_prob)</f>
        <v>1.6223033475514267E-36</v>
      </c>
      <c r="AF16" s="69">
        <f>_xlfn.XLOOKUP(AF$10,scoring_rates,Batting_prob)*_xlfn.XLOOKUP($J16,scoring_rates,chassing_prob)</f>
        <v>1.1306449296452665E-38</v>
      </c>
      <c r="AG16" s="69">
        <f>_xlfn.XLOOKUP(AG$10,scoring_rates,Batting_prob)*_xlfn.XLOOKUP($J16,scoring_rates,chassing_prob)</f>
        <v>5.7098795609170597E-41</v>
      </c>
      <c r="AH16" s="69">
        <f>_xlfn.XLOOKUP(AH$10,scoring_rates,Batting_prob)*_xlfn.XLOOKUP($J16,scoring_rates,chassing_prob)</f>
        <v>2.1105734602156439E-43</v>
      </c>
      <c r="AI16" s="69">
        <f>_xlfn.XLOOKUP(AI$10,scoring_rates,Batting_prob)*_xlfn.XLOOKUP($J16,scoring_rates,chassing_prob)</f>
        <v>5.7643288767523455E-46</v>
      </c>
      <c r="AJ16" s="69">
        <f>_xlfn.XLOOKUP(AJ$10,scoring_rates,Batting_prob)*_xlfn.XLOOKUP($J16,scoring_rates,chassing_prob)</f>
        <v>1.1736339833451415E-48</v>
      </c>
      <c r="AK16" s="69">
        <f>_xlfn.XLOOKUP(AK$10,scoring_rates,Batting_prob)*_xlfn.XLOOKUP($J16,scoring_rates,chassing_prob)</f>
        <v>1.7963573806843987E-51</v>
      </c>
      <c r="AL16" s="69">
        <f>_xlfn.XLOOKUP(AL$10,scoring_rates,Batting_prob)*_xlfn.XLOOKUP($J16,scoring_rates,chassing_prob)</f>
        <v>2.0833747458940606E-54</v>
      </c>
      <c r="AM16" s="69">
        <f>_xlfn.XLOOKUP(AM$10,scoring_rates,Batting_prob)*_xlfn.XLOOKUP($J16,scoring_rates,chassing_prob)</f>
        <v>1.8446305609921406E-57</v>
      </c>
    </row>
    <row r="17" spans="2:39" ht="13" customHeight="1" x14ac:dyDescent="0.35">
      <c r="B17" s="74">
        <f>_xlfn.POISSON.DIST(E17,$E$9,FALSE)*10</f>
        <v>4.7322941095970662E-2</v>
      </c>
      <c r="C17" s="76">
        <f>_xlfn.POISSON.DIST(E17,$E$10,FALSE)*10</f>
        <v>4.1714065320695831E-20</v>
      </c>
      <c r="D17" s="44">
        <f t="shared" si="0"/>
        <v>3.2</v>
      </c>
      <c r="E17" s="62">
        <v>160</v>
      </c>
      <c r="F17" s="74">
        <f>B17*SUM($C$11:C16)</f>
        <v>2.0850364976824679E-24</v>
      </c>
      <c r="G17" s="74">
        <f>C17*SUM($B$11:B16)</f>
        <v>3.5985210902099544E-22</v>
      </c>
      <c r="H17" s="61"/>
      <c r="I17" s="96"/>
      <c r="J17" s="111">
        <v>3.2</v>
      </c>
      <c r="K17" s="69">
        <f>_xlfn.XLOOKUP(K$10,scoring_rates,Batting_prob)*_xlfn.XLOOKUP($J17,scoring_rates,chassing_prob)</f>
        <v>6.9202325596616832E-31</v>
      </c>
      <c r="L17" s="69">
        <f>_xlfn.XLOOKUP(L$10,scoring_rates,Batting_prob)*_xlfn.XLOOKUP($J17,scoring_rates,chassing_prob)</f>
        <v>2.0059543997852322E-28</v>
      </c>
      <c r="M17" s="69">
        <f>_xlfn.XLOOKUP(M$10,scoring_rates,Batting_prob)*_xlfn.XLOOKUP($J17,scoring_rates,chassing_prob)</f>
        <v>2.3494121520829761E-26</v>
      </c>
      <c r="N17" s="69">
        <f>_xlfn.XLOOKUP(N$10,scoring_rates,Batting_prob)*_xlfn.XLOOKUP($J17,scoring_rates,chassing_prob)</f>
        <v>1.1988759792133643E-24</v>
      </c>
      <c r="O17" s="69">
        <f>_xlfn.XLOOKUP(O$10,scoring_rates,Batting_prob)*_xlfn.XLOOKUP($J17,scoring_rates,chassing_prob)</f>
        <v>2.8410035935538814E-23</v>
      </c>
      <c r="P17" s="69">
        <f>_xlfn.XLOOKUP(P$10,scoring_rates,Batting_prob)*_xlfn.XLOOKUP($J17,scoring_rates,chassing_prob)</f>
        <v>3.3021950169725917E-22</v>
      </c>
      <c r="Q17" s="69">
        <f>_xlfn.XLOOKUP(Q$10,scoring_rates,Batting_prob)*_xlfn.XLOOKUP($J17,scoring_rates,chassing_prob)</f>
        <v>1.9740322560447613E-21</v>
      </c>
      <c r="R17" s="69">
        <f>_xlfn.XLOOKUP(R$10,scoring_rates,Batting_prob)*_xlfn.XLOOKUP($J17,scoring_rates,chassing_prob)</f>
        <v>6.3261989768159066E-21</v>
      </c>
      <c r="S17" s="69">
        <f>_xlfn.XLOOKUP(S$10,scoring_rates,Batting_prob)*_xlfn.XLOOKUP($J17,scoring_rates,chassing_prob)</f>
        <v>1.127373376456602E-20</v>
      </c>
      <c r="T17" s="69">
        <f>_xlfn.XLOOKUP(T$10,scoring_rates,Batting_prob)*_xlfn.XLOOKUP($J17,scoring_rates,chassing_prob)</f>
        <v>1.1541538968433519E-20</v>
      </c>
      <c r="U17" s="69">
        <f>_xlfn.XLOOKUP(U$10,scoring_rates,Batting_prob)*_xlfn.XLOOKUP($J17,scoring_rates,chassing_prob)</f>
        <v>6.9884244264890003E-21</v>
      </c>
      <c r="V17" s="69">
        <f>_xlfn.XLOOKUP(V$10,scoring_rates,Batting_prob)*_xlfn.XLOOKUP($J17,scoring_rates,chassing_prob)</f>
        <v>2.5692103034149567E-21</v>
      </c>
      <c r="W17" s="69">
        <f>_xlfn.XLOOKUP(W$10,scoring_rates,Batting_prob)*_xlfn.XLOOKUP($J17,scoring_rates,chassing_prob)</f>
        <v>5.8725548892190912E-22</v>
      </c>
      <c r="X17" s="69">
        <f>_xlfn.XLOOKUP(X$10,scoring_rates,Batting_prob)*_xlfn.XLOOKUP($J17,scoring_rates,chassing_prob)</f>
        <v>8.5276296760511434E-23</v>
      </c>
      <c r="Y17" s="69">
        <f>_xlfn.XLOOKUP(Y$10,scoring_rates,Batting_prob)*_xlfn.XLOOKUP($J17,scoring_rates,chassing_prob)</f>
        <v>8.0233665763318473E-24</v>
      </c>
      <c r="Z17" s="69">
        <f>_xlfn.XLOOKUP(Z$10,scoring_rates,Batting_prob)*_xlfn.XLOOKUP($J17,scoring_rates,chassing_prob)</f>
        <v>4.9802747455190383E-25</v>
      </c>
      <c r="AA17" s="69">
        <f>_xlfn.XLOOKUP(AA$10,scoring_rates,Batting_prob)*_xlfn.XLOOKUP($J17,scoring_rates,chassing_prob)</f>
        <v>2.0736386156231707E-26</v>
      </c>
      <c r="AB17" s="69">
        <f>_xlfn.XLOOKUP(AB$10,scoring_rates,Batting_prob)*_xlfn.XLOOKUP($J17,scoring_rates,chassing_prob)</f>
        <v>5.8810699437506137E-28</v>
      </c>
      <c r="AC17" s="69">
        <f>_xlfn.XLOOKUP(AC$10,scoring_rates,Batting_prob)*_xlfn.XLOOKUP($J17,scoring_rates,chassing_prob)</f>
        <v>1.1523667561805081E-29</v>
      </c>
      <c r="AD17" s="69">
        <f>_xlfn.XLOOKUP(AD$10,scoring_rates,Batting_prob)*_xlfn.XLOOKUP($J17,scoring_rates,chassing_prob)</f>
        <v>1.5807520581344613E-31</v>
      </c>
      <c r="AE17" s="69">
        <f>_xlfn.XLOOKUP(AE$10,scoring_rates,Batting_prob)*_xlfn.XLOOKUP($J17,scoring_rates,chassing_prob)</f>
        <v>1.5367684581633179E-33</v>
      </c>
      <c r="AF17" s="69">
        <f>_xlfn.XLOOKUP(AF$10,scoring_rates,Batting_prob)*_xlfn.XLOOKUP($J17,scoring_rates,chassing_prob)</f>
        <v>1.0710324107286289E-35</v>
      </c>
      <c r="AG17" s="69">
        <f>_xlfn.XLOOKUP(AG$10,scoring_rates,Batting_prob)*_xlfn.XLOOKUP($J17,scoring_rates,chassing_prob)</f>
        <v>5.408829872891941E-38</v>
      </c>
      <c r="AH17" s="69">
        <f>_xlfn.XLOOKUP(AH$10,scoring_rates,Batting_prob)*_xlfn.XLOOKUP($J17,scoring_rates,chassing_prob)</f>
        <v>1.9992948465473081E-40</v>
      </c>
      <c r="AI17" s="69">
        <f>_xlfn.XLOOKUP(AI$10,scoring_rates,Batting_prob)*_xlfn.XLOOKUP($J17,scoring_rates,chassing_prob)</f>
        <v>5.4604083839457041E-43</v>
      </c>
      <c r="AJ17" s="69">
        <f>_xlfn.XLOOKUP(AJ$10,scoring_rates,Batting_prob)*_xlfn.XLOOKUP($J17,scoring_rates,chassing_prob)</f>
        <v>1.1117548945180934E-45</v>
      </c>
      <c r="AK17" s="69">
        <f>_xlfn.XLOOKUP(AK$10,scoring_rates,Batting_prob)*_xlfn.XLOOKUP($J17,scoring_rates,chassing_prob)</f>
        <v>1.7016456055467455E-48</v>
      </c>
      <c r="AL17" s="69">
        <f>_xlfn.XLOOKUP(AL$10,scoring_rates,Batting_prob)*_xlfn.XLOOKUP($J17,scoring_rates,chassing_prob)</f>
        <v>1.9735301667572488E-51</v>
      </c>
      <c r="AM17" s="69">
        <f>_xlfn.XLOOKUP(AM$10,scoring_rates,Batting_prob)*_xlfn.XLOOKUP($J17,scoring_rates,chassing_prob)</f>
        <v>1.7473736138037319E-54</v>
      </c>
    </row>
    <row r="18" spans="2:39" ht="13" customHeight="1" x14ac:dyDescent="0.35">
      <c r="B18" s="74">
        <f>_xlfn.POISSON.DIST(E18,$E$9,FALSE)*10</f>
        <v>0.15165625618554263</v>
      </c>
      <c r="C18" s="76">
        <f>_xlfn.POISSON.DIST(E18,$E$10,FALSE)*10</f>
        <v>2.1183414601227091E-17</v>
      </c>
      <c r="D18" s="44">
        <f t="shared" si="0"/>
        <v>3.4</v>
      </c>
      <c r="E18" s="62">
        <v>170</v>
      </c>
      <c r="F18" s="74">
        <f>B18*SUM($C$11:C17)</f>
        <v>6.3328809120871617E-21</v>
      </c>
      <c r="G18" s="74">
        <f>C18*SUM($B$11:B17)</f>
        <v>1.1852031144991473E-18</v>
      </c>
      <c r="H18" s="61"/>
      <c r="I18" s="96"/>
      <c r="J18" s="111">
        <v>3.4</v>
      </c>
      <c r="K18" s="69">
        <f>_xlfn.XLOOKUP(K$10,scoring_rates,Batting_prob)*_xlfn.XLOOKUP($J18,scoring_rates,chassing_prob)</f>
        <v>3.5142620198059155E-28</v>
      </c>
      <c r="L18" s="69">
        <f>_xlfn.XLOOKUP(L$10,scoring_rates,Batting_prob)*_xlfn.XLOOKUP($J18,scoring_rates,chassing_prob)</f>
        <v>1.0186723205979146E-25</v>
      </c>
      <c r="M18" s="69">
        <f>_xlfn.XLOOKUP(M$10,scoring_rates,Batting_prob)*_xlfn.XLOOKUP($J18,scoring_rates,chassing_prob)</f>
        <v>1.1930885015429777E-23</v>
      </c>
      <c r="N18" s="69">
        <f>_xlfn.XLOOKUP(N$10,scoring_rates,Batting_prob)*_xlfn.XLOOKUP($J18,scoring_rates,chassing_prob)</f>
        <v>6.0881831410780302E-22</v>
      </c>
      <c r="O18" s="69">
        <f>_xlfn.XLOOKUP(O$10,scoring_rates,Batting_prob)*_xlfn.XLOOKUP($J18,scoring_rates,chassing_prob)</f>
        <v>1.4427305644547051E-20</v>
      </c>
      <c r="P18" s="69">
        <f>_xlfn.XLOOKUP(P$10,scoring_rates,Batting_prob)*_xlfn.XLOOKUP($J18,scoring_rates,chassing_prob)</f>
        <v>1.6769347605142428E-19</v>
      </c>
      <c r="Q18" s="69">
        <f>_xlfn.XLOOKUP(Q$10,scoring_rates,Batting_prob)*_xlfn.XLOOKUP($J18,scoring_rates,chassing_prob)</f>
        <v>1.0024614813853944E-18</v>
      </c>
      <c r="R18" s="69">
        <f>_xlfn.XLOOKUP(R$10,scoring_rates,Batting_prob)*_xlfn.XLOOKUP($J18,scoring_rates,chassing_prob)</f>
        <v>3.2125973516482601E-18</v>
      </c>
      <c r="S18" s="69">
        <f>_xlfn.XLOOKUP(S$10,scoring_rates,Batting_prob)*_xlfn.XLOOKUP($J18,scoring_rates,chassing_prob)</f>
        <v>5.72507557349414E-18</v>
      </c>
      <c r="T18" s="69">
        <f>_xlfn.XLOOKUP(T$10,scoring_rates,Batting_prob)*_xlfn.XLOOKUP($J18,scoring_rates,chassing_prob)</f>
        <v>5.8610735545654497E-18</v>
      </c>
      <c r="U18" s="69">
        <f>_xlfn.XLOOKUP(U$10,scoring_rates,Batting_prob)*_xlfn.XLOOKUP($J18,scoring_rates,chassing_prob)</f>
        <v>3.5488915045211837E-18</v>
      </c>
      <c r="V18" s="69">
        <f>_xlfn.XLOOKUP(V$10,scoring_rates,Batting_prob)*_xlfn.XLOOKUP($J18,scoring_rates,chassing_prob)</f>
        <v>1.3047073364000673E-18</v>
      </c>
      <c r="W18" s="69">
        <f>_xlfn.XLOOKUP(W$10,scoring_rates,Batting_prob)*_xlfn.XLOOKUP($J18,scoring_rates,chassing_prob)</f>
        <v>2.9822258758623457E-19</v>
      </c>
      <c r="X18" s="69">
        <f>_xlfn.XLOOKUP(X$10,scoring_rates,Batting_prob)*_xlfn.XLOOKUP($J18,scoring_rates,chassing_prob)</f>
        <v>4.330537280524782E-20</v>
      </c>
      <c r="Y18" s="69">
        <f>_xlfn.XLOOKUP(Y$10,scoring_rates,Batting_prob)*_xlfn.XLOOKUP($J18,scoring_rates,chassing_prob)</f>
        <v>4.0744602420647103E-21</v>
      </c>
      <c r="Z18" s="69">
        <f>_xlfn.XLOOKUP(Z$10,scoring_rates,Batting_prob)*_xlfn.XLOOKUP($J18,scoring_rates,chassing_prob)</f>
        <v>2.529104366867082E-22</v>
      </c>
      <c r="AA18" s="69">
        <f>_xlfn.XLOOKUP(AA$10,scoring_rates,Batting_prob)*_xlfn.XLOOKUP($J18,scoring_rates,chassing_prob)</f>
        <v>1.053044007822143E-23</v>
      </c>
      <c r="AB18" s="69">
        <f>_xlfn.XLOOKUP(AB$10,scoring_rates,Batting_prob)*_xlfn.XLOOKUP($J18,scoring_rates,chassing_prob)</f>
        <v>2.9865500271793313E-25</v>
      </c>
      <c r="AC18" s="69">
        <f>_xlfn.XLOOKUP(AC$10,scoring_rates,Batting_prob)*_xlfn.XLOOKUP($J18,scoring_rates,chassing_prob)</f>
        <v>5.8519980206128885E-27</v>
      </c>
      <c r="AD18" s="69">
        <f>_xlfn.XLOOKUP(AD$10,scoring_rates,Batting_prob)*_xlfn.XLOOKUP($J18,scoring_rates,chassing_prob)</f>
        <v>8.0274425356935578E-29</v>
      </c>
      <c r="AE18" s="69">
        <f>_xlfn.XLOOKUP(AE$10,scoring_rates,Batting_prob)*_xlfn.XLOOKUP($J18,scoring_rates,chassing_prob)</f>
        <v>7.8040831420021954E-31</v>
      </c>
      <c r="AF18" s="69">
        <f>_xlfn.XLOOKUP(AF$10,scoring_rates,Batting_prob)*_xlfn.XLOOKUP($J18,scoring_rates,chassing_prob)</f>
        <v>5.4389624778575355E-33</v>
      </c>
      <c r="AG18" s="69">
        <f>_xlfn.XLOOKUP(AG$10,scoring_rates,Batting_prob)*_xlfn.XLOOKUP($J18,scoring_rates,chassing_prob)</f>
        <v>2.7467350598438663E-35</v>
      </c>
      <c r="AH18" s="69">
        <f>_xlfn.XLOOKUP(AH$10,scoring_rates,Batting_prob)*_xlfn.XLOOKUP($J18,scoring_rates,chassing_prob)</f>
        <v>1.0152904378633181E-37</v>
      </c>
      <c r="AI18" s="69">
        <f>_xlfn.XLOOKUP(AI$10,scoring_rates,Batting_prob)*_xlfn.XLOOKUP($J18,scoring_rates,chassing_prob)</f>
        <v>2.7729278793584814E-40</v>
      </c>
      <c r="AJ18" s="69">
        <f>_xlfn.XLOOKUP(AJ$10,scoring_rates,Batting_prob)*_xlfn.XLOOKUP($J18,scoring_rates,chassing_prob)</f>
        <v>5.6457611322375457E-43</v>
      </c>
      <c r="AK18" s="69">
        <f>_xlfn.XLOOKUP(AK$10,scoring_rates,Batting_prob)*_xlfn.XLOOKUP($J18,scoring_rates,chassing_prob)</f>
        <v>8.6413693054195821E-46</v>
      </c>
      <c r="AL18" s="69">
        <f>_xlfn.XLOOKUP(AL$10,scoring_rates,Batting_prob)*_xlfn.XLOOKUP($J18,scoring_rates,chassing_prob)</f>
        <v>1.0022065082615225E-48</v>
      </c>
      <c r="AM18" s="69">
        <f>_xlfn.XLOOKUP(AM$10,scoring_rates,Batting_prob)*_xlfn.XLOOKUP($J18,scoring_rates,chassing_prob)</f>
        <v>8.8735872276836787E-52</v>
      </c>
    </row>
    <row r="19" spans="2:39" ht="13" customHeight="1" x14ac:dyDescent="0.35">
      <c r="B19" s="74">
        <f>_xlfn.POISSON.DIST(E19,$E$9,FALSE)*10</f>
        <v>0.27026216883667581</v>
      </c>
      <c r="C19" s="76">
        <f>_xlfn.POISSON.DIST(E19,$E$10,FALSE)*10</f>
        <v>5.9819907880087745E-15</v>
      </c>
      <c r="D19" s="44">
        <f t="shared" si="0"/>
        <v>3.6</v>
      </c>
      <c r="E19" s="62">
        <v>180</v>
      </c>
      <c r="F19" s="74">
        <f>B19*SUM($C$11:C18)</f>
        <v>5.7363612149396932E-18</v>
      </c>
      <c r="G19" s="74">
        <f>C19*SUM($B$11:B18)</f>
        <v>1.24189618960064E-15</v>
      </c>
      <c r="H19" s="61"/>
      <c r="I19" s="96"/>
      <c r="J19" s="111">
        <v>3.6</v>
      </c>
      <c r="K19" s="69">
        <f>_xlfn.XLOOKUP(K$10,scoring_rates,Batting_prob)*_xlfn.XLOOKUP($J19,scoring_rates,chassing_prob)</f>
        <v>9.9239350335475845E-26</v>
      </c>
      <c r="L19" s="69">
        <f>_xlfn.XLOOKUP(L$10,scoring_rates,Batting_prob)*_xlfn.XLOOKUP($J19,scoring_rates,chassing_prob)</f>
        <v>2.8766318143361349E-23</v>
      </c>
      <c r="M19" s="69">
        <f>_xlfn.XLOOKUP(M$10,scoring_rates,Batting_prob)*_xlfn.XLOOKUP($J19,scoring_rates,chassing_prob)</f>
        <v>3.3691661896169739E-21</v>
      </c>
      <c r="N19" s="69">
        <f>_xlfn.XLOOKUP(N$10,scoring_rates,Batting_prob)*_xlfn.XLOOKUP($J19,scoring_rates,chassing_prob)</f>
        <v>1.7192438589919036E-19</v>
      </c>
      <c r="O19" s="69">
        <f>_xlfn.XLOOKUP(O$10,scoring_rates,Batting_prob)*_xlfn.XLOOKUP($J19,scoring_rates,chassing_prob)</f>
        <v>4.0741311580838397E-18</v>
      </c>
      <c r="P19" s="69">
        <f>_xlfn.XLOOKUP(P$10,scoring_rates,Batting_prob)*_xlfn.XLOOKUP($J19,scoring_rates,chassing_prob)</f>
        <v>4.7355010881516766E-17</v>
      </c>
      <c r="Q19" s="69">
        <f>_xlfn.XLOOKUP(Q$10,scoring_rates,Batting_prob)*_xlfn.XLOOKUP($J19,scoring_rates,chassing_prob)</f>
        <v>2.8308539769757837E-16</v>
      </c>
      <c r="R19" s="69">
        <f>_xlfn.XLOOKUP(R$10,scoring_rates,Batting_prob)*_xlfn.XLOOKUP($J19,scoring_rates,chassing_prob)</f>
        <v>9.072063274458148E-16</v>
      </c>
      <c r="S19" s="69">
        <f>_xlfn.XLOOKUP(S$10,scoring_rates,Batting_prob)*_xlfn.XLOOKUP($J19,scoring_rates,chassing_prob)</f>
        <v>1.6167058043282668E-15</v>
      </c>
      <c r="T19" s="69">
        <f>_xlfn.XLOOKUP(T$10,scoring_rates,Batting_prob)*_xlfn.XLOOKUP($J19,scoring_rates,chassing_prob)</f>
        <v>1.6551103148980237E-15</v>
      </c>
      <c r="U19" s="69">
        <f>_xlfn.XLOOKUP(U$10,scoring_rates,Batting_prob)*_xlfn.XLOOKUP($J19,scoring_rates,chassing_prob)</f>
        <v>1.0021725339057738E-15</v>
      </c>
      <c r="V19" s="69">
        <f>_xlfn.XLOOKUP(V$10,scoring_rates,Batting_prob)*_xlfn.XLOOKUP($J19,scoring_rates,chassing_prob)</f>
        <v>3.6843669513698523E-16</v>
      </c>
      <c r="W19" s="69">
        <f>_xlfn.XLOOKUP(W$10,scoring_rates,Batting_prob)*_xlfn.XLOOKUP($J19,scoring_rates,chassing_prob)</f>
        <v>8.4215165746397446E-17</v>
      </c>
      <c r="X19" s="69">
        <f>_xlfn.XLOOKUP(X$10,scoring_rates,Batting_prob)*_xlfn.XLOOKUP($J19,scoring_rates,chassing_prob)</f>
        <v>1.2229017184853289E-17</v>
      </c>
      <c r="Y19" s="69">
        <f>_xlfn.XLOOKUP(Y$10,scoring_rates,Batting_prob)*_xlfn.XLOOKUP($J19,scoring_rates,chassing_prob)</f>
        <v>1.1505880469679907E-18</v>
      </c>
      <c r="Z19" s="69">
        <f>_xlfn.XLOOKUP(Z$10,scoring_rates,Batting_prob)*_xlfn.XLOOKUP($J19,scoring_rates,chassing_prob)</f>
        <v>7.1419453895007399E-20</v>
      </c>
      <c r="AA19" s="69">
        <f>_xlfn.XLOOKUP(AA$10,scoring_rates,Batting_prob)*_xlfn.XLOOKUP($J19,scoring_rates,chassing_prob)</f>
        <v>2.9736941247399275E-21</v>
      </c>
      <c r="AB19" s="69">
        <f>_xlfn.XLOOKUP(AB$10,scoring_rates,Batting_prob)*_xlfn.XLOOKUP($J19,scoring_rates,chassing_prob)</f>
        <v>8.4337275584830508E-23</v>
      </c>
      <c r="AC19" s="69">
        <f>_xlfn.XLOOKUP(AC$10,scoring_rates,Batting_prob)*_xlfn.XLOOKUP($J19,scoring_rates,chassing_prob)</f>
        <v>1.6525474721494644E-24</v>
      </c>
      <c r="AD19" s="69">
        <f>_xlfn.XLOOKUP(AD$10,scoring_rates,Batting_prob)*_xlfn.XLOOKUP($J19,scoring_rates,chassing_prob)</f>
        <v>2.2668718997270159E-26</v>
      </c>
      <c r="AE19" s="69">
        <f>_xlfn.XLOOKUP(AE$10,scoring_rates,Batting_prob)*_xlfn.XLOOKUP($J19,scoring_rates,chassing_prob)</f>
        <v>2.2037973737060997E-28</v>
      </c>
      <c r="AF19" s="69">
        <f>_xlfn.XLOOKUP(AF$10,scoring_rates,Batting_prob)*_xlfn.XLOOKUP($J19,scoring_rates,chassing_prob)</f>
        <v>1.5359102416370802E-30</v>
      </c>
      <c r="AG19" s="69">
        <f>_xlfn.XLOOKUP(AG$10,scoring_rates,Batting_prob)*_xlfn.XLOOKUP($J19,scoring_rates,chassing_prob)</f>
        <v>7.7565133546198642E-33</v>
      </c>
      <c r="AH19" s="69">
        <f>_xlfn.XLOOKUP(AH$10,scoring_rates,Batting_prob)*_xlfn.XLOOKUP($J19,scoring_rates,chassing_prob)</f>
        <v>2.8670817055622122E-35</v>
      </c>
      <c r="AI19" s="69">
        <f>_xlfn.XLOOKUP(AI$10,scoring_rates,Batting_prob)*_xlfn.XLOOKUP($J19,scoring_rates,chassing_prob)</f>
        <v>7.8304793360246417E-38</v>
      </c>
      <c r="AJ19" s="69">
        <f>_xlfn.XLOOKUP(AJ$10,scoring_rates,Batting_prob)*_xlfn.XLOOKUP($J19,scoring_rates,chassing_prob)</f>
        <v>1.5943081755283506E-40</v>
      </c>
      <c r="AK19" s="69">
        <f>_xlfn.XLOOKUP(AK$10,scoring_rates,Batting_prob)*_xlfn.XLOOKUP($J19,scoring_rates,chassing_prob)</f>
        <v>2.4402388639368522E-43</v>
      </c>
      <c r="AL19" s="69">
        <f>_xlfn.XLOOKUP(AL$10,scoring_rates,Batting_prob)*_xlfn.XLOOKUP($J19,scoring_rates,chassing_prob)</f>
        <v>2.8301339576083189E-46</v>
      </c>
      <c r="AM19" s="69">
        <f>_xlfn.XLOOKUP(AM$10,scoring_rates,Batting_prob)*_xlfn.XLOOKUP($J19,scoring_rates,chassing_prob)</f>
        <v>2.5058149524921831E-49</v>
      </c>
    </row>
    <row r="20" spans="2:39" ht="13" customHeight="1" x14ac:dyDescent="0.35">
      <c r="B20" s="74">
        <f>_xlfn.POISSON.DIST(E20,$E$9,FALSE)*10</f>
        <v>0.27668219052021648</v>
      </c>
      <c r="C20" s="76">
        <f>_xlfn.POISSON.DIST(E20,$E$10,FALSE)*10</f>
        <v>9.7043518500557598E-13</v>
      </c>
      <c r="D20" s="44">
        <f t="shared" si="0"/>
        <v>3.8</v>
      </c>
      <c r="E20" s="62">
        <v>190</v>
      </c>
      <c r="F20" s="74">
        <f>B20*SUM($C$11:C19)</f>
        <v>1.6609829421821029E-15</v>
      </c>
      <c r="G20" s="74">
        <f>C20*SUM($B$11:B19)</f>
        <v>4.6373992424002343E-13</v>
      </c>
      <c r="H20" s="61"/>
      <c r="I20" s="96"/>
      <c r="J20" s="111">
        <v>3.8</v>
      </c>
      <c r="K20" s="69">
        <f>_xlfn.XLOOKUP(K$10,scoring_rates,Batting_prob)*_xlfn.XLOOKUP($J20,scoring_rates,chassing_prob)</f>
        <v>1.609921524715317E-23</v>
      </c>
      <c r="L20" s="69">
        <f>_xlfn.XLOOKUP(L$10,scoring_rates,Batting_prob)*_xlfn.XLOOKUP($J20,scoring_rates,chassing_prob)</f>
        <v>4.6666483213817316E-21</v>
      </c>
      <c r="M20" s="69">
        <f>_xlfn.XLOOKUP(M$10,scoring_rates,Batting_prob)*_xlfn.XLOOKUP($J20,scoring_rates,chassing_prob)</f>
        <v>5.4656677524303195E-19</v>
      </c>
      <c r="N20" s="69">
        <f>_xlfn.XLOOKUP(N$10,scoring_rates,Batting_prob)*_xlfn.XLOOKUP($J20,scoring_rates,chassing_prob)</f>
        <v>2.7890626908268335E-17</v>
      </c>
      <c r="O20" s="69">
        <f>_xlfn.XLOOKUP(O$10,scoring_rates,Batting_prob)*_xlfn.XLOOKUP($J20,scoring_rates,chassing_prob)</f>
        <v>6.6093051030059079E-16</v>
      </c>
      <c r="P20" s="69">
        <f>_xlfn.XLOOKUP(P$10,scoring_rates,Batting_prob)*_xlfn.XLOOKUP($J20,scoring_rates,chassing_prob)</f>
        <v>7.682219912117722E-15</v>
      </c>
      <c r="Q20" s="69">
        <f>_xlfn.XLOOKUP(Q$10,scoring_rates,Batting_prob)*_xlfn.XLOOKUP($J20,scoring_rates,chassing_prob)</f>
        <v>4.5923847097476263E-14</v>
      </c>
      <c r="R20" s="69">
        <f>_xlfn.XLOOKUP(R$10,scoring_rates,Batting_prob)*_xlfn.XLOOKUP($J20,scoring_rates,chassing_prob)</f>
        <v>1.4717256702867007E-13</v>
      </c>
      <c r="S20" s="69">
        <f>_xlfn.XLOOKUP(S$10,scoring_rates,Batting_prob)*_xlfn.XLOOKUP($J20,scoring_rates,chassing_prob)</f>
        <v>2.6227191781502772E-13</v>
      </c>
      <c r="T20" s="69">
        <f>_xlfn.XLOOKUP(T$10,scoring_rates,Batting_prob)*_xlfn.XLOOKUP($J20,scoring_rates,chassing_prob)</f>
        <v>2.6850213274523431E-13</v>
      </c>
      <c r="U20" s="69">
        <f>_xlfn.XLOOKUP(U$10,scoring_rates,Batting_prob)*_xlfn.XLOOKUP($J20,scoring_rates,chassing_prob)</f>
        <v>1.625785667035584E-13</v>
      </c>
      <c r="V20" s="69">
        <f>_xlfn.XLOOKUP(V$10,scoring_rates,Batting_prob)*_xlfn.XLOOKUP($J20,scoring_rates,chassing_prob)</f>
        <v>5.9770057340245241E-14</v>
      </c>
      <c r="W20" s="69">
        <f>_xlfn.XLOOKUP(W$10,scoring_rates,Batting_prob)*_xlfn.XLOOKUP($J20,scoring_rates,chassing_prob)</f>
        <v>1.3661900000782912E-14</v>
      </c>
      <c r="X20" s="69">
        <f>_xlfn.XLOOKUP(X$10,scoring_rates,Batting_prob)*_xlfn.XLOOKUP($J20,scoring_rates,chassing_prob)</f>
        <v>1.9838660698054657E-15</v>
      </c>
      <c r="Y20" s="69">
        <f>_xlfn.XLOOKUP(Y$10,scoring_rates,Batting_prob)*_xlfn.XLOOKUP($J20,scoring_rates,chassing_prob)</f>
        <v>1.8665544026961961E-16</v>
      </c>
      <c r="Z20" s="69">
        <f>_xlfn.XLOOKUP(Z$10,scoring_rates,Batting_prob)*_xlfn.XLOOKUP($J20,scoring_rates,chassing_prob)</f>
        <v>1.158610125119722E-17</v>
      </c>
      <c r="AA20" s="69">
        <f>_xlfn.XLOOKUP(AA$10,scoring_rates,Batting_prob)*_xlfn.XLOOKUP($J20,scoring_rates,chassing_prob)</f>
        <v>4.8241087463335505E-19</v>
      </c>
      <c r="AB20" s="69">
        <f>_xlfn.XLOOKUP(AB$10,scoring_rates,Batting_prob)*_xlfn.XLOOKUP($J20,scoring_rates,chassing_prob)</f>
        <v>1.3681709406689775E-20</v>
      </c>
      <c r="AC20" s="69">
        <f>_xlfn.XLOOKUP(AC$10,scoring_rates,Batting_prob)*_xlfn.XLOOKUP($J20,scoring_rates,chassing_prob)</f>
        <v>2.6808637269728777E-22</v>
      </c>
      <c r="AD20" s="69">
        <f>_xlfn.XLOOKUP(AD$10,scoring_rates,Batting_prob)*_xlfn.XLOOKUP($J20,scoring_rates,chassing_prob)</f>
        <v>3.6774584404329934E-24</v>
      </c>
      <c r="AE20" s="69">
        <f>_xlfn.XLOOKUP(AE$10,scoring_rates,Batting_prob)*_xlfn.XLOOKUP($J20,scoring_rates,chassing_prob)</f>
        <v>3.5751350810407568E-26</v>
      </c>
      <c r="AF20" s="69">
        <f>_xlfn.XLOOKUP(AF$10,scoring_rates,Batting_prob)*_xlfn.XLOOKUP($J20,scoring_rates,chassing_prob)</f>
        <v>2.4916476676674755E-28</v>
      </c>
      <c r="AG20" s="69">
        <f>_xlfn.XLOOKUP(AG$10,scoring_rates,Batting_prob)*_xlfn.XLOOKUP($J20,scoring_rates,chassing_prob)</f>
        <v>1.2583091046173822E-30</v>
      </c>
      <c r="AH20" s="69">
        <f>_xlfn.XLOOKUP(AH$10,scoring_rates,Batting_prob)*_xlfn.XLOOKUP($J20,scoring_rates,chassing_prob)</f>
        <v>4.6511555499896002E-33</v>
      </c>
      <c r="AI20" s="69">
        <f>_xlfn.XLOOKUP(AI$10,scoring_rates,Batting_prob)*_xlfn.XLOOKUP($J20,scoring_rates,chassing_prob)</f>
        <v>1.2703083191585595E-35</v>
      </c>
      <c r="AJ20" s="69">
        <f>_xlfn.XLOOKUP(AJ$10,scoring_rates,Batting_prob)*_xlfn.XLOOKUP($J20,scoring_rates,chassing_prob)</f>
        <v>2.5863843728682247E-38</v>
      </c>
      <c r="AK20" s="69">
        <f>_xlfn.XLOOKUP(AK$10,scoring_rates,Batting_prob)*_xlfn.XLOOKUP($J20,scoring_rates,chassing_prob)</f>
        <v>3.9587049484083592E-41</v>
      </c>
      <c r="AL20" s="69">
        <f>_xlfn.XLOOKUP(AL$10,scoring_rates,Batting_prob)*_xlfn.XLOOKUP($J20,scoring_rates,chassing_prob)</f>
        <v>4.5912166502289227E-44</v>
      </c>
      <c r="AM20" s="69">
        <f>_xlfn.XLOOKUP(AM$10,scoring_rates,Batting_prob)*_xlfn.XLOOKUP($J20,scoring_rates,chassing_prob)</f>
        <v>4.0650864957632956E-47</v>
      </c>
    </row>
    <row r="21" spans="2:39" ht="13" customHeight="1" x14ac:dyDescent="0.35">
      <c r="B21" s="74">
        <f>_xlfn.POISSON.DIST(E21,$E$9,FALSE)*10</f>
        <v>0.16753160769065092</v>
      </c>
      <c r="C21" s="76">
        <f>_xlfn.POISSON.DIST(E21,$E$10,FALSE)*10</f>
        <v>9.3112273704544278E-11</v>
      </c>
      <c r="D21" s="44">
        <f t="shared" si="0"/>
        <v>4</v>
      </c>
      <c r="E21" s="62">
        <v>200</v>
      </c>
      <c r="F21" s="74">
        <f>B21*SUM($C$11:C20)</f>
        <v>1.6358429512477453E-13</v>
      </c>
      <c r="G21" s="74">
        <f>C21*SUM($B$11:B20)</f>
        <v>7.0257884175539324E-11</v>
      </c>
      <c r="H21" s="61"/>
      <c r="I21" s="96"/>
      <c r="J21" s="111">
        <v>4</v>
      </c>
      <c r="K21" s="69">
        <f>_xlfn.XLOOKUP(K$10,scoring_rates,Batting_prob)*_xlfn.XLOOKUP($J21,scoring_rates,chassing_prob)</f>
        <v>1.5447034069696114E-21</v>
      </c>
      <c r="L21" s="69">
        <f>_xlfn.XLOOKUP(L$10,scoring_rates,Batting_prob)*_xlfn.XLOOKUP($J21,scoring_rates,chassing_prob)</f>
        <v>4.4776018274816694E-19</v>
      </c>
      <c r="M21" s="69">
        <f>_xlfn.XLOOKUP(M$10,scoring_rates,Batting_prob)*_xlfn.XLOOKUP($J21,scoring_rates,chassing_prob)</f>
        <v>5.2442528837149398E-17</v>
      </c>
      <c r="N21" s="69">
        <f>_xlfn.XLOOKUP(N$10,scoring_rates,Batting_prob)*_xlfn.XLOOKUP($J21,scoring_rates,chassing_prob)</f>
        <v>2.6760774203164196E-15</v>
      </c>
      <c r="O21" s="69">
        <f>_xlfn.XLOOKUP(O$10,scoring_rates,Batting_prob)*_xlfn.XLOOKUP($J21,scoring_rates,chassing_prob)</f>
        <v>6.3415613454327838E-14</v>
      </c>
      <c r="P21" s="69">
        <f>_xlfn.XLOOKUP(P$10,scoring_rates,Batting_prob)*_xlfn.XLOOKUP($J21,scoring_rates,chassing_prob)</f>
        <v>7.3710122444859139E-13</v>
      </c>
      <c r="Q21" s="69">
        <f>_xlfn.XLOOKUP(Q$10,scoring_rates,Batting_prob)*_xlfn.XLOOKUP($J21,scoring_rates,chassing_prob)</f>
        <v>4.4063466438320472E-12</v>
      </c>
      <c r="R21" s="69">
        <f>_xlfn.XLOOKUP(R$10,scoring_rates,Batting_prob)*_xlfn.XLOOKUP($J21,scoring_rates,chassing_prob)</f>
        <v>1.4121058834954731E-11</v>
      </c>
      <c r="S21" s="69">
        <f>_xlfn.XLOOKUP(S$10,scoring_rates,Batting_prob)*_xlfn.XLOOKUP($J21,scoring_rates,chassing_prob)</f>
        <v>2.5164725036704315E-11</v>
      </c>
      <c r="T21" s="69">
        <f>_xlfn.XLOOKUP(T$10,scoring_rates,Batting_prob)*_xlfn.XLOOKUP($J21,scoring_rates,chassing_prob)</f>
        <v>2.5762507852891263E-11</v>
      </c>
      <c r="U21" s="69">
        <f>_xlfn.XLOOKUP(U$10,scoring_rates,Batting_prob)*_xlfn.XLOOKUP($J21,scoring_rates,chassing_prob)</f>
        <v>1.5599248909454224E-11</v>
      </c>
      <c r="V21" s="69">
        <f>_xlfn.XLOOKUP(V$10,scoring_rates,Batting_prob)*_xlfn.XLOOKUP($J21,scoring_rates,chassing_prob)</f>
        <v>5.7348765011743088E-12</v>
      </c>
      <c r="W21" s="69">
        <f>_xlfn.XLOOKUP(W$10,scoring_rates,Batting_prob)*_xlfn.XLOOKUP($J21,scoring_rates,chassing_prob)</f>
        <v>1.3108454761867512E-12</v>
      </c>
      <c r="X21" s="69">
        <f>_xlfn.XLOOKUP(X$10,scoring_rates,Batting_prob)*_xlfn.XLOOKUP($J21,scoring_rates,chassing_prob)</f>
        <v>1.9034994128312E-13</v>
      </c>
      <c r="Y21" s="69">
        <f>_xlfn.XLOOKUP(Y$10,scoring_rates,Batting_prob)*_xlfn.XLOOKUP($J21,scoring_rates,chassing_prob)</f>
        <v>1.7909400556954429E-14</v>
      </c>
      <c r="Z21" s="69">
        <f>_xlfn.XLOOKUP(Z$10,scoring_rates,Batting_prob)*_xlfn.XLOOKUP($J21,scoring_rates,chassing_prob)</f>
        <v>1.1116746873350844E-15</v>
      </c>
      <c r="AA21" s="69">
        <f>_xlfn.XLOOKUP(AA$10,scoring_rates,Batting_prob)*_xlfn.XLOOKUP($J21,scoring_rates,chassing_prob)</f>
        <v>4.6286835113724221E-17</v>
      </c>
      <c r="AB21" s="69">
        <f>_xlfn.XLOOKUP(AB$10,scoring_rates,Batting_prob)*_xlfn.XLOOKUP($J21,scoring_rates,chassing_prob)</f>
        <v>1.31274616863198E-18</v>
      </c>
      <c r="AC21" s="69">
        <f>_xlfn.XLOOKUP(AC$10,scoring_rates,Batting_prob)*_xlfn.XLOOKUP($J21,scoring_rates,chassing_prob)</f>
        <v>2.5722616097132645E-20</v>
      </c>
      <c r="AD21" s="69">
        <f>_xlfn.XLOOKUP(AD$10,scoring_rates,Batting_prob)*_xlfn.XLOOKUP($J21,scoring_rates,chassing_prob)</f>
        <v>3.5284841495180939E-22</v>
      </c>
      <c r="AE21" s="69">
        <f>_xlfn.XLOOKUP(AE$10,scoring_rates,Batting_prob)*_xlfn.XLOOKUP($J21,scoring_rates,chassing_prob)</f>
        <v>3.4303059219217441E-24</v>
      </c>
      <c r="AF21" s="69">
        <f>_xlfn.XLOOKUP(AF$10,scoring_rates,Batting_prob)*_xlfn.XLOOKUP($J21,scoring_rates,chassing_prob)</f>
        <v>2.39071071609806E-26</v>
      </c>
      <c r="AG21" s="69">
        <f>_xlfn.XLOOKUP(AG$10,scoring_rates,Batting_prob)*_xlfn.XLOOKUP($J21,scoring_rates,chassing_prob)</f>
        <v>1.2073348489871637E-28</v>
      </c>
      <c r="AH21" s="69">
        <f>_xlfn.XLOOKUP(AH$10,scoring_rates,Batting_prob)*_xlfn.XLOOKUP($J21,scoring_rates,chassing_prob)</f>
        <v>4.4627366701523037E-31</v>
      </c>
      <c r="AI21" s="69">
        <f>_xlfn.XLOOKUP(AI$10,scoring_rates,Batting_prob)*_xlfn.XLOOKUP($J21,scoring_rates,chassing_prob)</f>
        <v>1.2188479738806229E-33</v>
      </c>
      <c r="AJ21" s="69">
        <f>_xlfn.XLOOKUP(AJ$10,scoring_rates,Batting_prob)*_xlfn.XLOOKUP($J21,scoring_rates,chassing_prob)</f>
        <v>2.4816096257915312E-36</v>
      </c>
      <c r="AK21" s="69">
        <f>_xlfn.XLOOKUP(AK$10,scoring_rates,Batting_prob)*_xlfn.XLOOKUP($J21,scoring_rates,chassing_prob)</f>
        <v>3.7983373270788305E-39</v>
      </c>
      <c r="AL21" s="69">
        <f>_xlfn.XLOOKUP(AL$10,scoring_rates,Batting_prob)*_xlfn.XLOOKUP($J21,scoring_rates,chassing_prob)</f>
        <v>4.4052259025472169E-42</v>
      </c>
      <c r="AM21" s="69">
        <f>_xlfn.XLOOKUP(AM$10,scoring_rates,Batting_prob)*_xlfn.XLOOKUP($J21,scoring_rates,chassing_prob)</f>
        <v>3.9004093449474826E-45</v>
      </c>
    </row>
    <row r="22" spans="2:39" ht="13" customHeight="1" x14ac:dyDescent="0.35">
      <c r="B22" s="74">
        <f>_xlfn.POISSON.DIST(E22,$E$9,FALSE)*10</f>
        <v>6.1590983368870547E-2</v>
      </c>
      <c r="C22" s="76">
        <f>_xlfn.POISSON.DIST(E22,$E$10,FALSE)*10</f>
        <v>5.4244056602262682E-9</v>
      </c>
      <c r="D22" s="44">
        <f t="shared" si="0"/>
        <v>4.2</v>
      </c>
      <c r="E22" s="62">
        <v>210</v>
      </c>
      <c r="F22" s="74">
        <f>B22*SUM($C$11:C21)</f>
        <v>5.7950163024889517E-12</v>
      </c>
      <c r="G22" s="74">
        <f>C22*SUM($B$11:B21)</f>
        <v>5.0017457435829924E-9</v>
      </c>
      <c r="H22" s="61"/>
      <c r="I22" s="96"/>
      <c r="J22" s="111">
        <v>4.2</v>
      </c>
      <c r="K22" s="69">
        <f>_xlfn.XLOOKUP(K$10,scoring_rates,Batting_prob)*_xlfn.XLOOKUP($J22,scoring_rates,chassing_prob)</f>
        <v>8.9989188006777514E-20</v>
      </c>
      <c r="L22" s="69">
        <f>_xlfn.XLOOKUP(L$10,scoring_rates,Batting_prob)*_xlfn.XLOOKUP($J22,scoring_rates,chassing_prob)</f>
        <v>2.608499151712335E-17</v>
      </c>
      <c r="M22" s="69">
        <f>_xlfn.XLOOKUP(M$10,scoring_rates,Batting_prob)*_xlfn.XLOOKUP($J22,scoring_rates,chassing_prob)</f>
        <v>3.0551240877595406E-15</v>
      </c>
      <c r="N22" s="69">
        <f>_xlfn.XLOOKUP(N$10,scoring_rates,Batting_prob)*_xlfn.XLOOKUP($J22,scoring_rates,chassing_prob)</f>
        <v>1.5589920564102439E-13</v>
      </c>
      <c r="O22" s="69">
        <f>_xlfn.XLOOKUP(O$10,scoring_rates,Batting_prob)*_xlfn.XLOOKUP($J22,scoring_rates,chassing_prob)</f>
        <v>3.6943788276495362E-12</v>
      </c>
      <c r="P22" s="69">
        <f>_xlfn.XLOOKUP(P$10,scoring_rates,Batting_prob)*_xlfn.XLOOKUP($J22,scoring_rates,chassing_prob)</f>
        <v>4.2941020501183573E-11</v>
      </c>
      <c r="Q22" s="69">
        <f>_xlfn.XLOOKUP(Q$10,scoring_rates,Batting_prob)*_xlfn.XLOOKUP($J22,scoring_rates,chassing_prob)</f>
        <v>2.5669882953953752E-10</v>
      </c>
      <c r="R22" s="69">
        <f>_xlfn.XLOOKUP(R$10,scoring_rates,Batting_prob)*_xlfn.XLOOKUP($J22,scoring_rates,chassing_prob)</f>
        <v>8.2264505446158239E-10</v>
      </c>
      <c r="S22" s="69">
        <f>_xlfn.XLOOKUP(S$10,scoring_rates,Batting_prob)*_xlfn.XLOOKUP($J22,scoring_rates,chassing_prob)</f>
        <v>1.4660116383826916E-9</v>
      </c>
      <c r="T22" s="69">
        <f>_xlfn.XLOOKUP(T$10,scoring_rates,Batting_prob)*_xlfn.XLOOKUP($J22,scoring_rates,chassing_prob)</f>
        <v>1.5008364403416649E-9</v>
      </c>
      <c r="U22" s="69">
        <f>_xlfn.XLOOKUP(U$10,scoring_rates,Batting_prob)*_xlfn.XLOOKUP($J22,scoring_rates,chassing_prob)</f>
        <v>9.0875940102397349E-10</v>
      </c>
      <c r="V22" s="69">
        <f>_xlfn.XLOOKUP(V$10,scoring_rates,Batting_prob)*_xlfn.XLOOKUP($J22,scoring_rates,chassing_prob)</f>
        <v>3.3409447880500333E-10</v>
      </c>
      <c r="W22" s="69">
        <f>_xlfn.XLOOKUP(W$10,scoring_rates,Batting_prob)*_xlfn.XLOOKUP($J22,scoring_rates,chassing_prob)</f>
        <v>7.6365417122902729E-11</v>
      </c>
      <c r="X22" s="69">
        <f>_xlfn.XLOOKUP(X$10,scoring_rates,Batting_prob)*_xlfn.XLOOKUP($J22,scoring_rates,chassing_prob)</f>
        <v>1.108914279331471E-11</v>
      </c>
      <c r="Y22" s="69">
        <f>_xlfn.XLOOKUP(Y$10,scoring_rates,Batting_prob)*_xlfn.XLOOKUP($J22,scoring_rates,chassing_prob)</f>
        <v>1.0433410106670163E-12</v>
      </c>
      <c r="Z22" s="69">
        <f>_xlfn.XLOOKUP(Z$10,scoring_rates,Batting_prob)*_xlfn.XLOOKUP($J22,scoring_rates,chassing_prob)</f>
        <v>6.4762401629726289E-14</v>
      </c>
      <c r="AA22" s="69">
        <f>_xlfn.XLOOKUP(AA$10,scoring_rates,Batting_prob)*_xlfn.XLOOKUP($J22,scoring_rates,chassing_prob)</f>
        <v>2.6965142230501876E-15</v>
      </c>
      <c r="AB22" s="69">
        <f>_xlfn.XLOOKUP(AB$10,scoring_rates,Batting_prob)*_xlfn.XLOOKUP($J22,scoring_rates,chassing_prob)</f>
        <v>7.6476145026411597E-17</v>
      </c>
      <c r="AC22" s="69">
        <f>_xlfn.XLOOKUP(AC$10,scoring_rates,Batting_prob)*_xlfn.XLOOKUP($J22,scoring_rates,chassing_prob)</f>
        <v>1.4985124817793378E-18</v>
      </c>
      <c r="AD22" s="69">
        <f>_xlfn.XLOOKUP(AD$10,scoring_rates,Batting_prob)*_xlfn.XLOOKUP($J22,scoring_rates,chassing_prob)</f>
        <v>2.0555753426661847E-20</v>
      </c>
      <c r="AE22" s="69">
        <f>_xlfn.XLOOKUP(AE$10,scoring_rates,Batting_prob)*_xlfn.XLOOKUP($J22,scoring_rates,chassing_prob)</f>
        <v>1.9983800329292007E-22</v>
      </c>
      <c r="AF22" s="69">
        <f>_xlfn.XLOOKUP(AF$10,scoring_rates,Batting_prob)*_xlfn.XLOOKUP($J22,scoring_rates,chassing_prob)</f>
        <v>1.3927470809611438E-24</v>
      </c>
      <c r="AG22" s="69">
        <f>_xlfn.XLOOKUP(AG$10,scoring_rates,Batting_prob)*_xlfn.XLOOKUP($J22,scoring_rates,chassing_prob)</f>
        <v>7.033523861113462E-27</v>
      </c>
      <c r="AH22" s="69">
        <f>_xlfn.XLOOKUP(AH$10,scoring_rates,Batting_prob)*_xlfn.XLOOKUP($J22,scoring_rates,chassing_prob)</f>
        <v>2.5998392145902503E-29</v>
      </c>
      <c r="AI22" s="69">
        <f>_xlfn.XLOOKUP(AI$10,scoring_rates,Batting_prob)*_xlfn.XLOOKUP($J22,scoring_rates,chassing_prob)</f>
        <v>7.1005954268204054E-32</v>
      </c>
      <c r="AJ22" s="69">
        <f>_xlfn.XLOOKUP(AJ$10,scoring_rates,Batting_prob)*_xlfn.XLOOKUP($J22,scoring_rates,chassing_prob)</f>
        <v>1.4457017066654023E-34</v>
      </c>
      <c r="AK22" s="69">
        <f>_xlfn.XLOOKUP(AK$10,scoring_rates,Batting_prob)*_xlfn.XLOOKUP($J22,scoring_rates,chassing_prob)</f>
        <v>2.2127826629852312E-37</v>
      </c>
      <c r="AL22" s="69">
        <f>_xlfn.XLOOKUP(AL$10,scoring_rates,Batting_prob)*_xlfn.XLOOKUP($J22,scoring_rates,chassing_prob)</f>
        <v>2.5663353894864969E-40</v>
      </c>
      <c r="AM22" s="69">
        <f>_xlfn.XLOOKUP(AM$10,scoring_rates,Batting_prob)*_xlfn.XLOOKUP($J22,scoring_rates,chassing_prob)</f>
        <v>2.2722463630377425E-43</v>
      </c>
    </row>
    <row r="23" spans="2:39" ht="13" customHeight="1" x14ac:dyDescent="0.35">
      <c r="B23" s="74">
        <f>_xlfn.POISSON.DIST(E23,$E$9,FALSE)*10</f>
        <v>1.4078116923083753E-2</v>
      </c>
      <c r="C23" s="76">
        <f>_xlfn.POISSON.DIST(E23,$E$10,FALSE)*10</f>
        <v>1.9647370586686567E-7</v>
      </c>
      <c r="D23" s="44">
        <f t="shared" si="0"/>
        <v>4.4000000000000004</v>
      </c>
      <c r="E23" s="62">
        <v>220</v>
      </c>
      <c r="F23" s="74">
        <f>B23*SUM($C$11:C22)</f>
        <v>7.7690009013066472E-11</v>
      </c>
      <c r="G23" s="74">
        <f>C23*SUM($B$11:B22)</f>
        <v>1.9326583741569216E-7</v>
      </c>
      <c r="H23" s="61"/>
      <c r="I23" s="96"/>
      <c r="J23" s="111">
        <v>4.4000000000000004</v>
      </c>
      <c r="K23" s="69">
        <f>_xlfn.XLOOKUP(K$10,scoring_rates,Batting_prob)*_xlfn.XLOOKUP($J23,scoring_rates,chassing_prob)</f>
        <v>3.2594371371008736E-18</v>
      </c>
      <c r="L23" s="69">
        <f>_xlfn.XLOOKUP(L$10,scoring_rates,Batting_prob)*_xlfn.XLOOKUP($J23,scoring_rates,chassing_prob)</f>
        <v>9.4480672573098066E-16</v>
      </c>
      <c r="M23" s="69">
        <f>_xlfn.XLOOKUP(M$10,scoring_rates,Batting_prob)*_xlfn.XLOOKUP($J23,scoring_rates,chassing_prob)</f>
        <v>1.1065757043329352E-13</v>
      </c>
      <c r="N23" s="69">
        <f>_xlfn.XLOOKUP(N$10,scoring_rates,Batting_prob)*_xlfn.XLOOKUP($J23,scoring_rates,chassing_prob)</f>
        <v>5.6467190310974931E-12</v>
      </c>
      <c r="O23" s="69">
        <f>_xlfn.XLOOKUP(O$10,scoring_rates,Batting_prob)*_xlfn.XLOOKUP($J23,scoring_rates,chassing_prob)</f>
        <v>1.3381158132522739E-10</v>
      </c>
      <c r="P23" s="69">
        <f>_xlfn.XLOOKUP(P$10,scoring_rates,Batting_prob)*_xlfn.XLOOKUP($J23,scoring_rates,chassing_prob)</f>
        <v>1.5553374802762569E-9</v>
      </c>
      <c r="Q23" s="69">
        <f>_xlfn.XLOOKUP(Q$10,scoring_rates,Batting_prob)*_xlfn.XLOOKUP($J23,scoring_rates,chassing_prob)</f>
        <v>9.2977136096447502E-9</v>
      </c>
      <c r="R23" s="69">
        <f>_xlfn.XLOOKUP(R$10,scoring_rates,Batting_prob)*_xlfn.XLOOKUP($J23,scoring_rates,chassing_prob)</f>
        <v>2.979646667066833E-8</v>
      </c>
      <c r="S23" s="69">
        <f>_xlfn.XLOOKUP(S$10,scoring_rates,Batting_prob)*_xlfn.XLOOKUP($J23,scoring_rates,chassing_prob)</f>
        <v>5.3099409866958232E-8</v>
      </c>
      <c r="T23" s="69">
        <f>_xlfn.XLOOKUP(T$10,scoring_rates,Batting_prob)*_xlfn.XLOOKUP($J23,scoring_rates,chassing_prob)</f>
        <v>5.4360775318869104E-8</v>
      </c>
      <c r="U23" s="69">
        <f>_xlfn.XLOOKUP(U$10,scoring_rates,Batting_prob)*_xlfn.XLOOKUP($J23,scoring_rates,chassing_prob)</f>
        <v>3.2915555812816081E-8</v>
      </c>
      <c r="V23" s="69">
        <f>_xlfn.XLOOKUP(V$10,scoring_rates,Batting_prob)*_xlfn.XLOOKUP($J23,scoring_rates,chassing_prob)</f>
        <v>1.2101008750466487E-8</v>
      </c>
      <c r="W23" s="69">
        <f>_xlfn.XLOOKUP(W$10,scoring_rates,Batting_prob)*_xlfn.XLOOKUP($J23,scoring_rates,chassing_prob)</f>
        <v>2.7659798035053014E-9</v>
      </c>
      <c r="X23" s="69">
        <f>_xlfn.XLOOKUP(X$10,scoring_rates,Batting_prob)*_xlfn.XLOOKUP($J23,scoring_rates,chassing_prob)</f>
        <v>4.0165229445588813E-10</v>
      </c>
      <c r="Y23" s="69">
        <f>_xlfn.XLOOKUP(Y$10,scoring_rates,Batting_prob)*_xlfn.XLOOKUP($J23,scoring_rates,chassing_prob)</f>
        <v>3.7790144706854215E-11</v>
      </c>
      <c r="Z23" s="69">
        <f>_xlfn.XLOOKUP(Z$10,scoring_rates,Batting_prob)*_xlfn.XLOOKUP($J23,scoring_rates,chassing_prob)</f>
        <v>2.3457148757012219E-12</v>
      </c>
      <c r="AA23" s="69">
        <f>_xlfn.XLOOKUP(AA$10,scoring_rates,Batting_prob)*_xlfn.XLOOKUP($J23,scoring_rates,chassing_prob)</f>
        <v>9.7668606573809067E-14</v>
      </c>
      <c r="AB23" s="69">
        <f>_xlfn.XLOOKUP(AB$10,scoring_rates,Batting_prob)*_xlfn.XLOOKUP($J23,scoring_rates,chassing_prob)</f>
        <v>2.7699904035429741E-15</v>
      </c>
      <c r="AC23" s="69">
        <f>_xlfn.XLOOKUP(AC$10,scoring_rates,Batting_prob)*_xlfn.XLOOKUP($J23,scoring_rates,chassing_prob)</f>
        <v>5.4276600797341449E-17</v>
      </c>
      <c r="AD23" s="69">
        <f>_xlfn.XLOOKUP(AD$10,scoring_rates,Batting_prob)*_xlfn.XLOOKUP($J23,scoring_rates,chassing_prob)</f>
        <v>7.4453595575175165E-19</v>
      </c>
      <c r="AE23" s="69">
        <f>_xlfn.XLOOKUP(AE$10,scoring_rates,Batting_prob)*_xlfn.XLOOKUP($J23,scoring_rates,chassing_prob)</f>
        <v>7.238196318517436E-21</v>
      </c>
      <c r="AF23" s="69">
        <f>_xlfn.XLOOKUP(AF$10,scoring_rates,Batting_prob)*_xlfn.XLOOKUP($J23,scoring_rates,chassing_prob)</f>
        <v>5.044574419242112E-23</v>
      </c>
      <c r="AG23" s="69">
        <f>_xlfn.XLOOKUP(AG$10,scoring_rates,Batting_prob)*_xlfn.XLOOKUP($J23,scoring_rates,chassing_prob)</f>
        <v>2.5475648114384283E-25</v>
      </c>
      <c r="AH23" s="69">
        <f>_xlfn.XLOOKUP(AH$10,scoring_rates,Batting_prob)*_xlfn.XLOOKUP($J23,scoring_rates,chassing_prob)</f>
        <v>9.4167006884076018E-28</v>
      </c>
      <c r="AI23" s="69">
        <f>_xlfn.XLOOKUP(AI$10,scoring_rates,Batting_prob)*_xlfn.XLOOKUP($J23,scoring_rates,chassing_prob)</f>
        <v>2.5718583468009488E-30</v>
      </c>
      <c r="AJ23" s="69">
        <f>_xlfn.XLOOKUP(AJ$10,scoring_rates,Batting_prob)*_xlfn.XLOOKUP($J23,scoring_rates,chassing_prob)</f>
        <v>5.2363777652048927E-33</v>
      </c>
      <c r="AK23" s="69">
        <f>_xlfn.XLOOKUP(AK$10,scoring_rates,Batting_prob)*_xlfn.XLOOKUP($J23,scoring_rates,chassing_prob)</f>
        <v>8.0147694937794389E-36</v>
      </c>
      <c r="AL23" s="69">
        <f>_xlfn.XLOOKUP(AL$10,scoring_rates,Batting_prob)*_xlfn.XLOOKUP($J23,scoring_rates,chassing_prob)</f>
        <v>9.2953487635853864E-39</v>
      </c>
      <c r="AM23" s="69">
        <f>_xlfn.XLOOKUP(AM$10,scoring_rates,Batting_prob)*_xlfn.XLOOKUP($J23,scoring_rates,chassing_prob)</f>
        <v>8.2301489149672199E-42</v>
      </c>
    </row>
    <row r="24" spans="2:39" ht="13" customHeight="1" x14ac:dyDescent="0.35">
      <c r="B24" s="74">
        <f>_xlfn.POISSON.DIST(E24,$E$9,FALSE)*10</f>
        <v>2.0443055862551674E-3</v>
      </c>
      <c r="C24" s="76">
        <f>_xlfn.POISSON.DIST(E24,$E$10,FALSE)*10</f>
        <v>4.5209586106161241E-6</v>
      </c>
      <c r="D24" s="44">
        <f t="shared" si="0"/>
        <v>4.5999999999999996</v>
      </c>
      <c r="E24" s="62">
        <v>230</v>
      </c>
      <c r="F24" s="74">
        <f>B24*SUM($C$11:C23)</f>
        <v>4.1293378332896374E-10</v>
      </c>
      <c r="G24" s="74">
        <f>C24*SUM($B$11:B23)</f>
        <v>4.5107905309853427E-6</v>
      </c>
      <c r="H24" s="61"/>
      <c r="I24" s="96"/>
      <c r="J24" s="111">
        <v>4.5999999999999996</v>
      </c>
      <c r="K24" s="69">
        <f>_xlfn.XLOOKUP(K$10,scoring_rates,Batting_prob)*_xlfn.XLOOKUP($J24,scoring_rates,chassing_prob)</f>
        <v>7.5001284908441686E-17</v>
      </c>
      <c r="L24" s="69">
        <f>_xlfn.XLOOKUP(L$10,scoring_rates,Batting_prob)*_xlfn.XLOOKUP($J24,scoring_rates,chassing_prob)</f>
        <v>2.1740477094456128E-14</v>
      </c>
      <c r="M24" s="69">
        <f>_xlfn.XLOOKUP(M$10,scoring_rates,Batting_prob)*_xlfn.XLOOKUP($J24,scoring_rates,chassing_prob)</f>
        <v>2.5462862507375752E-12</v>
      </c>
      <c r="N24" s="69">
        <f>_xlfn.XLOOKUP(N$10,scoring_rates,Batting_prob)*_xlfn.XLOOKUP($J24,scoring_rates,chassing_prob)</f>
        <v>1.2993383981197363E-10</v>
      </c>
      <c r="O24" s="69">
        <f>_xlfn.XLOOKUP(O$10,scoring_rates,Batting_prob)*_xlfn.XLOOKUP($J24,scoring_rates,chassing_prob)</f>
        <v>3.0790716657137651E-9</v>
      </c>
      <c r="P24" s="69">
        <f>_xlfn.XLOOKUP(P$10,scoring_rates,Batting_prob)*_xlfn.XLOOKUP($J24,scoring_rates,chassing_prob)</f>
        <v>3.5789096270386874E-8</v>
      </c>
      <c r="Q24" s="69">
        <f>_xlfn.XLOOKUP(Q$10,scoring_rates,Batting_prob)*_xlfn.XLOOKUP($J24,scoring_rates,chassing_prob)</f>
        <v>2.1394505802750822E-7</v>
      </c>
      <c r="R24" s="69">
        <f>_xlfn.XLOOKUP(R$10,scoring_rates,Batting_prob)*_xlfn.XLOOKUP($J24,scoring_rates,chassing_prob)</f>
        <v>6.8563165725583382E-7</v>
      </c>
      <c r="S24" s="69">
        <f>_xlfn.XLOOKUP(S$10,scoring_rates,Batting_prob)*_xlfn.XLOOKUP($J24,scoring_rates,chassing_prob)</f>
        <v>1.2218440793259582E-6</v>
      </c>
      <c r="T24" s="69">
        <f>_xlfn.XLOOKUP(T$10,scoring_rates,Batting_prob)*_xlfn.XLOOKUP($J24,scoring_rates,chassing_prob)</f>
        <v>1.2508687316365037E-6</v>
      </c>
      <c r="U24" s="69">
        <f>_xlfn.XLOOKUP(U$10,scoring_rates,Batting_prob)*_xlfn.XLOOKUP($J24,scoring_rates,chassing_prob)</f>
        <v>7.5740346433941077E-7</v>
      </c>
      <c r="V24" s="69">
        <f>_xlfn.XLOOKUP(V$10,scoring_rates,Batting_prob)*_xlfn.XLOOKUP($J24,scoring_rates,chassing_prob)</f>
        <v>2.784502865978098E-7</v>
      </c>
      <c r="W24" s="69">
        <f>_xlfn.XLOOKUP(W$10,scoring_rates,Batting_prob)*_xlfn.XLOOKUP($J24,scoring_rates,chassing_prob)</f>
        <v>6.3646583924676074E-8</v>
      </c>
      <c r="X24" s="69">
        <f>_xlfn.XLOOKUP(X$10,scoring_rates,Batting_prob)*_xlfn.XLOOKUP($J24,scoring_rates,chassing_prob)</f>
        <v>9.2422209429109425E-9</v>
      </c>
      <c r="Y24" s="69">
        <f>_xlfn.XLOOKUP(Y$10,scoring_rates,Batting_prob)*_xlfn.XLOOKUP($J24,scoring_rates,chassing_prob)</f>
        <v>8.6957020205366073E-10</v>
      </c>
      <c r="Z24" s="69">
        <f>_xlfn.XLOOKUP(Z$10,scoring_rates,Batting_prob)*_xlfn.XLOOKUP($J24,scoring_rates,chassing_prob)</f>
        <v>5.3976076944045834E-11</v>
      </c>
      <c r="AA24" s="69">
        <f>_xlfn.XLOOKUP(AA$10,scoring_rates,Batting_prob)*_xlfn.XLOOKUP($J24,scoring_rates,chassing_prob)</f>
        <v>2.2474036712879394E-12</v>
      </c>
      <c r="AB24" s="69">
        <f>_xlfn.XLOOKUP(AB$10,scoring_rates,Batting_prob)*_xlfn.XLOOKUP($J24,scoring_rates,chassing_prob)</f>
        <v>6.3738869845044169E-14</v>
      </c>
      <c r="AC24" s="69">
        <f>_xlfn.XLOOKUP(AC$10,scoring_rates,Batting_prob)*_xlfn.XLOOKUP($J24,scoring_rates,chassing_prob)</f>
        <v>1.2489318336367642E-15</v>
      </c>
      <c r="AD24" s="69">
        <f>_xlfn.XLOOKUP(AD$10,scoring_rates,Batting_prob)*_xlfn.XLOOKUP($J24,scoring_rates,chassing_prob)</f>
        <v>1.7132146132317899E-17</v>
      </c>
      <c r="AE24" s="69">
        <f>_xlfn.XLOOKUP(AE$10,scoring_rates,Batting_prob)*_xlfn.XLOOKUP($J24,scoring_rates,chassing_prob)</f>
        <v>1.6655453118854213E-19</v>
      </c>
      <c r="AF24" s="69">
        <f>_xlfn.XLOOKUP(AF$10,scoring_rates,Batting_prob)*_xlfn.XLOOKUP($J24,scoring_rates,chassing_prob)</f>
        <v>1.1607818998955744E-21</v>
      </c>
      <c r="AG24" s="69">
        <f>_xlfn.XLOOKUP(AG$10,scoring_rates,Batting_prob)*_xlfn.XLOOKUP($J24,scoring_rates,chassing_prob)</f>
        <v>5.8620745303087219E-24</v>
      </c>
      <c r="AH24" s="69">
        <f>_xlfn.XLOOKUP(AH$10,scoring_rates,Batting_prob)*_xlfn.XLOOKUP($J24,scoring_rates,chassing_prob)</f>
        <v>2.1668301044669601E-26</v>
      </c>
      <c r="AI24" s="69">
        <f>_xlfn.XLOOKUP(AI$10,scoring_rates,Batting_prob)*_xlfn.XLOOKUP($J24,scoring_rates,chassing_prob)</f>
        <v>5.917975174822404E-29</v>
      </c>
      <c r="AJ24" s="69">
        <f>_xlfn.XLOOKUP(AJ$10,scoring_rates,Batting_prob)*_xlfn.XLOOKUP($J24,scoring_rates,chassing_prob)</f>
        <v>1.2049168127405027E-31</v>
      </c>
      <c r="AK24" s="69">
        <f>_xlfn.XLOOKUP(AK$10,scoring_rates,Batting_prob)*_xlfn.XLOOKUP($J24,scoring_rates,chassing_prob)</f>
        <v>1.8442386982591317E-34</v>
      </c>
      <c r="AL24" s="69">
        <f>_xlfn.XLOOKUP(AL$10,scoring_rates,Batting_prob)*_xlfn.XLOOKUP($J24,scoring_rates,chassing_prob)</f>
        <v>2.1389064173242339E-37</v>
      </c>
      <c r="AM24" s="69">
        <f>_xlfn.XLOOKUP(AM$10,scoring_rates,Batting_prob)*_xlfn.XLOOKUP($J24,scoring_rates,chassing_prob)</f>
        <v>1.8937985843758126E-40</v>
      </c>
    </row>
    <row r="25" spans="2:39" ht="13" customHeight="1" x14ac:dyDescent="0.35">
      <c r="B25" s="74">
        <f>_xlfn.POISSON.DIST(E25,$E$9,FALSE)*10</f>
        <v>1.9234199579083389E-4</v>
      </c>
      <c r="C25" s="76">
        <f>_xlfn.POISSON.DIST(E25,$E$10,FALSE)*10</f>
        <v>6.7403691230373929E-5</v>
      </c>
      <c r="D25" s="44">
        <f t="shared" si="0"/>
        <v>4.8</v>
      </c>
      <c r="E25" s="62">
        <v>240</v>
      </c>
      <c r="F25" s="74">
        <f>B25*SUM($C$11:C24)</f>
        <v>9.0842178498184974E-10</v>
      </c>
      <c r="G25" s="74">
        <f>C25*SUM($B$11:B24)</f>
        <v>6.7389887455888211E-5</v>
      </c>
      <c r="H25" s="61"/>
      <c r="I25" s="96"/>
      <c r="J25" s="111">
        <v>4.8</v>
      </c>
      <c r="K25" s="69">
        <f>_xlfn.XLOOKUP(K$10,scoring_rates,Batting_prob)*_xlfn.XLOOKUP($J25,scoring_rates,chassing_prob)</f>
        <v>1.1182060897392188E-15</v>
      </c>
      <c r="L25" s="69">
        <f>_xlfn.XLOOKUP(L$10,scoring_rates,Batting_prob)*_xlfn.XLOOKUP($J25,scoring_rates,chassing_prob)</f>
        <v>3.2413223200820946E-13</v>
      </c>
      <c r="M25" s="69">
        <f>_xlfn.XLOOKUP(M$10,scoring_rates,Batting_prob)*_xlfn.XLOOKUP($J25,scoring_rates,chassing_prob)</f>
        <v>3.7962986837756539E-11</v>
      </c>
      <c r="N25" s="69">
        <f>_xlfn.XLOOKUP(N$10,scoring_rates,Batting_prob)*_xlfn.XLOOKUP($J25,scoring_rates,chassing_prob)</f>
        <v>1.9372042908107005E-9</v>
      </c>
      <c r="O25" s="69">
        <f>_xlfn.XLOOKUP(O$10,scoring_rates,Batting_prob)*_xlfn.XLOOKUP($J25,scoring_rates,chassing_prob)</f>
        <v>4.5906369358174628E-8</v>
      </c>
      <c r="P25" s="69">
        <f>_xlfn.XLOOKUP(P$10,scoring_rates,Batting_prob)*_xlfn.XLOOKUP($J25,scoring_rates,chassing_prob)</f>
        <v>5.335853305001899E-7</v>
      </c>
      <c r="Q25" s="69">
        <f>_xlfn.XLOOKUP(Q$10,scoring_rates,Batting_prob)*_xlfn.XLOOKUP($J25,scoring_rates,chassing_prob)</f>
        <v>3.1897409097459796E-6</v>
      </c>
      <c r="R25" s="69">
        <f>_xlfn.XLOOKUP(R$10,scoring_rates,Batting_prob)*_xlfn.XLOOKUP($J25,scoring_rates,chassing_prob)</f>
        <v>1.0222191465084801E-5</v>
      </c>
      <c r="S25" s="69">
        <f>_xlfn.XLOOKUP(S$10,scoring_rates,Batting_prob)*_xlfn.XLOOKUP($J25,scoring_rates,chassing_prob)</f>
        <v>1.8216667779518483E-5</v>
      </c>
      <c r="T25" s="69">
        <f>_xlfn.XLOOKUP(T$10,scoring_rates,Batting_prob)*_xlfn.XLOOKUP($J25,scoring_rates,chassing_prob)</f>
        <v>1.8649400938768165E-5</v>
      </c>
      <c r="U25" s="69">
        <f>_xlfn.XLOOKUP(U$10,scoring_rates,Batting_prob)*_xlfn.XLOOKUP($J25,scoring_rates,chassing_prob)</f>
        <v>1.1292248756108773E-5</v>
      </c>
      <c r="V25" s="69">
        <f>_xlfn.XLOOKUP(V$10,scoring_rates,Batting_prob)*_xlfn.XLOOKUP($J25,scoring_rates,chassing_prob)</f>
        <v>4.1514596255704466E-6</v>
      </c>
      <c r="W25" s="69">
        <f>_xlfn.XLOOKUP(W$10,scoring_rates,Batting_prob)*_xlfn.XLOOKUP($J25,scoring_rates,chassing_prob)</f>
        <v>9.4891704618863914E-7</v>
      </c>
      <c r="X25" s="69">
        <f>_xlfn.XLOOKUP(X$10,scoring_rates,Batting_prob)*_xlfn.XLOOKUP($J25,scoring_rates,chassing_prob)</f>
        <v>1.3779374251647187E-7</v>
      </c>
      <c r="Y25" s="69">
        <f>_xlfn.XLOOKUP(Y$10,scoring_rates,Batting_prob)*_xlfn.XLOOKUP($J25,scoring_rates,chassing_prob)</f>
        <v>1.2964560494919249E-8</v>
      </c>
      <c r="Z25" s="69">
        <f>_xlfn.XLOOKUP(Z$10,scoring_rates,Batting_prob)*_xlfn.XLOOKUP($J25,scoring_rates,chassing_prob)</f>
        <v>8.0473791899358971E-10</v>
      </c>
      <c r="AA25" s="69">
        <f>_xlfn.XLOOKUP(AA$10,scoring_rates,Batting_prob)*_xlfn.XLOOKUP($J25,scoring_rates,chassing_prob)</f>
        <v>3.3506898907189207E-11</v>
      </c>
      <c r="AB25" s="69">
        <f>_xlfn.XLOOKUP(AB$10,scoring_rates,Batting_prob)*_xlfn.XLOOKUP($J25,scoring_rates,chassing_prob)</f>
        <v>9.5029295165850911E-13</v>
      </c>
      <c r="AC25" s="69">
        <f>_xlfn.XLOOKUP(AC$10,scoring_rates,Batting_prob)*_xlfn.XLOOKUP($J25,scoring_rates,chassing_prob)</f>
        <v>1.8620523418320929E-14</v>
      </c>
      <c r="AD25" s="69">
        <f>_xlfn.XLOOKUP(AD$10,scoring_rates,Batting_prob)*_xlfn.XLOOKUP($J25,scoring_rates,chassing_prob)</f>
        <v>2.5542589248766127E-16</v>
      </c>
      <c r="AE25" s="69">
        <f>_xlfn.XLOOKUP(AE$10,scoring_rates,Batting_prob)*_xlfn.XLOOKUP($J25,scoring_rates,chassing_prob)</f>
        <v>2.4831880050594458E-18</v>
      </c>
      <c r="AF25" s="69">
        <f>_xlfn.XLOOKUP(AF$10,scoring_rates,Batting_prob)*_xlfn.XLOOKUP($J25,scoring_rates,chassing_prob)</f>
        <v>1.730628203112554E-20</v>
      </c>
      <c r="AG25" s="69">
        <f>_xlfn.XLOOKUP(AG$10,scoring_rates,Batting_prob)*_xlfn.XLOOKUP($J25,scoring_rates,chassing_prob)</f>
        <v>8.7398601854600911E-23</v>
      </c>
      <c r="AH25" s="69">
        <f>_xlfn.XLOOKUP(AH$10,scoring_rates,Batting_prob)*_xlfn.XLOOKUP($J25,scoring_rates,chassing_prob)</f>
        <v>3.2305614779841039E-25</v>
      </c>
      <c r="AI25" s="69">
        <f>_xlfn.XLOOKUP(AI$10,scoring_rates,Batting_prob)*_xlfn.XLOOKUP($J25,scoring_rates,chassing_prob)</f>
        <v>8.8232033457697499E-28</v>
      </c>
      <c r="AJ25" s="69">
        <f>_xlfn.XLOOKUP(AJ$10,scoring_rates,Batting_prob)*_xlfn.XLOOKUP($J25,scoring_rates,chassing_prob)</f>
        <v>1.7964296468792242E-30</v>
      </c>
      <c r="AK25" s="69">
        <f>_xlfn.XLOOKUP(AK$10,scoring_rates,Batting_prob)*_xlfn.XLOOKUP($J25,scoring_rates,chassing_prob)</f>
        <v>2.7496048178955634E-33</v>
      </c>
      <c r="AL25" s="69">
        <f>_xlfn.XLOOKUP(AL$10,scoring_rates,Batting_prob)*_xlfn.XLOOKUP($J25,scoring_rates,chassing_prob)</f>
        <v>3.1889296085446845E-36</v>
      </c>
      <c r="AM25" s="69">
        <f>_xlfn.XLOOKUP(AM$10,scoring_rates,Batting_prob)*_xlfn.XLOOKUP($J25,scoring_rates,chassing_prob)</f>
        <v>2.8234944406268364E-39</v>
      </c>
    </row>
    <row r="26" spans="2:39" ht="13" customHeight="1" x14ac:dyDescent="0.35">
      <c r="B26" s="74">
        <f>_xlfn.POISSON.DIST(E26,$E$9,FALSE)*10</f>
        <v>1.1939077879921108E-5</v>
      </c>
      <c r="C26" s="76">
        <f>_xlfn.POISSON.DIST(E26,$E$10,FALSE)*10</f>
        <v>6.6298727704642798E-4</v>
      </c>
      <c r="D26" s="44">
        <f t="shared" si="0"/>
        <v>5</v>
      </c>
      <c r="E26" s="62">
        <v>250</v>
      </c>
      <c r="F26" s="74">
        <f>B26*SUM($C$11:C25)</f>
        <v>8.611255965474281E-10</v>
      </c>
      <c r="G26" s="74">
        <f>C26*SUM($B$11:B25)</f>
        <v>6.6297902248071419E-4</v>
      </c>
      <c r="H26" s="61"/>
      <c r="I26" s="96"/>
      <c r="J26" s="111">
        <v>5</v>
      </c>
      <c r="K26" s="69">
        <f>_xlfn.XLOOKUP(K$10,scoring_rates,Batting_prob)*_xlfn.XLOOKUP($J26,scoring_rates,chassing_prob)</f>
        <v>1.0998750915274251E-14</v>
      </c>
      <c r="L26" s="69">
        <f>_xlfn.XLOOKUP(L$10,scoring_rates,Batting_prob)*_xlfn.XLOOKUP($J26,scoring_rates,chassing_prob)</f>
        <v>3.1881866108434444E-12</v>
      </c>
      <c r="M26" s="69">
        <f>_xlfn.XLOOKUP(M$10,scoring_rates,Batting_prob)*_xlfn.XLOOKUP($J26,scoring_rates,chassing_prob)</f>
        <v>3.7340651250226739E-10</v>
      </c>
      <c r="N26" s="69">
        <f>_xlfn.XLOOKUP(N$10,scoring_rates,Batting_prob)*_xlfn.XLOOKUP($J26,scoring_rates,chassing_prob)</f>
        <v>1.905447275072205E-8</v>
      </c>
      <c r="O26" s="69">
        <f>_xlfn.XLOOKUP(O$10,scoring_rates,Batting_prob)*_xlfn.XLOOKUP($J26,scoring_rates,chassing_prob)</f>
        <v>4.5153816155025032E-7</v>
      </c>
      <c r="P26" s="69">
        <f>_xlfn.XLOOKUP(P$10,scoring_rates,Batting_prob)*_xlfn.XLOOKUP($J26,scoring_rates,chassing_prob)</f>
        <v>5.2483814889476751E-6</v>
      </c>
      <c r="Q26" s="69">
        <f>_xlfn.XLOOKUP(Q$10,scoring_rates,Batting_prob)*_xlfn.XLOOKUP($J26,scoring_rates,chassing_prob)</f>
        <v>3.1374507859046092E-5</v>
      </c>
      <c r="R26" s="69">
        <f>_xlfn.XLOOKUP(R$10,scoring_rates,Batting_prob)*_xlfn.XLOOKUP($J26,scoring_rates,chassing_prob)</f>
        <v>1.0054616833550841E-4</v>
      </c>
      <c r="S26" s="69">
        <f>_xlfn.XLOOKUP(S$10,scoring_rates,Batting_prob)*_xlfn.XLOOKUP($J26,scoring_rates,chassing_prob)</f>
        <v>1.7918037940568967E-4</v>
      </c>
      <c r="T26" s="69">
        <f>_xlfn.XLOOKUP(T$10,scoring_rates,Batting_prob)*_xlfn.XLOOKUP($J26,scoring_rates,chassing_prob)</f>
        <v>1.8343677210023933E-4</v>
      </c>
      <c r="U26" s="69">
        <f>_xlfn.XLOOKUP(U$10,scoring_rates,Batting_prob)*_xlfn.XLOOKUP($J26,scoring_rates,chassing_prob)</f>
        <v>1.1107132440203507E-4</v>
      </c>
      <c r="V26" s="69">
        <f>_xlfn.XLOOKUP(V$10,scoring_rates,Batting_prob)*_xlfn.XLOOKUP($J26,scoring_rates,chassing_prob)</f>
        <v>4.0834038354339313E-5</v>
      </c>
      <c r="W26" s="69">
        <f>_xlfn.XLOOKUP(W$10,scoring_rates,Batting_prob)*_xlfn.XLOOKUP($J26,scoring_rates,chassing_prob)</f>
        <v>9.3336124047765348E-6</v>
      </c>
      <c r="X26" s="69">
        <f>_xlfn.XLOOKUP(X$10,scoring_rates,Batting_prob)*_xlfn.XLOOKUP($J26,scoring_rates,chassing_prob)</f>
        <v>1.355348594082115E-6</v>
      </c>
      <c r="Y26" s="69">
        <f>_xlfn.XLOOKUP(Y$10,scoring_rates,Batting_prob)*_xlfn.XLOOKUP($J26,scoring_rates,chassing_prob)</f>
        <v>1.2752029605104047E-7</v>
      </c>
      <c r="Z26" s="69">
        <f>_xlfn.XLOOKUP(Z$10,scoring_rates,Batting_prob)*_xlfn.XLOOKUP($J26,scoring_rates,chassing_prob)</f>
        <v>7.9154567340541358E-9</v>
      </c>
      <c r="AA26" s="69">
        <f>_xlfn.XLOOKUP(AA$10,scoring_rates,Batting_prob)*_xlfn.XLOOKUP($J26,scoring_rates,chassing_prob)</f>
        <v>3.2957612948557311E-10</v>
      </c>
      <c r="AB26" s="69">
        <f>_xlfn.XLOOKUP(AB$10,scoring_rates,Batting_prob)*_xlfn.XLOOKUP($J26,scoring_rates,chassing_prob)</f>
        <v>9.3471459042673059E-12</v>
      </c>
      <c r="AC26" s="69">
        <f>_xlfn.XLOOKUP(AC$10,scoring_rates,Batting_prob)*_xlfn.XLOOKUP($J26,scoring_rates,chassing_prob)</f>
        <v>1.8315273085116694E-13</v>
      </c>
      <c r="AD26" s="69">
        <f>_xlfn.XLOOKUP(AD$10,scoring_rates,Batting_prob)*_xlfn.XLOOKUP($J26,scoring_rates,chassing_prob)</f>
        <v>2.5123863968927144E-15</v>
      </c>
      <c r="AE26" s="69">
        <f>_xlfn.XLOOKUP(AE$10,scoring_rates,Batting_prob)*_xlfn.XLOOKUP($J26,scoring_rates,chassing_prob)</f>
        <v>2.4424805582855622E-17</v>
      </c>
      <c r="AF26" s="69">
        <f>_xlfn.XLOOKUP(AF$10,scoring_rates,Batting_prob)*_xlfn.XLOOKUP($J26,scoring_rates,chassing_prob)</f>
        <v>1.7022576345853032E-19</v>
      </c>
      <c r="AG26" s="69">
        <f>_xlfn.XLOOKUP(AG$10,scoring_rates,Batting_prob)*_xlfn.XLOOKUP($J26,scoring_rates,chassing_prob)</f>
        <v>8.5965857364107584E-22</v>
      </c>
      <c r="AH26" s="69">
        <f>_xlfn.XLOOKUP(AH$10,scoring_rates,Batting_prob)*_xlfn.XLOOKUP($J26,scoring_rates,chassing_prob)</f>
        <v>3.1776021735952082E-24</v>
      </c>
      <c r="AI26" s="69">
        <f>_xlfn.XLOOKUP(AI$10,scoring_rates,Batting_prob)*_xlfn.XLOOKUP($J26,scoring_rates,chassing_prob)</f>
        <v>8.6785626339745604E-27</v>
      </c>
      <c r="AJ26" s="69">
        <f>_xlfn.XLOOKUP(AJ$10,scoring_rates,Batting_prob)*_xlfn.XLOOKUP($J26,scoring_rates,chassing_prob)</f>
        <v>1.7669803808210901E-29</v>
      </c>
      <c r="AK26" s="69">
        <f>_xlfn.XLOOKUP(AK$10,scoring_rates,Batting_prob)*_xlfn.XLOOKUP($J26,scoring_rates,chassing_prob)</f>
        <v>2.7045299417502033E-32</v>
      </c>
      <c r="AL26" s="69">
        <f>_xlfn.XLOOKUP(AL$10,scoring_rates,Batting_prob)*_xlfn.XLOOKUP($J26,scoring_rates,chassing_prob)</f>
        <v>3.1366527845422319E-35</v>
      </c>
      <c r="AM26" s="69">
        <f>_xlfn.XLOOKUP(AM$10,scoring_rates,Batting_prob)*_xlfn.XLOOKUP($J26,scoring_rates,chassing_prob)</f>
        <v>2.7772082756550377E-38</v>
      </c>
    </row>
    <row r="27" spans="2:39" ht="13" customHeight="1" x14ac:dyDescent="0.35">
      <c r="B27" s="74">
        <f>_xlfn.POISSON.DIST(E27,$E$9,FALSE)*10</f>
        <v>4.9710777400407551E-7</v>
      </c>
      <c r="C27" s="76">
        <f>_xlfn.POISSON.DIST(E27,$E$10,FALSE)*10</f>
        <v>4.3743125495946059E-3</v>
      </c>
      <c r="D27" s="44">
        <f t="shared" si="0"/>
        <v>5.2</v>
      </c>
      <c r="E27" s="62">
        <v>260</v>
      </c>
      <c r="F27" s="74">
        <f>B27*SUM($C$11:C26)</f>
        <v>3.6543084395707739E-10</v>
      </c>
      <c r="G27" s="74">
        <f>C27*SUM($B$11:B26)</f>
        <v>4.3743103121931994E-3</v>
      </c>
      <c r="H27" s="61"/>
      <c r="I27" s="96"/>
      <c r="J27" s="111">
        <v>5.2</v>
      </c>
      <c r="K27" s="69">
        <f>_xlfn.XLOOKUP(K$10,scoring_rates,Batting_prob)*_xlfn.XLOOKUP($J27,scoring_rates,chassing_prob)</f>
        <v>7.256847276600167E-14</v>
      </c>
      <c r="L27" s="69">
        <f>_xlfn.XLOOKUP(L$10,scoring_rates,Batting_prob)*_xlfn.XLOOKUP($J27,scoring_rates,chassing_prob)</f>
        <v>2.1035282553823951E-11</v>
      </c>
      <c r="M27" s="69">
        <f>_xlfn.XLOOKUP(M$10,scoring_rates,Batting_prob)*_xlfn.XLOOKUP($J27,scoring_rates,chassing_prob)</f>
        <v>2.463692517623742E-9</v>
      </c>
      <c r="N27" s="69">
        <f>_xlfn.XLOOKUP(N$10,scoring_rates,Batting_prob)*_xlfn.XLOOKUP($J27,scoring_rates,chassing_prob)</f>
        <v>1.2571918370849072E-7</v>
      </c>
      <c r="O27" s="69">
        <f>_xlfn.XLOOKUP(O$10,scoring_rates,Batting_prob)*_xlfn.XLOOKUP($J27,scoring_rates,chassing_prob)</f>
        <v>2.9791960043176188E-6</v>
      </c>
      <c r="P27" s="69">
        <f>_xlfn.XLOOKUP(P$10,scoring_rates,Batting_prob)*_xlfn.XLOOKUP($J27,scoring_rates,chassing_prob)</f>
        <v>3.4628207519216269E-5</v>
      </c>
      <c r="Q27" s="69">
        <f>_xlfn.XLOOKUP(Q$10,scoring_rates,Batting_prob)*_xlfn.XLOOKUP($J27,scoring_rates,chassing_prob)</f>
        <v>2.0700533511983077E-4</v>
      </c>
      <c r="R27" s="69">
        <f>_xlfn.XLOOKUP(R$10,scoring_rates,Batting_prob)*_xlfn.XLOOKUP($J27,scoring_rates,chassing_prob)</f>
        <v>6.6339186465695372E-4</v>
      </c>
      <c r="S27" s="69">
        <f>_xlfn.XLOOKUP(S$10,scoring_rates,Batting_prob)*_xlfn.XLOOKUP($J27,scoring_rates,chassing_prob)</f>
        <v>1.1822111968229272E-3</v>
      </c>
      <c r="T27" s="69">
        <f>_xlfn.XLOOKUP(T$10,scoring_rates,Batting_prob)*_xlfn.XLOOKUP($J27,scoring_rates,chassing_prob)</f>
        <v>1.2102943782419087E-3</v>
      </c>
      <c r="U27" s="69">
        <f>_xlfn.XLOOKUP(U$10,scoring_rates,Batting_prob)*_xlfn.XLOOKUP($J27,scoring_rates,chassing_prob)</f>
        <v>7.3283561397497453E-4</v>
      </c>
      <c r="V27" s="69">
        <f>_xlfn.XLOOKUP(V$10,scoring_rates,Batting_prob)*_xlfn.XLOOKUP($J27,scoring_rates,chassing_prob)</f>
        <v>2.6941821149232311E-4</v>
      </c>
      <c r="W27" s="69">
        <f>_xlfn.XLOOKUP(W$10,scoring_rates,Batting_prob)*_xlfn.XLOOKUP($J27,scoring_rates,chassing_prob)</f>
        <v>6.1582083531305456E-5</v>
      </c>
      <c r="X27" s="69">
        <f>_xlfn.XLOOKUP(X$10,scoring_rates,Batting_prob)*_xlfn.XLOOKUP($J27,scoring_rates,chassing_prob)</f>
        <v>8.9424315811623366E-6</v>
      </c>
      <c r="Y27" s="69">
        <f>_xlfn.XLOOKUP(Y$10,scoring_rates,Batting_prob)*_xlfn.XLOOKUP($J27,scoring_rates,chassing_prob)</f>
        <v>8.4136400600191756E-7</v>
      </c>
      <c r="Z27" s="69">
        <f>_xlfn.XLOOKUP(Z$10,scoring_rates,Batting_prob)*_xlfn.XLOOKUP($J27,scoring_rates,chassing_prob)</f>
        <v>5.2225258200726264E-8</v>
      </c>
      <c r="AA27" s="69">
        <f>_xlfn.XLOOKUP(AA$10,scoring_rates,Batting_prob)*_xlfn.XLOOKUP($J27,scoring_rates,chassing_prob)</f>
        <v>2.1745047743270668E-9</v>
      </c>
      <c r="AB27" s="69">
        <f>_xlfn.XLOOKUP(AB$10,scoring_rates,Batting_prob)*_xlfn.XLOOKUP($J27,scoring_rates,chassing_prob)</f>
        <v>6.1671375978856099E-11</v>
      </c>
      <c r="AC27" s="69">
        <f>_xlfn.XLOOKUP(AC$10,scoring_rates,Batting_prob)*_xlfn.XLOOKUP($J27,scoring_rates,chassing_prob)</f>
        <v>1.2084203072854417E-12</v>
      </c>
      <c r="AD27" s="69">
        <f>_xlfn.XLOOKUP(AD$10,scoring_rates,Batting_prob)*_xlfn.XLOOKUP($J27,scoring_rates,chassing_prob)</f>
        <v>1.6576431744389215E-14</v>
      </c>
      <c r="AE27" s="69">
        <f>_xlfn.XLOOKUP(AE$10,scoring_rates,Batting_prob)*_xlfn.XLOOKUP($J27,scoring_rates,chassing_prob)</f>
        <v>1.611520119337249E-16</v>
      </c>
      <c r="AF27" s="69">
        <f>_xlfn.XLOOKUP(AF$10,scoring_rates,Batting_prob)*_xlfn.XLOOKUP($J27,scoring_rates,chassing_prob)</f>
        <v>1.1231296876136394E-18</v>
      </c>
      <c r="AG27" s="69">
        <f>_xlfn.XLOOKUP(AG$10,scoring_rates,Batting_prob)*_xlfn.XLOOKUP($J27,scoring_rates,chassing_prob)</f>
        <v>5.6719267733118521E-21</v>
      </c>
      <c r="AH27" s="69">
        <f>_xlfn.XLOOKUP(AH$10,scoring_rates,Batting_prob)*_xlfn.XLOOKUP($J27,scoring_rates,chassing_prob)</f>
        <v>2.0965447674199085E-23</v>
      </c>
      <c r="AI27" s="69">
        <f>_xlfn.XLOOKUP(AI$10,scoring_rates,Batting_prob)*_xlfn.XLOOKUP($J27,scoring_rates,chassing_prob)</f>
        <v>5.726014172000357E-26</v>
      </c>
      <c r="AJ27" s="69">
        <f>_xlfn.XLOOKUP(AJ$10,scoring_rates,Batting_prob)*_xlfn.XLOOKUP($J27,scoring_rates,chassing_prob)</f>
        <v>1.16583299895993E-28</v>
      </c>
      <c r="AK27" s="69">
        <f>_xlfn.XLOOKUP(AK$10,scoring_rates,Batting_prob)*_xlfn.XLOOKUP($J27,scoring_rates,chassing_prob)</f>
        <v>1.7844172391446683E-31</v>
      </c>
      <c r="AL27" s="69">
        <f>_xlfn.XLOOKUP(AL$10,scoring_rates,Batting_prob)*_xlfn.XLOOKUP($J27,scoring_rates,chassing_prob)</f>
        <v>2.069526839228185E-34</v>
      </c>
      <c r="AM27" s="69">
        <f>_xlfn.XLOOKUP(AM$10,scoring_rates,Batting_prob)*_xlfn.XLOOKUP($J27,scoring_rates,chassing_prob)</f>
        <v>1.8323695542328024E-37</v>
      </c>
    </row>
    <row r="28" spans="2:39" ht="13" customHeight="1" x14ac:dyDescent="0.35">
      <c r="B28" s="74">
        <f>_xlfn.POISSON.DIST(E28,$E$9,FALSE)*10</f>
        <v>1.4098529832892614E-8</v>
      </c>
      <c r="C28" s="76">
        <f>_xlfn.POISSON.DIST(E28,$E$10,FALSE)*10</f>
        <v>1.9658841902682321E-2</v>
      </c>
      <c r="D28" s="44">
        <f t="shared" si="0"/>
        <v>5.4</v>
      </c>
      <c r="E28" s="62">
        <v>270</v>
      </c>
      <c r="F28" s="74">
        <f>B28*SUM($C$11:C27)</f>
        <v>7.2035401497688045E-11</v>
      </c>
      <c r="G28" s="74">
        <f>C28*SUM($B$11:B27)</f>
        <v>1.9658841620015063E-2</v>
      </c>
      <c r="H28" s="61"/>
      <c r="I28" s="96"/>
      <c r="J28" s="111">
        <v>5.4</v>
      </c>
      <c r="K28" s="69">
        <f>_xlfn.XLOOKUP(K$10,scoring_rates,Batting_prob)*_xlfn.XLOOKUP($J28,scoring_rates,chassing_prob)</f>
        <v>3.2613401924335456E-13</v>
      </c>
      <c r="L28" s="69">
        <f>_xlfn.XLOOKUP(L$10,scoring_rates,Batting_prob)*_xlfn.XLOOKUP($J28,scoring_rates,chassing_prob)</f>
        <v>9.4535836069190095E-11</v>
      </c>
      <c r="M28" s="69">
        <f>_xlfn.XLOOKUP(M$10,scoring_rates,Batting_prob)*_xlfn.XLOOKUP($J28,scoring_rates,chassing_prob)</f>
        <v>1.1072217897478571E-8</v>
      </c>
      <c r="N28" s="69">
        <f>_xlfn.XLOOKUP(N$10,scoring_rates,Batting_prob)*_xlfn.XLOOKUP($J28,scoring_rates,chassing_prob)</f>
        <v>5.6500159251047165E-7</v>
      </c>
      <c r="O28" s="69">
        <f>_xlfn.XLOOKUP(O$10,scoring_rates,Batting_prob)*_xlfn.XLOOKUP($J28,scoring_rates,chassing_prob)</f>
        <v>1.3388970857011751E-5</v>
      </c>
      <c r="P28" s="69">
        <f>_xlfn.XLOOKUP(P$10,scoring_rates,Batting_prob)*_xlfn.XLOOKUP($J28,scoring_rates,chassing_prob)</f>
        <v>1.5562455797920455E-4</v>
      </c>
      <c r="Q28" s="69">
        <f>_xlfn.XLOOKUP(Q$10,scoring_rates,Batting_prob)*_xlfn.XLOOKUP($J28,scoring_rates,chassing_prob)</f>
        <v>9.303142173756353E-4</v>
      </c>
      <c r="R28" s="69">
        <f>_xlfn.XLOOKUP(R$10,scoring_rates,Batting_prob)*_xlfn.XLOOKUP($J28,scoring_rates,chassing_prob)</f>
        <v>2.9813863639042704E-3</v>
      </c>
      <c r="S28" s="69">
        <f>_xlfn.XLOOKUP(S$10,scoring_rates,Batting_prob)*_xlfn.XLOOKUP($J28,scoring_rates,chassing_prob)</f>
        <v>5.3130412494362469E-3</v>
      </c>
      <c r="T28" s="69">
        <f>_xlfn.XLOOKUP(T$10,scoring_rates,Batting_prob)*_xlfn.XLOOKUP($J28,scoring_rates,chassing_prob)</f>
        <v>5.4392514407247648E-3</v>
      </c>
      <c r="U28" s="69">
        <f>_xlfn.XLOOKUP(U$10,scoring_rates,Batting_prob)*_xlfn.XLOOKUP($J28,scoring_rates,chassing_prob)</f>
        <v>3.2934773892927044E-3</v>
      </c>
      <c r="V28" s="69">
        <f>_xlfn.XLOOKUP(V$10,scoring_rates,Batting_prob)*_xlfn.XLOOKUP($J28,scoring_rates,chassing_prob)</f>
        <v>1.2108074046793622E-3</v>
      </c>
      <c r="W28" s="69">
        <f>_xlfn.XLOOKUP(W$10,scoring_rates,Batting_prob)*_xlfn.XLOOKUP($J28,scoring_rates,chassing_prob)</f>
        <v>2.7675947487838001E-4</v>
      </c>
      <c r="X28" s="69">
        <f>_xlfn.XLOOKUP(X$10,scoring_rates,Batting_prob)*_xlfn.XLOOKUP($J28,scoring_rates,chassing_prob)</f>
        <v>4.0188680320960634E-5</v>
      </c>
      <c r="Y28" s="69">
        <f>_xlfn.XLOOKUP(Y$10,scoring_rates,Batting_prob)*_xlfn.XLOOKUP($J28,scoring_rates,chassing_prob)</f>
        <v>3.7812208864983917E-6</v>
      </c>
      <c r="Z28" s="69">
        <f>_xlfn.XLOOKUP(Z$10,scoring_rates,Batting_prob)*_xlfn.XLOOKUP($J28,scoring_rates,chassing_prob)</f>
        <v>2.347084445051807E-7</v>
      </c>
      <c r="AA28" s="69">
        <f>_xlfn.XLOOKUP(AA$10,scoring_rates,Batting_prob)*_xlfn.XLOOKUP($J28,scoring_rates,chassing_prob)</f>
        <v>9.7725631377404535E-9</v>
      </c>
      <c r="AB28" s="69">
        <f>_xlfn.XLOOKUP(AB$10,scoring_rates,Batting_prob)*_xlfn.XLOOKUP($J28,scoring_rates,chassing_prob)</f>
        <v>2.7716076904508607E-10</v>
      </c>
      <c r="AC28" s="69">
        <f>_xlfn.XLOOKUP(AC$10,scoring_rates,Batting_prob)*_xlfn.XLOOKUP($J28,scoring_rates,chassing_prob)</f>
        <v>5.4308290739574411E-12</v>
      </c>
      <c r="AD28" s="69">
        <f>_xlfn.XLOOKUP(AD$10,scoring_rates,Batting_prob)*_xlfn.XLOOKUP($J28,scoring_rates,chassing_prob)</f>
        <v>7.4497066059843565E-14</v>
      </c>
      <c r="AE28" s="69">
        <f>_xlfn.XLOOKUP(AE$10,scoring_rates,Batting_prob)*_xlfn.XLOOKUP($J28,scoring_rates,chassing_prob)</f>
        <v>7.2424224126323028E-16</v>
      </c>
      <c r="AF28" s="69">
        <f>_xlfn.XLOOKUP(AF$10,scoring_rates,Batting_prob)*_xlfn.XLOOKUP($J28,scoring_rates,chassing_prob)</f>
        <v>5.0475197450286797E-18</v>
      </c>
      <c r="AG28" s="69">
        <f>_xlfn.XLOOKUP(AG$10,scoring_rates,Batting_prob)*_xlfn.XLOOKUP($J28,scoring_rates,chassing_prob)</f>
        <v>2.5490522329151462E-20</v>
      </c>
      <c r="AH28" s="69">
        <f>_xlfn.XLOOKUP(AH$10,scoring_rates,Batting_prob)*_xlfn.XLOOKUP($J28,scoring_rates,chassing_prob)</f>
        <v>9.4221987243283655E-23</v>
      </c>
      <c r="AI28" s="69">
        <f>_xlfn.XLOOKUP(AI$10,scoring_rates,Batting_prob)*_xlfn.XLOOKUP($J28,scoring_rates,chassing_prob)</f>
        <v>2.57335995230395E-25</v>
      </c>
      <c r="AJ28" s="69">
        <f>_xlfn.XLOOKUP(AJ$10,scoring_rates,Batting_prob)*_xlfn.XLOOKUP($J28,scoring_rates,chassing_prob)</f>
        <v>5.2394350773145601E-28</v>
      </c>
      <c r="AK28" s="69">
        <f>_xlfn.XLOOKUP(AK$10,scoring_rates,Batting_prob)*_xlfn.XLOOKUP($J28,scoring_rates,chassing_prob)</f>
        <v>8.0194489979955688E-31</v>
      </c>
      <c r="AL28" s="69">
        <f>_xlfn.XLOOKUP(AL$10,scoring_rates,Batting_prob)*_xlfn.XLOOKUP($J28,scoring_rates,chassing_prob)</f>
        <v>9.3007759469577033E-34</v>
      </c>
      <c r="AM28" s="69">
        <f>_xlfn.XLOOKUP(AM$10,scoring_rates,Batting_prob)*_xlfn.XLOOKUP($J28,scoring_rates,chassing_prob)</f>
        <v>8.2349541706363767E-37</v>
      </c>
    </row>
    <row r="29" spans="2:39" ht="13" customHeight="1" x14ac:dyDescent="0.35">
      <c r="B29" s="74">
        <f>_xlfn.POISSON.DIST(E29,$E$9,FALSE)*10</f>
        <v>2.762537641251614E-10</v>
      </c>
      <c r="C29" s="76">
        <f>_xlfn.POISSON.DIST(E29,$E$10,FALSE)*10</f>
        <v>6.1040369426849893E-2</v>
      </c>
      <c r="D29" s="44">
        <f t="shared" si="0"/>
        <v>5.6</v>
      </c>
      <c r="E29" s="62">
        <v>280</v>
      </c>
      <c r="F29" s="74">
        <f>B29*SUM($C$11:C28)</f>
        <v>6.8423273684516474E-12</v>
      </c>
      <c r="G29" s="74">
        <f>C29*SUM($B$11:B28)</f>
        <v>6.1040369409752333E-2</v>
      </c>
      <c r="H29" s="61"/>
      <c r="I29" s="96"/>
      <c r="J29" s="111">
        <v>5.6</v>
      </c>
      <c r="K29" s="69">
        <f>_xlfn.XLOOKUP(K$10,scoring_rates,Batting_prob)*_xlfn.XLOOKUP($J29,scoring_rates,chassing_prob)</f>
        <v>1.0126405774981845E-12</v>
      </c>
      <c r="L29" s="69">
        <f>_xlfn.XLOOKUP(L$10,scoring_rates,Batting_prob)*_xlfn.XLOOKUP($J29,scoring_rates,chassing_prob)</f>
        <v>2.9353216157418393E-10</v>
      </c>
      <c r="M29" s="69">
        <f>_xlfn.XLOOKUP(M$10,scoring_rates,Batting_prob)*_xlfn.XLOOKUP($J29,scoring_rates,chassing_prob)</f>
        <v>3.4379048073246653E-8</v>
      </c>
      <c r="N29" s="69">
        <f>_xlfn.XLOOKUP(N$10,scoring_rates,Batting_prob)*_xlfn.XLOOKUP($J29,scoring_rates,chassing_prob)</f>
        <v>1.7543203259034322E-6</v>
      </c>
      <c r="O29" s="69">
        <f>_xlfn.XLOOKUP(O$10,scoring_rates,Batting_prob)*_xlfn.XLOOKUP($J29,scoring_rates,chassing_prob)</f>
        <v>4.1572526571151348E-5</v>
      </c>
      <c r="P29" s="69">
        <f>_xlfn.XLOOKUP(P$10,scoring_rates,Batting_prob)*_xlfn.XLOOKUP($J29,scoring_rates,chassing_prob)</f>
        <v>4.8321160310286322E-4</v>
      </c>
      <c r="Q29" s="69">
        <f>_xlfn.XLOOKUP(Q$10,scoring_rates,Batting_prob)*_xlfn.XLOOKUP($J29,scoring_rates,chassing_prob)</f>
        <v>2.8886098068631062E-3</v>
      </c>
      <c r="R29" s="69">
        <f>_xlfn.XLOOKUP(R$10,scoring_rates,Batting_prob)*_xlfn.XLOOKUP($J29,scoring_rates,chassing_prob)</f>
        <v>9.2571539034585117E-3</v>
      </c>
      <c r="S29" s="69">
        <f>_xlfn.XLOOKUP(S$10,scoring_rates,Batting_prob)*_xlfn.XLOOKUP($J29,scoring_rates,chassing_prob)</f>
        <v>1.6496902627892371E-2</v>
      </c>
      <c r="T29" s="69">
        <f>_xlfn.XLOOKUP(T$10,scoring_rates,Batting_prob)*_xlfn.XLOOKUP($J29,scoring_rates,chassing_prob)</f>
        <v>1.6888783123184078E-2</v>
      </c>
      <c r="U29" s="69">
        <f>_xlfn.XLOOKUP(U$10,scoring_rates,Batting_prob)*_xlfn.XLOOKUP($J29,scoring_rates,chassing_prob)</f>
        <v>1.0226191224111419E-2</v>
      </c>
      <c r="V29" s="69">
        <f>_xlfn.XLOOKUP(V$10,scoring_rates,Batting_prob)*_xlfn.XLOOKUP($J29,scoring_rates,chassing_prob)</f>
        <v>3.7595363781988259E-3</v>
      </c>
      <c r="W29" s="69">
        <f>_xlfn.XLOOKUP(W$10,scoring_rates,Batting_prob)*_xlfn.XLOOKUP($J29,scoring_rates,chassing_prob)</f>
        <v>8.5933345781941963E-4</v>
      </c>
      <c r="X29" s="69">
        <f>_xlfn.XLOOKUP(X$10,scoring_rates,Batting_prob)*_xlfn.XLOOKUP($J29,scoring_rates,chassing_prob)</f>
        <v>1.2478516820638836E-4</v>
      </c>
      <c r="Y29" s="69">
        <f>_xlfn.XLOOKUP(Y$10,scoring_rates,Batting_prob)*_xlfn.XLOOKUP($J29,scoring_rates,chassing_prob)</f>
        <v>1.1740626479370108E-5</v>
      </c>
      <c r="Z29" s="69">
        <f>_xlfn.XLOOKUP(Z$10,scoring_rates,Batting_prob)*_xlfn.XLOOKUP($J29,scoring_rates,chassing_prob)</f>
        <v>7.2876572440631629E-7</v>
      </c>
      <c r="AA29" s="69">
        <f>_xlfn.XLOOKUP(AA$10,scoring_rates,Batting_prob)*_xlfn.XLOOKUP($J29,scoring_rates,chassing_prob)</f>
        <v>3.0343642170167776E-8</v>
      </c>
      <c r="AB29" s="69">
        <f>_xlfn.XLOOKUP(AB$10,scoring_rates,Batting_prob)*_xlfn.XLOOKUP($J29,scoring_rates,chassing_prob)</f>
        <v>8.605794693752294E-10</v>
      </c>
      <c r="AC29" s="69">
        <f>_xlfn.XLOOKUP(AC$10,scoring_rates,Batting_prob)*_xlfn.XLOOKUP($J29,scoring_rates,chassing_prob)</f>
        <v>1.6862631817757704E-11</v>
      </c>
      <c r="AD29" s="69">
        <f>_xlfn.XLOOKUP(AD$10,scoring_rates,Batting_prob)*_xlfn.XLOOKUP($J29,scoring_rates,chassing_prob)</f>
        <v>2.3131212184420889E-13</v>
      </c>
      <c r="AE29" s="69">
        <f>_xlfn.XLOOKUP(AE$10,scoring_rates,Batting_prob)*_xlfn.XLOOKUP($J29,scoring_rates,chassing_prob)</f>
        <v>2.2487598292962228E-15</v>
      </c>
      <c r="AF29" s="69">
        <f>_xlfn.XLOOKUP(AF$10,scoring_rates,Batting_prob)*_xlfn.XLOOKUP($J29,scoring_rates,chassing_prob)</f>
        <v>1.5672462877064556E-17</v>
      </c>
      <c r="AG29" s="69">
        <f>_xlfn.XLOOKUP(AG$10,scoring_rates,Batting_prob)*_xlfn.XLOOKUP($J29,scoring_rates,chassing_prob)</f>
        <v>7.9147637869882464E-20</v>
      </c>
      <c r="AH29" s="69">
        <f>_xlfn.XLOOKUP(AH$10,scoring_rates,Batting_prob)*_xlfn.XLOOKUP($J29,scoring_rates,chassing_prob)</f>
        <v>2.9255766631284822E-22</v>
      </c>
      <c r="AI29" s="69">
        <f>_xlfn.XLOOKUP(AI$10,scoring_rates,Batting_prob)*_xlfn.XLOOKUP($J29,scoring_rates,chassing_prob)</f>
        <v>7.9902388418649182E-25</v>
      </c>
      <c r="AJ29" s="69">
        <f>_xlfn.XLOOKUP(AJ$10,scoring_rates,Batting_prob)*_xlfn.XLOOKUP($J29,scoring_rates,chassing_prob)</f>
        <v>1.6268356716559159E-27</v>
      </c>
      <c r="AK29" s="69">
        <f>_xlfn.XLOOKUP(AK$10,scoring_rates,Batting_prob)*_xlfn.XLOOKUP($J29,scoring_rates,chassing_prob)</f>
        <v>2.4900252612064613E-30</v>
      </c>
      <c r="AL29" s="69">
        <f>_xlfn.XLOOKUP(AL$10,scoring_rates,Batting_prob)*_xlfn.XLOOKUP($J29,scoring_rates,chassing_prob)</f>
        <v>2.8878750974704965E-33</v>
      </c>
      <c r="AM29" s="69">
        <f>_xlfn.XLOOKUP(AM$10,scoring_rates,Batting_prob)*_xlfn.XLOOKUP($J29,scoring_rates,chassing_prob)</f>
        <v>2.5569392504257199E-36</v>
      </c>
    </row>
    <row r="30" spans="2:39" ht="13" customHeight="1" x14ac:dyDescent="0.35">
      <c r="B30" s="74">
        <f>_xlfn.POISSON.DIST(E30,$E$9,FALSE)*10</f>
        <v>3.7894941334097064E-12</v>
      </c>
      <c r="C30" s="76">
        <f>_xlfn.POISSON.DIST(E30,$E$10,FALSE)*10</f>
        <v>0.13268292435138276</v>
      </c>
      <c r="D30" s="44">
        <f t="shared" si="0"/>
        <v>5.8</v>
      </c>
      <c r="E30" s="62">
        <v>290</v>
      </c>
      <c r="F30" s="74">
        <f>B30*SUM($C$11:C29)</f>
        <v>3.2517132953221211E-13</v>
      </c>
      <c r="G30" s="74">
        <f>C30*SUM($B$11:B29)</f>
        <v>0.13268292435087212</v>
      </c>
      <c r="H30" s="61"/>
      <c r="I30" s="96"/>
      <c r="J30" s="111">
        <v>5.8</v>
      </c>
      <c r="K30" s="69">
        <f>_xlfn.XLOOKUP(K$10,scoring_rates,Batting_prob)*_xlfn.XLOOKUP($J30,scoring_rates,chassing_prob)</f>
        <v>2.2011680859885335E-12</v>
      </c>
      <c r="L30" s="69">
        <f>_xlfn.XLOOKUP(L$10,scoring_rates,Batting_prob)*_xlfn.XLOOKUP($J30,scoring_rates,chassing_prob)</f>
        <v>6.3804832694400076E-10</v>
      </c>
      <c r="M30" s="69">
        <f>_xlfn.XLOOKUP(M$10,scoring_rates,Batting_prob)*_xlfn.XLOOKUP($J30,scoring_rates,chassing_prob)</f>
        <v>7.4729440165685814E-8</v>
      </c>
      <c r="N30" s="69">
        <f>_xlfn.XLOOKUP(N$10,scoring_rates,Batting_prob)*_xlfn.XLOOKUP($J30,scoring_rates,chassing_prob)</f>
        <v>3.8133509556963821E-6</v>
      </c>
      <c r="O30" s="69">
        <f>_xlfn.XLOOKUP(O$10,scoring_rates,Batting_prob)*_xlfn.XLOOKUP($J30,scoring_rates,chassing_prob)</f>
        <v>9.0365842309427617E-5</v>
      </c>
      <c r="P30" s="69">
        <f>_xlfn.XLOOKUP(P$10,scoring_rates,Batting_prob)*_xlfn.XLOOKUP($J30,scoring_rates,chassing_prob)</f>
        <v>1.0503528923926488E-3</v>
      </c>
      <c r="Q30" s="69">
        <f>_xlfn.XLOOKUP(Q$10,scoring_rates,Batting_prob)*_xlfn.XLOOKUP($J30,scoring_rates,chassing_prob)</f>
        <v>6.2789462135216176E-3</v>
      </c>
      <c r="R30" s="69">
        <f>_xlfn.XLOOKUP(R$10,scoring_rates,Batting_prob)*_xlfn.XLOOKUP($J30,scoring_rates,chassing_prob)</f>
        <v>2.0122195566880278E-2</v>
      </c>
      <c r="S30" s="69">
        <f>_xlfn.XLOOKUP(S$10,scoring_rates,Batting_prob)*_xlfn.XLOOKUP($J30,scoring_rates,chassing_prob)</f>
        <v>3.5859174902797296E-2</v>
      </c>
      <c r="T30" s="69">
        <f>_xlfn.XLOOKUP(T$10,scoring_rates,Batting_prob)*_xlfn.XLOOKUP($J30,scoring_rates,chassing_prob)</f>
        <v>3.6711002154168754E-2</v>
      </c>
      <c r="U30" s="69">
        <f>_xlfn.XLOOKUP(U$10,scoring_rates,Batting_prob)*_xlfn.XLOOKUP($J30,scoring_rates,chassing_prob)</f>
        <v>2.2228583629684173E-2</v>
      </c>
      <c r="V30" s="69">
        <f>_xlfn.XLOOKUP(V$10,scoring_rates,Batting_prob)*_xlfn.XLOOKUP($J30,scoring_rates,chassing_prob)</f>
        <v>8.172071787059124E-3</v>
      </c>
      <c r="W30" s="69">
        <f>_xlfn.XLOOKUP(W$10,scoring_rates,Batting_prob)*_xlfn.XLOOKUP($J30,scoring_rates,chassing_prob)</f>
        <v>1.8679257227154431E-3</v>
      </c>
      <c r="X30" s="69">
        <f>_xlfn.XLOOKUP(X$10,scoring_rates,Batting_prob)*_xlfn.XLOOKUP($J30,scoring_rates,chassing_prob)</f>
        <v>2.7124444345220358E-4</v>
      </c>
      <c r="Y30" s="69">
        <f>_xlfn.XLOOKUP(Y$10,scoring_rates,Batting_prob)*_xlfn.XLOOKUP($J30,scoring_rates,chassing_prob)</f>
        <v>2.5520498477109195E-5</v>
      </c>
      <c r="Z30" s="69">
        <f>_xlfn.XLOOKUP(Z$10,scoring_rates,Batting_prob)*_xlfn.XLOOKUP($J30,scoring_rates,chassing_prob)</f>
        <v>1.5841117671668397E-6</v>
      </c>
      <c r="AA30" s="69">
        <f>_xlfn.XLOOKUP(AA$10,scoring_rates,Batting_prob)*_xlfn.XLOOKUP($J30,scoring_rates,chassing_prob)</f>
        <v>6.5957713172667036E-8</v>
      </c>
      <c r="AB30" s="69">
        <f>_xlfn.XLOOKUP(AB$10,scoring_rates,Batting_prob)*_xlfn.XLOOKUP($J30,scoring_rates,chassing_prob)</f>
        <v>1.8706341672834036E-9</v>
      </c>
      <c r="AC30" s="69">
        <f>_xlfn.XLOOKUP(AC$10,scoring_rates,Batting_prob)*_xlfn.XLOOKUP($J30,scoring_rates,chassing_prob)</f>
        <v>3.6654157287203525E-11</v>
      </c>
      <c r="AD30" s="69">
        <f>_xlfn.XLOOKUP(AD$10,scoring_rates,Batting_prob)*_xlfn.XLOOKUP($J30,scoring_rates,chassing_prob)</f>
        <v>5.0280116343320887E-13</v>
      </c>
      <c r="AE30" s="69">
        <f>_xlfn.XLOOKUP(AE$10,scoring_rates,Batting_prob)*_xlfn.XLOOKUP($J30,scoring_rates,chassing_prob)</f>
        <v>4.8881098380720797E-15</v>
      </c>
      <c r="AF30" s="69">
        <f>_xlfn.XLOOKUP(AF$10,scoring_rates,Batting_prob)*_xlfn.XLOOKUP($J30,scoring_rates,chassing_prob)</f>
        <v>3.406709732989776E-17</v>
      </c>
      <c r="AG30" s="69">
        <f>_xlfn.XLOOKUP(AG$10,scoring_rates,Batting_prob)*_xlfn.XLOOKUP($J30,scoring_rates,chassing_prob)</f>
        <v>1.7204253753190635E-19</v>
      </c>
      <c r="AH30" s="69">
        <f>_xlfn.XLOOKUP(AH$10,scoring_rates,Batting_prob)*_xlfn.XLOOKUP($J30,scoring_rates,chassing_prob)</f>
        <v>6.359300750026271E-22</v>
      </c>
      <c r="AI30" s="69">
        <f>_xlfn.XLOOKUP(AI$10,scoring_rates,Batting_prob)*_xlfn.XLOOKUP($J30,scoring_rates,chassing_prob)</f>
        <v>1.7368313228758175E-24</v>
      </c>
      <c r="AJ30" s="69">
        <f>_xlfn.XLOOKUP(AJ$10,scoring_rates,Batting_prob)*_xlfn.XLOOKUP($J30,scoring_rates,chassing_prob)</f>
        <v>3.5362386627284281E-27</v>
      </c>
      <c r="AK30" s="69">
        <f>_xlfn.XLOOKUP(AK$10,scoring_rates,Batting_prob)*_xlfn.XLOOKUP($J30,scoring_rates,chassing_prob)</f>
        <v>5.412546425716138E-30</v>
      </c>
      <c r="AL30" s="69">
        <f>_xlfn.XLOOKUP(AL$10,scoring_rates,Batting_prob)*_xlfn.XLOOKUP($J30,scoring_rates,chassing_prob)</f>
        <v>6.2773491820541607E-33</v>
      </c>
      <c r="AM30" s="69">
        <f>_xlfn.XLOOKUP(AM$10,scoring_rates,Batting_prob)*_xlfn.XLOOKUP($J30,scoring_rates,chassing_prob)</f>
        <v>5.5579967867312012E-36</v>
      </c>
    </row>
    <row r="31" spans="2:39" ht="13" customHeight="1" x14ac:dyDescent="0.35">
      <c r="B31" s="74">
        <f>_xlfn.POISSON.DIST(E31,$E$9,FALSE)*10</f>
        <v>3.684053439406378E-14</v>
      </c>
      <c r="C31" s="76">
        <f>_xlfn.POISSON.DIST(E31,$E$10,FALSE)*10</f>
        <v>0.20440172836938805</v>
      </c>
      <c r="D31" s="44">
        <f t="shared" si="0"/>
        <v>6</v>
      </c>
      <c r="E31" s="62">
        <v>300</v>
      </c>
      <c r="F31" s="74">
        <f>B31*SUM($C$11:C30)</f>
        <v>8.0493459101849615E-15</v>
      </c>
      <c r="G31" s="74">
        <f>C31*SUM($B$11:B30)</f>
        <v>0.20440172836937595</v>
      </c>
      <c r="H31" s="61"/>
      <c r="I31" s="96"/>
      <c r="J31" s="111">
        <v>6</v>
      </c>
      <c r="K31" s="69">
        <f>_xlfn.XLOOKUP(K$10,scoring_rates,Batting_prob)*_xlfn.XLOOKUP($J31,scoring_rates,chassing_prob)</f>
        <v>3.3909605430165897E-12</v>
      </c>
      <c r="L31" s="69">
        <f>_xlfn.XLOOKUP(L$10,scoring_rates,Batting_prob)*_xlfn.XLOOKUP($J31,scoring_rates,chassing_prob)</f>
        <v>9.8293116049481307E-10</v>
      </c>
      <c r="M31" s="69">
        <f>_xlfn.XLOOKUP(M$10,scoring_rates,Batting_prob)*_xlfn.XLOOKUP($J31,scoring_rates,chassing_prob)</f>
        <v>1.151227771366479E-7</v>
      </c>
      <c r="N31" s="69">
        <f>_xlfn.XLOOKUP(N$10,scoring_rates,Batting_prob)*_xlfn.XLOOKUP($J31,scoring_rates,chassing_prob)</f>
        <v>5.8745730095545265E-6</v>
      </c>
      <c r="O31" s="69">
        <f>_xlfn.XLOOKUP(O$10,scoring_rates,Batting_prob)*_xlfn.XLOOKUP($J31,scoring_rates,chassing_prob)</f>
        <v>1.3921108872070231E-4</v>
      </c>
      <c r="P31" s="69">
        <f>_xlfn.XLOOKUP(P$10,scoring_rates,Batting_prob)*_xlfn.XLOOKUP($J31,scoring_rates,chassing_prob)</f>
        <v>1.6180977895412646E-3</v>
      </c>
      <c r="Q31" s="69">
        <f>_xlfn.XLOOKUP(Q$10,scoring_rates,Batting_prob)*_xlfn.XLOOKUP($J31,scoring_rates,chassing_prob)</f>
        <v>9.672890951539146E-3</v>
      </c>
      <c r="R31" s="69">
        <f>_xlfn.XLOOKUP(R$10,scoring_rates,Batting_prob)*_xlfn.XLOOKUP($J31,scoring_rates,chassing_prob)</f>
        <v>3.0998800882355612E-2</v>
      </c>
      <c r="S31" s="69">
        <f>_xlfn.XLOOKUP(S$10,scoring_rates,Batting_prob)*_xlfn.XLOOKUP($J31,scoring_rates,chassing_prob)</f>
        <v>5.5242054423075899E-2</v>
      </c>
      <c r="T31" s="69">
        <f>_xlfn.XLOOKUP(T$10,scoring_rates,Batting_prob)*_xlfn.XLOOKUP($J31,scoring_rates,chassing_prob)</f>
        <v>5.655431795136056E-2</v>
      </c>
      <c r="U31" s="69">
        <f>_xlfn.XLOOKUP(U$10,scoring_rates,Batting_prob)*_xlfn.XLOOKUP($J31,scoring_rates,chassing_prob)</f>
        <v>3.424375016847131E-2</v>
      </c>
      <c r="V31" s="69">
        <f>_xlfn.XLOOKUP(V$10,scoring_rates,Batting_prob)*_xlfn.XLOOKUP($J31,scoring_rates,chassing_prob)</f>
        <v>1.2589303452567374E-2</v>
      </c>
      <c r="W31" s="69">
        <f>_xlfn.XLOOKUP(W$10,scoring_rates,Batting_prob)*_xlfn.XLOOKUP($J31,scoring_rates,chassing_prob)</f>
        <v>2.8775914312646504E-3</v>
      </c>
      <c r="X31" s="69">
        <f>_xlfn.XLOOKUP(X$10,scoring_rates,Batting_prob)*_xlfn.XLOOKUP($J31,scoring_rates,chassing_prob)</f>
        <v>4.1785959514575134E-4</v>
      </c>
      <c r="Y31" s="69">
        <f>_xlfn.XLOOKUP(Y$10,scoring_rates,Batting_prob)*_xlfn.XLOOKUP($J31,scoring_rates,chassing_prob)</f>
        <v>3.9315036377664009E-5</v>
      </c>
      <c r="Z31" s="69">
        <f>_xlfn.XLOOKUP(Z$10,scoring_rates,Batting_prob)*_xlfn.XLOOKUP($J31,scoring_rates,chassing_prob)</f>
        <v>2.4403681537926038E-6</v>
      </c>
      <c r="AA31" s="69">
        <f>_xlfn.XLOOKUP(AA$10,scoring_rates,Batting_prob)*_xlfn.XLOOKUP($J31,scoring_rates,chassing_prob)</f>
        <v>1.0160968819229219E-7</v>
      </c>
      <c r="AB31" s="69">
        <f>_xlfn.XLOOKUP(AB$10,scoring_rates,Batting_prob)*_xlfn.XLOOKUP($J31,scoring_rates,chassing_prob)</f>
        <v>2.8817638653106298E-9</v>
      </c>
      <c r="AC31" s="69">
        <f>_xlfn.XLOOKUP(AC$10,scoring_rates,Batting_prob)*_xlfn.XLOOKUP($J31,scoring_rates,chassing_prob)</f>
        <v>5.646674685573224E-11</v>
      </c>
      <c r="AD31" s="69">
        <f>_xlfn.XLOOKUP(AD$10,scoring_rates,Batting_prob)*_xlfn.XLOOKUP($J31,scoring_rates,chassing_prob)</f>
        <v>7.7457915051460038E-13</v>
      </c>
      <c r="AE31" s="69">
        <f>_xlfn.XLOOKUP(AE$10,scoring_rates,Batting_prob)*_xlfn.XLOOKUP($J31,scoring_rates,chassing_prob)</f>
        <v>7.5302689041985222E-15</v>
      </c>
      <c r="AF31" s="69">
        <f>_xlfn.XLOOKUP(AF$10,scoring_rates,Batting_prob)*_xlfn.XLOOKUP($J31,scoring_rates,chassing_prob)</f>
        <v>5.2481309172220534E-17</v>
      </c>
      <c r="AG31" s="69">
        <f>_xlfn.XLOOKUP(AG$10,scoring_rates,Batting_prob)*_xlfn.XLOOKUP($J31,scoring_rates,chassing_prob)</f>
        <v>2.6503630513484751E-19</v>
      </c>
      <c r="AH31" s="69">
        <f>_xlfn.XLOOKUP(AH$10,scoring_rates,Batting_prob)*_xlfn.XLOOKUP($J31,scoring_rates,chassing_prob)</f>
        <v>9.7966793457440786E-22</v>
      </c>
      <c r="AI31" s="69">
        <f>_xlfn.XLOOKUP(AI$10,scoring_rates,Batting_prob)*_xlfn.XLOOKUP($J31,scoring_rates,chassing_prob)</f>
        <v>2.6756368690045989E-24</v>
      </c>
      <c r="AJ31" s="69">
        <f>_xlfn.XLOOKUP(AJ$10,scoring_rates,Batting_prob)*_xlfn.XLOOKUP($J31,scoring_rates,chassing_prob)</f>
        <v>5.4476738293325931E-27</v>
      </c>
      <c r="AK31" s="69">
        <f>_xlfn.XLOOKUP(AK$10,scoring_rates,Batting_prob)*_xlfn.XLOOKUP($J31,scoring_rates,chassing_prob)</f>
        <v>8.3381780263302026E-30</v>
      </c>
      <c r="AL31" s="69">
        <f>_xlfn.XLOOKUP(AL$10,scoring_rates,Batting_prob)*_xlfn.XLOOKUP($J31,scoring_rates,chassing_prob)</f>
        <v>9.6704306802283932E-33</v>
      </c>
      <c r="AM31" s="69">
        <f>_xlfn.XLOOKUP(AM$10,scoring_rates,Batting_prob)*_xlfn.XLOOKUP($J31,scoring_rates,chassing_prob)</f>
        <v>8.5622483453163583E-36</v>
      </c>
    </row>
    <row r="32" spans="2:39" ht="13" customHeight="1" x14ac:dyDescent="0.35">
      <c r="B32" s="74">
        <f>_xlfn.POISSON.DIST(E32,$E$9,FALSE)*10</f>
        <v>2.567557015828068E-16</v>
      </c>
      <c r="C32" s="76">
        <f>_xlfn.POISSON.DIST(E32,$E$10,FALSE)*10</f>
        <v>0.22573743481923136</v>
      </c>
      <c r="D32" s="44">
        <f t="shared" si="0"/>
        <v>6.2</v>
      </c>
      <c r="E32" s="62">
        <v>310</v>
      </c>
      <c r="F32" s="74">
        <f>B32*SUM($C$11:C31)</f>
        <v>1.085802635018638E-16</v>
      </c>
      <c r="G32" s="74">
        <f>C32*SUM($B$11:B31)</f>
        <v>0.22573743481922634</v>
      </c>
      <c r="H32" s="61"/>
      <c r="I32" s="96"/>
      <c r="J32" s="111">
        <v>6.2</v>
      </c>
      <c r="K32" s="69">
        <f>_xlfn.XLOOKUP(K$10,scoring_rates,Batting_prob)*_xlfn.XLOOKUP($J32,scoring_rates,chassing_prob)</f>
        <v>3.744913218984463E-12</v>
      </c>
      <c r="L32" s="69">
        <f>_xlfn.XLOOKUP(L$10,scoring_rates,Batting_prob)*_xlfn.XLOOKUP($J32,scoring_rates,chassing_prob)</f>
        <v>1.0855307366726725E-9</v>
      </c>
      <c r="M32" s="69">
        <f>_xlfn.XLOOKUP(M$10,scoring_rates,Batting_prob)*_xlfn.XLOOKUP($J32,scoring_rates,chassing_prob)</f>
        <v>1.2713943569561781E-7</v>
      </c>
      <c r="N32" s="69">
        <f>_xlfn.XLOOKUP(N$10,scoring_rates,Batting_prob)*_xlfn.XLOOKUP($J32,scoring_rates,chassing_prob)</f>
        <v>6.4877682415611799E-6</v>
      </c>
      <c r="O32" s="69">
        <f>_xlfn.XLOOKUP(O$10,scoring_rates,Batting_prob)*_xlfn.XLOOKUP($J32,scoring_rates,chassing_prob)</f>
        <v>1.5374211518120467E-4</v>
      </c>
      <c r="P32" s="69">
        <f>_xlfn.XLOOKUP(P$10,scoring_rates,Batting_prob)*_xlfn.XLOOKUP($J32,scoring_rates,chassing_prob)</f>
        <v>1.7869968478819234E-3</v>
      </c>
      <c r="Q32" s="69">
        <f>_xlfn.XLOOKUP(Q$10,scoring_rates,Batting_prob)*_xlfn.XLOOKUP($J32,scoring_rates,chassing_prob)</f>
        <v>1.0682559331106003E-2</v>
      </c>
      <c r="R32" s="69">
        <f>_xlfn.XLOOKUP(R$10,scoring_rates,Batting_prob)*_xlfn.XLOOKUP($J32,scoring_rates,chassing_prob)</f>
        <v>3.4234494245612583E-2</v>
      </c>
      <c r="S32" s="69">
        <f>_xlfn.XLOOKUP(S$10,scoring_rates,Batting_prob)*_xlfn.XLOOKUP($J32,scoring_rates,chassing_prob)</f>
        <v>6.1008288721873208E-2</v>
      </c>
      <c r="T32" s="69">
        <f>_xlfn.XLOOKUP(T$10,scoring_rates,Batting_prob)*_xlfn.XLOOKUP($J32,scoring_rates,chassing_prob)</f>
        <v>6.2457527948199518E-2</v>
      </c>
      <c r="U32" s="69">
        <f>_xlfn.XLOOKUP(U$10,scoring_rates,Batting_prob)*_xlfn.XLOOKUP($J32,scoring_rates,chassing_prob)</f>
        <v>3.7818155371229352E-2</v>
      </c>
      <c r="V32" s="69">
        <f>_xlfn.XLOOKUP(V$10,scoring_rates,Batting_prob)*_xlfn.XLOOKUP($J32,scoring_rates,chassing_prob)</f>
        <v>1.3903390593682778E-2</v>
      </c>
      <c r="W32" s="69">
        <f>_xlfn.XLOOKUP(W$10,scoring_rates,Batting_prob)*_xlfn.XLOOKUP($J32,scoring_rates,chassing_prob)</f>
        <v>3.1779580013021366E-3</v>
      </c>
      <c r="X32" s="69">
        <f>_xlfn.XLOOKUP(X$10,scoring_rates,Batting_prob)*_xlfn.XLOOKUP($J32,scoring_rates,chassing_prob)</f>
        <v>4.6147629902786643E-4</v>
      </c>
      <c r="Y32" s="69">
        <f>_xlfn.XLOOKUP(Y$10,scoring_rates,Batting_prob)*_xlfn.XLOOKUP($J32,scoring_rates,chassing_prob)</f>
        <v>4.3418788737834238E-5</v>
      </c>
      <c r="Z32" s="69">
        <f>_xlfn.XLOOKUP(Z$10,scoring_rates,Batting_prob)*_xlfn.XLOOKUP($J32,scoring_rates,chassing_prob)</f>
        <v>2.695096814720418E-6</v>
      </c>
      <c r="AA32" s="69">
        <f>_xlfn.XLOOKUP(AA$10,scoring_rates,Batting_prob)*_xlfn.XLOOKUP($J32,scoring_rates,chassing_prob)</f>
        <v>1.1221583373237819E-7</v>
      </c>
      <c r="AB32" s="69">
        <f>_xlfn.XLOOKUP(AB$10,scoring_rates,Batting_prob)*_xlfn.XLOOKUP($J32,scoring_rates,chassing_prob)</f>
        <v>3.1825659591995852E-9</v>
      </c>
      <c r="AC32" s="69">
        <f>_xlfn.XLOOKUP(AC$10,scoring_rates,Batting_prob)*_xlfn.XLOOKUP($J32,scoring_rates,chassing_prob)</f>
        <v>6.2360816072770941E-11</v>
      </c>
      <c r="AD32" s="69">
        <f>_xlfn.XLOOKUP(AD$10,scoring_rates,Batting_prob)*_xlfn.XLOOKUP($J32,scoring_rates,chassing_prob)</f>
        <v>8.554306849384332E-13</v>
      </c>
      <c r="AE32" s="69">
        <f>_xlfn.XLOOKUP(AE$10,scoring_rates,Batting_prob)*_xlfn.XLOOKUP($J32,scoring_rates,chassing_prob)</f>
        <v>8.3162877314856244E-15</v>
      </c>
      <c r="AF32" s="69">
        <f>_xlfn.XLOOKUP(AF$10,scoring_rates,Batting_prob)*_xlfn.XLOOKUP($J32,scoring_rates,chassing_prob)</f>
        <v>5.7959373450514872E-17</v>
      </c>
      <c r="AG32" s="69">
        <f>_xlfn.XLOOKUP(AG$10,scoring_rates,Batting_prob)*_xlfn.XLOOKUP($J32,scoring_rates,chassing_prob)</f>
        <v>2.9270112406773418E-19</v>
      </c>
      <c r="AH32" s="69">
        <f>_xlfn.XLOOKUP(AH$10,scoring_rates,Batting_prob)*_xlfn.XLOOKUP($J32,scoring_rates,chassing_prob)</f>
        <v>1.0819268911749639E-21</v>
      </c>
      <c r="AI32" s="69">
        <f>_xlfn.XLOOKUP(AI$10,scoring_rates,Batting_prob)*_xlfn.XLOOKUP($J32,scoring_rates,chassing_prob)</f>
        <v>2.954923170832218E-24</v>
      </c>
      <c r="AJ32" s="69">
        <f>_xlfn.XLOOKUP(AJ$10,scoring_rates,Batting_prob)*_xlfn.XLOOKUP($J32,scoring_rates,chassing_prob)</f>
        <v>6.0163087943319455E-27</v>
      </c>
      <c r="AK32" s="69">
        <f>_xlfn.XLOOKUP(AK$10,scoring_rates,Batting_prob)*_xlfn.XLOOKUP($J32,scoring_rates,chassing_prob)</f>
        <v>9.2085274119030007E-30</v>
      </c>
      <c r="AL32" s="69">
        <f>_xlfn.XLOOKUP(AL$10,scoring_rates,Batting_prob)*_xlfn.XLOOKUP($J32,scoring_rates,chassing_prob)</f>
        <v>1.0679842253618062E-32</v>
      </c>
      <c r="AM32" s="69">
        <f>_xlfn.XLOOKUP(AM$10,scoring_rates,Batting_prob)*_xlfn.XLOOKUP($J32,scoring_rates,chassing_prob)</f>
        <v>9.4559864692728759E-36</v>
      </c>
    </row>
    <row r="33" spans="2:39" ht="13" customHeight="1" x14ac:dyDescent="0.35">
      <c r="B33" s="74">
        <f>_xlfn.POISSON.DIST(E33,$E$9,FALSE)*10</f>
        <v>1.2966441489960528E-18</v>
      </c>
      <c r="C33" s="76">
        <f>_xlfn.POISSON.DIST(E33,$E$10,FALSE)*10</f>
        <v>0.18064632901429764</v>
      </c>
      <c r="D33" s="44">
        <f t="shared" si="0"/>
        <v>6.4</v>
      </c>
      <c r="E33" s="62">
        <v>320</v>
      </c>
      <c r="F33" s="74">
        <f>B33*SUM($C$11:C32)</f>
        <v>8.4104323486886443E-19</v>
      </c>
      <c r="G33" s="74">
        <f>C33*SUM($B$11:B32)</f>
        <v>0.18064632901429364</v>
      </c>
      <c r="H33" s="61"/>
      <c r="I33" s="96"/>
      <c r="J33" s="111">
        <v>6.4</v>
      </c>
      <c r="K33" s="69">
        <f>_xlfn.XLOOKUP(K$10,scoring_rates,Batting_prob)*_xlfn.XLOOKUP($J33,scoring_rates,chassing_prob)</f>
        <v>2.9968659209244545E-12</v>
      </c>
      <c r="L33" s="69">
        <f>_xlfn.XLOOKUP(L$10,scoring_rates,Batting_prob)*_xlfn.XLOOKUP($J33,scoring_rates,chassing_prob)</f>
        <v>8.6869571619407042E-10</v>
      </c>
      <c r="M33" s="69">
        <f>_xlfn.XLOOKUP(M$10,scoring_rates,Batting_prob)*_xlfn.XLOOKUP($J33,scoring_rates,chassing_prob)</f>
        <v>1.0174330345232598E-7</v>
      </c>
      <c r="N33" s="69">
        <f>_xlfn.XLOOKUP(N$10,scoring_rates,Batting_prob)*_xlfn.XLOOKUP($J33,scoring_rates,chassing_prob)</f>
        <v>5.1918350063297789E-6</v>
      </c>
      <c r="O33" s="69">
        <f>_xlfn.XLOOKUP(O$10,scoring_rates,Batting_prob)*_xlfn.XLOOKUP($J33,scoring_rates,chassing_prob)</f>
        <v>1.230320914411838E-4</v>
      </c>
      <c r="P33" s="69">
        <f>_xlfn.XLOOKUP(P$10,scoring_rates,Batting_prob)*_xlfn.XLOOKUP($J33,scoring_rates,chassing_prob)</f>
        <v>1.4300438063739752E-3</v>
      </c>
      <c r="Q33" s="69">
        <f>_xlfn.XLOOKUP(Q$10,scoring_rates,Batting_prob)*_xlfn.XLOOKUP($J33,scoring_rates,chassing_prob)</f>
        <v>8.548715587146944E-3</v>
      </c>
      <c r="R33" s="69">
        <f>_xlfn.XLOOKUP(R$10,scoring_rates,Batting_prob)*_xlfn.XLOOKUP($J33,scoring_rates,chassing_prob)</f>
        <v>2.7396145951970145E-2</v>
      </c>
      <c r="S33" s="69">
        <f>_xlfn.XLOOKUP(S$10,scoring_rates,Batting_prob)*_xlfn.XLOOKUP($J33,scoring_rates,chassing_prob)</f>
        <v>4.8821868671787796E-2</v>
      </c>
      <c r="T33" s="69">
        <f>_xlfn.XLOOKUP(T$10,scoring_rates,Batting_prob)*_xlfn.XLOOKUP($J33,scoring_rates,chassing_prob)</f>
        <v>4.9981622021111609E-2</v>
      </c>
      <c r="U33" s="69">
        <f>_xlfn.XLOOKUP(U$10,scoring_rates,Batting_prob)*_xlfn.XLOOKUP($J33,scoring_rates,chassing_prob)</f>
        <v>3.0263969923179562E-2</v>
      </c>
      <c r="V33" s="69">
        <f>_xlfn.XLOOKUP(V$10,scoring_rates,Batting_prob)*_xlfn.XLOOKUP($J33,scoring_rates,chassing_prob)</f>
        <v>1.1126185045967123E-2</v>
      </c>
      <c r="W33" s="69">
        <f>_xlfn.XLOOKUP(W$10,scoring_rates,Batting_prob)*_xlfn.XLOOKUP($J33,scoring_rates,chassing_prob)</f>
        <v>2.5431601415891393E-3</v>
      </c>
      <c r="X33" s="69">
        <f>_xlfn.XLOOKUP(X$10,scoring_rates,Batting_prob)*_xlfn.XLOOKUP($J33,scoring_rates,chassing_prob)</f>
        <v>3.6929629954041761E-4</v>
      </c>
      <c r="Y33" s="69">
        <f>_xlfn.XLOOKUP(Y$10,scoring_rates,Batting_prob)*_xlfn.XLOOKUP($J33,scoring_rates,chassing_prob)</f>
        <v>3.4745875454897629E-5</v>
      </c>
      <c r="Z33" s="69">
        <f>_xlfn.XLOOKUP(Z$10,scoring_rates,Batting_prob)*_xlfn.XLOOKUP($J33,scoring_rates,chassing_prob)</f>
        <v>2.1567505908235515E-6</v>
      </c>
      <c r="AA33" s="69">
        <f>_xlfn.XLOOKUP(AA$10,scoring_rates,Batting_prob)*_xlfn.XLOOKUP($J33,scoring_rates,chassing_prob)</f>
        <v>8.980069449830534E-8</v>
      </c>
      <c r="AB33" s="69">
        <f>_xlfn.XLOOKUP(AB$10,scoring_rates,Batting_prob)*_xlfn.XLOOKUP($J33,scoring_rates,chassing_prob)</f>
        <v>2.5468476588106099E-9</v>
      </c>
      <c r="AC33" s="69">
        <f>_xlfn.XLOOKUP(AC$10,scoring_rates,Batting_prob)*_xlfn.XLOOKUP($J33,scoring_rates,chassing_prob)</f>
        <v>4.990422836559208E-11</v>
      </c>
      <c r="AD33" s="69">
        <f>_xlfn.XLOOKUP(AD$10,scoring_rates,Batting_prob)*_xlfn.XLOOKUP($J33,scoring_rates,chassing_prob)</f>
        <v>6.8455820402168058E-13</v>
      </c>
      <c r="AE33" s="69">
        <f>_xlfn.XLOOKUP(AE$10,scoring_rates,Batting_prob)*_xlfn.XLOOKUP($J33,scoring_rates,chassing_prob)</f>
        <v>6.6551072972125938E-15</v>
      </c>
      <c r="AF33" s="69">
        <f>_xlfn.XLOOKUP(AF$10,scoring_rates,Batting_prob)*_xlfn.XLOOKUP($J33,scoring_rates,chassing_prob)</f>
        <v>4.6381974944424537E-17</v>
      </c>
      <c r="AG33" s="69">
        <f>_xlfn.XLOOKUP(AG$10,scoring_rates,Batting_prob)*_xlfn.XLOOKUP($J33,scoring_rates,chassing_prob)</f>
        <v>2.3423400555400495E-19</v>
      </c>
      <c r="AH33" s="69">
        <f>_xlfn.XLOOKUP(AH$10,scoring_rates,Batting_prob)*_xlfn.XLOOKUP($J33,scoring_rates,chassing_prob)</f>
        <v>8.6581173968385132E-22</v>
      </c>
      <c r="AI33" s="69">
        <f>_xlfn.XLOOKUP(AI$10,scoring_rates,Batting_prob)*_xlfn.XLOOKUP($J33,scoring_rates,chassing_prob)</f>
        <v>2.3646765710684532E-24</v>
      </c>
      <c r="AJ33" s="69">
        <f>_xlfn.XLOOKUP(AJ$10,scoring_rates,Batting_prob)*_xlfn.XLOOKUP($J33,scoring_rates,chassing_prob)</f>
        <v>4.814549694793956E-27</v>
      </c>
      <c r="AK33" s="69">
        <f>_xlfn.XLOOKUP(AK$10,scoring_rates,Batting_prob)*_xlfn.XLOOKUP($J33,scoring_rates,chassing_prob)</f>
        <v>7.3691218911914832E-30</v>
      </c>
      <c r="AL33" s="69">
        <f>_xlfn.XLOOKUP(AL$10,scoring_rates,Batting_prob)*_xlfn.XLOOKUP($J33,scoring_rates,chassing_prob)</f>
        <v>8.5465412465275552E-33</v>
      </c>
      <c r="AM33" s="69">
        <f>_xlfn.XLOOKUP(AM$10,scoring_rates,Batting_prob)*_xlfn.XLOOKUP($J33,scoring_rates,chassing_prob)</f>
        <v>7.5671509435327728E-36</v>
      </c>
    </row>
    <row r="34" spans="2:39" ht="13" customHeight="1" x14ac:dyDescent="0.35">
      <c r="B34" s="74">
        <f>_xlfn.POISSON.DIST(E34,$E$9,FALSE)*10</f>
        <v>4.7928554341966441E-21</v>
      </c>
      <c r="C34" s="76">
        <f>_xlfn.POISSON.DIST(E34,$E$10,FALSE)*10</f>
        <v>0.10581019437853917</v>
      </c>
      <c r="D34" s="44">
        <f t="shared" si="0"/>
        <v>6.6</v>
      </c>
      <c r="E34" s="62">
        <v>330</v>
      </c>
      <c r="F34" s="74">
        <f>B34*SUM($C$11:C33)</f>
        <v>3.9746050364080343E-21</v>
      </c>
      <c r="G34" s="74">
        <f>C34*SUM($B$11:B33)</f>
        <v>0.10581019437853684</v>
      </c>
      <c r="H34" s="61"/>
      <c r="I34" s="96"/>
      <c r="J34" s="111">
        <v>6.6</v>
      </c>
      <c r="K34" s="69">
        <f>_xlfn.XLOOKUP(K$10,scoring_rates,Batting_prob)*_xlfn.XLOOKUP($J34,scoring_rates,chassing_prob)</f>
        <v>1.7553579270040899E-12</v>
      </c>
      <c r="L34" s="69">
        <f>_xlfn.XLOOKUP(L$10,scoring_rates,Batting_prob)*_xlfn.XLOOKUP($J34,scoring_rates,chassing_prob)</f>
        <v>5.0882220019552087E-10</v>
      </c>
      <c r="M34" s="69">
        <f>_xlfn.XLOOKUP(M$10,scoring_rates,Batting_prob)*_xlfn.XLOOKUP($J34,scoring_rates,chassing_prob)</f>
        <v>5.9594229087009297E-8</v>
      </c>
      <c r="N34" s="69">
        <f>_xlfn.XLOOKUP(N$10,scoring_rates,Batting_prob)*_xlfn.XLOOKUP($J34,scoring_rates,chassing_prob)</f>
        <v>3.0410198435727894E-6</v>
      </c>
      <c r="O34" s="69">
        <f>_xlfn.XLOOKUP(O$10,scoring_rates,Batting_prob)*_xlfn.XLOOKUP($J34,scoring_rates,chassing_prob)</f>
        <v>7.2063736812274352E-5</v>
      </c>
      <c r="P34" s="69">
        <f>_xlfn.XLOOKUP(P$10,scoring_rates,Batting_prob)*_xlfn.XLOOKUP($J34,scoring_rates,chassing_prob)</f>
        <v>8.3762130095807442E-4</v>
      </c>
      <c r="Q34" s="69">
        <f>_xlfn.XLOOKUP(Q$10,scoring_rates,Batting_prob)*_xlfn.XLOOKUP($J34,scoring_rates,chassing_prob)</f>
        <v>5.0072495959288151E-3</v>
      </c>
      <c r="R34" s="69">
        <f>_xlfn.XLOOKUP(R$10,scoring_rates,Batting_prob)*_xlfn.XLOOKUP($J34,scoring_rates,chassing_prob)</f>
        <v>1.6046777945713797E-2</v>
      </c>
      <c r="S34" s="69">
        <f>_xlfn.XLOOKUP(S$10,scoring_rates,Batting_prob)*_xlfn.XLOOKUP($J34,scoring_rates,chassing_prob)</f>
        <v>2.8596492617774239E-2</v>
      </c>
      <c r="T34" s="69">
        <f>_xlfn.XLOOKUP(T$10,scoring_rates,Batting_prob)*_xlfn.XLOOKUP($J34,scoring_rates,chassing_prob)</f>
        <v>2.9275796360024111E-2</v>
      </c>
      <c r="U34" s="69">
        <f>_xlfn.XLOOKUP(U$10,scoring_rates,Batting_prob)*_xlfn.XLOOKUP($J34,scoring_rates,chassing_prob)</f>
        <v>1.7726551974296942E-2</v>
      </c>
      <c r="V34" s="69">
        <f>_xlfn.XLOOKUP(V$10,scoring_rates,Batting_prob)*_xlfn.XLOOKUP($J34,scoring_rates,chassing_prob)</f>
        <v>6.5169539222255657E-3</v>
      </c>
      <c r="W34" s="69">
        <f>_xlfn.XLOOKUP(W$10,scoring_rates,Batting_prob)*_xlfn.XLOOKUP($J34,scoring_rates,chassing_prob)</f>
        <v>1.4896082881152937E-3</v>
      </c>
      <c r="X34" s="69">
        <f>_xlfn.XLOOKUP(X$10,scoring_rates,Batting_prob)*_xlfn.XLOOKUP($J34,scoring_rates,chassing_prob)</f>
        <v>2.1630837145079272E-4</v>
      </c>
      <c r="Y34" s="69">
        <f>_xlfn.XLOOKUP(Y$10,scoring_rates,Batting_prob)*_xlfn.XLOOKUP($J34,scoring_rates,chassing_prob)</f>
        <v>2.0351743961784297E-5</v>
      </c>
      <c r="Z34" s="69">
        <f>_xlfn.XLOOKUP(Z$10,scoring_rates,Batting_prob)*_xlfn.XLOOKUP($J34,scoring_rates,chassing_prob)</f>
        <v>1.2632761511749697E-6</v>
      </c>
      <c r="AA34" s="69">
        <f>_xlfn.XLOOKUP(AA$10,scoring_rates,Batting_prob)*_xlfn.XLOOKUP($J34,scoring_rates,chassing_prob)</f>
        <v>5.259907019445415E-8</v>
      </c>
      <c r="AB34" s="69">
        <f>_xlfn.XLOOKUP(AB$10,scoring_rates,Batting_prob)*_xlfn.XLOOKUP($J34,scoring_rates,chassing_prob)</f>
        <v>1.4917681820700007E-9</v>
      </c>
      <c r="AC34" s="69">
        <f>_xlfn.XLOOKUP(AC$10,scoring_rates,Batting_prob)*_xlfn.XLOOKUP($J34,scoring_rates,chassing_prob)</f>
        <v>2.9230464479886437E-11</v>
      </c>
      <c r="AD34" s="69">
        <f>_xlfn.XLOOKUP(AD$10,scoring_rates,Batting_prob)*_xlfn.XLOOKUP($J34,scoring_rates,chassing_prob)</f>
        <v>4.0096711085241486E-13</v>
      </c>
      <c r="AE34" s="69">
        <f>_xlfn.XLOOKUP(AE$10,scoring_rates,Batting_prob)*_xlfn.XLOOKUP($J34,scoring_rates,chassing_prob)</f>
        <v>3.8981041052451464E-15</v>
      </c>
      <c r="AF34" s="69">
        <f>_xlfn.XLOOKUP(AF$10,scoring_rates,Batting_prob)*_xlfn.XLOOKUP($J34,scoring_rates,chassing_prob)</f>
        <v>2.7167370692274984E-17</v>
      </c>
      <c r="AG34" s="69">
        <f>_xlfn.XLOOKUP(AG$10,scoring_rates,Batting_prob)*_xlfn.XLOOKUP($J34,scoring_rates,chassing_prob)</f>
        <v>1.3719816944506785E-19</v>
      </c>
      <c r="AH34" s="69">
        <f>_xlfn.XLOOKUP(AH$10,scoring_rates,Batting_prob)*_xlfn.XLOOKUP($J34,scoring_rates,chassing_prob)</f>
        <v>5.0713296512058465E-22</v>
      </c>
      <c r="AI34" s="69">
        <f>_xlfn.XLOOKUP(AI$10,scoring_rates,Batting_prob)*_xlfn.XLOOKUP($J34,scoring_rates,chassing_prob)</f>
        <v>1.3850648889041492E-24</v>
      </c>
      <c r="AJ34" s="69">
        <f>_xlfn.XLOOKUP(AJ$10,scoring_rates,Batting_prob)*_xlfn.XLOOKUP($J34,scoring_rates,chassing_prob)</f>
        <v>2.8200320583927566E-27</v>
      </c>
      <c r="AK34" s="69">
        <f>_xlfn.XLOOKUP(AK$10,scoring_rates,Batting_prob)*_xlfn.XLOOKUP($J34,scoring_rates,chassing_prob)</f>
        <v>4.3163247432744988E-30</v>
      </c>
      <c r="AL34" s="69">
        <f>_xlfn.XLOOKUP(AL$10,scoring_rates,Batting_prob)*_xlfn.XLOOKUP($J34,scoring_rates,chassing_prob)</f>
        <v>5.005976016748779E-33</v>
      </c>
      <c r="AM34" s="69">
        <f>_xlfn.XLOOKUP(AM$10,scoring_rates,Batting_prob)*_xlfn.XLOOKUP($J34,scoring_rates,chassing_prob)</f>
        <v>4.4323165413650734E-36</v>
      </c>
    </row>
    <row r="35" spans="2:39" ht="13" customHeight="1" x14ac:dyDescent="0.35">
      <c r="B35" s="74">
        <f>_xlfn.POISSON.DIST(E35,$E$9,FALSE)*10</f>
        <v>1.3090089258781981E-23</v>
      </c>
      <c r="C35" s="76">
        <f>_xlfn.POISSON.DIST(E35,$E$10,FALSE)*10</f>
        <v>4.5793162498922901E-2</v>
      </c>
      <c r="D35" s="44">
        <f t="shared" si="0"/>
        <v>6.8</v>
      </c>
      <c r="E35" s="62">
        <v>340</v>
      </c>
      <c r="F35" s="74">
        <f>B35*SUM($C$11:C34)</f>
        <v>1.2240375550638358E-23</v>
      </c>
      <c r="G35" s="74">
        <f>C35*SUM($B$11:B34)</f>
        <v>4.5793162498921888E-2</v>
      </c>
      <c r="H35" s="61"/>
      <c r="I35" s="96"/>
      <c r="J35" s="111">
        <v>6.8</v>
      </c>
      <c r="K35" s="69">
        <f>_xlfn.XLOOKUP(K$10,scoring_rates,Batting_prob)*_xlfn.XLOOKUP($J35,scoring_rates,chassing_prob)</f>
        <v>7.5969419834441211E-13</v>
      </c>
      <c r="L35" s="69">
        <f>_xlfn.XLOOKUP(L$10,scoring_rates,Batting_prob)*_xlfn.XLOOKUP($J35,scoring_rates,chassing_prob)</f>
        <v>2.2021108489087969E-10</v>
      </c>
      <c r="M35" s="69">
        <f>_xlfn.XLOOKUP(M$10,scoring_rates,Batting_prob)*_xlfn.XLOOKUP($J35,scoring_rates,chassing_prob)</f>
        <v>2.5791543363169195E-8</v>
      </c>
      <c r="N35" s="69">
        <f>_xlfn.XLOOKUP(N$10,scoring_rates,Batting_prob)*_xlfn.XLOOKUP($J35,scoring_rates,chassing_prob)</f>
        <v>1.3161105758957256E-6</v>
      </c>
      <c r="O35" s="69">
        <f>_xlfn.XLOOKUP(O$10,scoring_rates,Batting_prob)*_xlfn.XLOOKUP($J35,scoring_rates,chassing_prob)</f>
        <v>3.1188170757140348E-5</v>
      </c>
      <c r="P35" s="69">
        <f>_xlfn.XLOOKUP(P$10,scoring_rates,Batting_prob)*_xlfn.XLOOKUP($J35,scoring_rates,chassing_prob)</f>
        <v>3.6251070676713632E-4</v>
      </c>
      <c r="Q35" s="69">
        <f>_xlfn.XLOOKUP(Q$10,scoring_rates,Batting_prob)*_xlfn.XLOOKUP($J35,scoring_rates,chassing_prob)</f>
        <v>2.167067131534741E-3</v>
      </c>
      <c r="R35" s="69">
        <f>_xlfn.XLOOKUP(R$10,scoring_rates,Batting_prob)*_xlfn.XLOOKUP($J35,scoring_rates,chassing_prob)</f>
        <v>6.9448195834828346E-3</v>
      </c>
      <c r="S35" s="69">
        <f>_xlfn.XLOOKUP(S$10,scoring_rates,Batting_prob)*_xlfn.XLOOKUP($J35,scoring_rates,chassing_prob)</f>
        <v>1.2376159414849233E-2</v>
      </c>
      <c r="T35" s="69">
        <f>_xlfn.XLOOKUP(T$10,scoring_rates,Batting_prob)*_xlfn.XLOOKUP($J35,scoring_rates,chassing_prob)</f>
        <v>1.2670152511050218E-2</v>
      </c>
      <c r="U35" s="69">
        <f>_xlfn.XLOOKUP(U$10,scoring_rates,Batting_prob)*_xlfn.XLOOKUP($J35,scoring_rates,chassing_prob)</f>
        <v>7.671802134683779E-3</v>
      </c>
      <c r="V35" s="69">
        <f>_xlfn.XLOOKUP(V$10,scoring_rates,Batting_prob)*_xlfn.XLOOKUP($J35,scoring_rates,chassing_prob)</f>
        <v>2.8204459098791468E-3</v>
      </c>
      <c r="W35" s="69">
        <f>_xlfn.XLOOKUP(W$10,scoring_rates,Batting_prob)*_xlfn.XLOOKUP($J35,scoring_rates,chassing_prob)</f>
        <v>6.4468149593761078E-4</v>
      </c>
      <c r="X35" s="69">
        <f>_xlfn.XLOOKUP(X$10,scoring_rates,Batting_prob)*_xlfn.XLOOKUP($J35,scoring_rates,chassing_prob)</f>
        <v>9.3615217908838723E-5</v>
      </c>
      <c r="Y35" s="69">
        <f>_xlfn.XLOOKUP(Y$10,scoring_rates,Batting_prob)*_xlfn.XLOOKUP($J35,scoring_rates,chassing_prob)</f>
        <v>8.8079482686168011E-6</v>
      </c>
      <c r="Z35" s="69">
        <f>_xlfn.XLOOKUP(Z$10,scoring_rates,Batting_prob)*_xlfn.XLOOKUP($J35,scoring_rates,chassing_prob)</f>
        <v>5.4672813344252323E-7</v>
      </c>
      <c r="AA35" s="69">
        <f>_xlfn.XLOOKUP(AA$10,scoring_rates,Batting_prob)*_xlfn.XLOOKUP($J35,scoring_rates,chassing_prob)</f>
        <v>2.2764137074446472E-8</v>
      </c>
      <c r="AB35" s="69">
        <f>_xlfn.XLOOKUP(AB$10,scoring_rates,Batting_prob)*_xlfn.XLOOKUP($J35,scoring_rates,chassing_prob)</f>
        <v>6.4561626763356378E-10</v>
      </c>
      <c r="AC35" s="69">
        <f>_xlfn.XLOOKUP(AC$10,scoring_rates,Batting_prob)*_xlfn.XLOOKUP($J35,scoring_rates,chassing_prob)</f>
        <v>1.2650533511522633E-11</v>
      </c>
      <c r="AD35" s="69">
        <f>_xlfn.XLOOKUP(AD$10,scoring_rates,Batting_prob)*_xlfn.XLOOKUP($J35,scoring_rates,chassing_prob)</f>
        <v>1.735329206399457E-13</v>
      </c>
      <c r="AE35" s="69">
        <f>_xlfn.XLOOKUP(AE$10,scoring_rates,Batting_prob)*_xlfn.XLOOKUP($J35,scoring_rates,chassing_prob)</f>
        <v>1.6870445780545208E-15</v>
      </c>
      <c r="AF35" s="69">
        <f>_xlfn.XLOOKUP(AF$10,scoring_rates,Batting_prob)*_xlfn.XLOOKUP($J35,scoring_rates,chassing_prob)</f>
        <v>1.1757655565106428E-17</v>
      </c>
      <c r="AG35" s="69">
        <f>_xlfn.XLOOKUP(AG$10,scoring_rates,Batting_prob)*_xlfn.XLOOKUP($J35,scoring_rates,chassing_prob)</f>
        <v>5.937743621825385E-20</v>
      </c>
      <c r="AH35" s="69">
        <f>_xlfn.XLOOKUP(AH$10,scoring_rates,Batting_prob)*_xlfn.XLOOKUP($J35,scoring_rates,chassing_prob)</f>
        <v>2.1948000773201259E-22</v>
      </c>
      <c r="AI35" s="69">
        <f>_xlfn.XLOOKUP(AI$10,scoring_rates,Batting_prob)*_xlfn.XLOOKUP($J35,scoring_rates,chassing_prob)</f>
        <v>5.9943658455280851E-25</v>
      </c>
      <c r="AJ35" s="69">
        <f>_xlfn.XLOOKUP(AJ$10,scoring_rates,Batting_prob)*_xlfn.XLOOKUP($J35,scoring_rates,chassing_prob)</f>
        <v>1.2204701736030819E-27</v>
      </c>
      <c r="AK35" s="69">
        <f>_xlfn.XLOOKUP(AK$10,scoring_rates,Batting_prob)*_xlfn.XLOOKUP($J35,scoring_rates,chassing_prob)</f>
        <v>1.8680445823562404E-30</v>
      </c>
      <c r="AL35" s="69">
        <f>_xlfn.XLOOKUP(AL$10,scoring_rates,Batting_prob)*_xlfn.XLOOKUP($J35,scoring_rates,chassing_prob)</f>
        <v>2.1665159443954568E-33</v>
      </c>
      <c r="AM35" s="69">
        <f>_xlfn.XLOOKUP(AM$10,scoring_rates,Batting_prob)*_xlfn.XLOOKUP($J35,scoring_rates,chassing_prob)</f>
        <v>1.9182441996020172E-36</v>
      </c>
    </row>
    <row r="36" spans="2:39" ht="13" customHeight="1" x14ac:dyDescent="0.35">
      <c r="B36" s="74">
        <f>_xlfn.POISSON.DIST(E36,$E$9,FALSE)*10</f>
        <v>2.6651799242556976E-26</v>
      </c>
      <c r="C36" s="76">
        <f>_xlfn.POISSON.DIST(E36,$E$10,FALSE)*10</f>
        <v>1.4774384905048604E-2</v>
      </c>
      <c r="D36" s="44">
        <f t="shared" si="0"/>
        <v>7</v>
      </c>
      <c r="E36" s="62">
        <v>350</v>
      </c>
      <c r="F36" s="74">
        <f>B36*SUM($C$11:C35)</f>
        <v>2.6142227801058064E-26</v>
      </c>
      <c r="G36" s="74">
        <f>C36*SUM($B$11:B35)</f>
        <v>1.4774384905048277E-2</v>
      </c>
      <c r="H36" s="61"/>
      <c r="I36" s="96"/>
      <c r="J36" s="111">
        <v>7</v>
      </c>
      <c r="K36" s="69">
        <f>_xlfn.XLOOKUP(K$10,scoring_rates,Batting_prob)*_xlfn.XLOOKUP($J36,scoring_rates,chassing_prob)</f>
        <v>2.4510241014117954E-13</v>
      </c>
      <c r="L36" s="69">
        <f>_xlfn.XLOOKUP(L$10,scoring_rates,Batting_prob)*_xlfn.XLOOKUP($J36,scoring_rates,chassing_prob)</f>
        <v>7.1047360588225689E-11</v>
      </c>
      <c r="M36" s="69">
        <f>_xlfn.XLOOKUP(M$10,scoring_rates,Batting_prob)*_xlfn.XLOOKUP($J36,scoring_rates,chassing_prob)</f>
        <v>8.3212027330865435E-9</v>
      </c>
      <c r="N36" s="69">
        <f>_xlfn.XLOOKUP(N$10,scoring_rates,Batting_prob)*_xlfn.XLOOKUP($J36,scoring_rates,chassing_prob)</f>
        <v>4.246206893080597E-7</v>
      </c>
      <c r="O36" s="69">
        <f>_xlfn.XLOOKUP(O$10,scoring_rates,Batting_prob)*_xlfn.XLOOKUP($J36,scoring_rates,chassing_prob)</f>
        <v>1.0062332761167363E-5</v>
      </c>
      <c r="P36" s="69">
        <f>_xlfn.XLOOKUP(P$10,scoring_rates,Batting_prob)*_xlfn.XLOOKUP($J36,scoring_rates,chassing_prob)</f>
        <v>1.1695791296582441E-4</v>
      </c>
      <c r="Q36" s="69">
        <f>_xlfn.XLOOKUP(Q$10,scoring_rates,Batting_prob)*_xlfn.XLOOKUP($J36,scoring_rates,chassing_prob)</f>
        <v>6.9916734659081312E-4</v>
      </c>
      <c r="R36" s="69">
        <f>_xlfn.XLOOKUP(R$10,scoring_rates,Batting_prob)*_xlfn.XLOOKUP($J36,scoring_rates,chassing_prob)</f>
        <v>2.2406279021438651E-3</v>
      </c>
      <c r="S36" s="69">
        <f>_xlfn.XLOOKUP(S$10,scoring_rates,Batting_prob)*_xlfn.XLOOKUP($J36,scoring_rates,chassing_prob)</f>
        <v>3.9929573076662806E-3</v>
      </c>
      <c r="T36" s="69">
        <f>_xlfn.XLOOKUP(T$10,scoring_rates,Batting_prob)*_xlfn.XLOOKUP($J36,scoring_rates,chassing_prob)</f>
        <v>4.0878091791176682E-3</v>
      </c>
      <c r="U36" s="69">
        <f>_xlfn.XLOOKUP(U$10,scoring_rates,Batting_prob)*_xlfn.XLOOKUP($J36,scoring_rates,chassing_prob)</f>
        <v>2.4751764557832774E-3</v>
      </c>
      <c r="V36" s="69">
        <f>_xlfn.XLOOKUP(V$10,scoring_rates,Batting_prob)*_xlfn.XLOOKUP($J36,scoring_rates,chassing_prob)</f>
        <v>9.099688949721406E-4</v>
      </c>
      <c r="W36" s="69">
        <f>_xlfn.XLOOKUP(W$10,scoring_rates,Batting_prob)*_xlfn.XLOOKUP($J36,scoring_rates,chassing_prob)</f>
        <v>2.079955181599179E-4</v>
      </c>
      <c r="X36" s="69">
        <f>_xlfn.XLOOKUP(X$10,scoring_rates,Batting_prob)*_xlfn.XLOOKUP($J36,scoring_rates,chassing_prob)</f>
        <v>3.0203357594874883E-5</v>
      </c>
      <c r="Y36" s="69">
        <f>_xlfn.XLOOKUP(Y$10,scoring_rates,Batting_prob)*_xlfn.XLOOKUP($J36,scoring_rates,chassing_prob)</f>
        <v>2.8417346792190181E-6</v>
      </c>
      <c r="Z36" s="69">
        <f>_xlfn.XLOOKUP(Z$10,scoring_rates,Batting_prob)*_xlfn.XLOOKUP($J36,scoring_rates,chassing_prob)</f>
        <v>1.7639253200930609E-7</v>
      </c>
      <c r="AA36" s="69">
        <f>_xlfn.XLOOKUP(AA$10,scoring_rates,Batting_prob)*_xlfn.XLOOKUP($J36,scoring_rates,chassing_prob)</f>
        <v>7.3444615924281262E-9</v>
      </c>
      <c r="AB36" s="69">
        <f>_xlfn.XLOOKUP(AB$10,scoring_rates,Batting_prob)*_xlfn.XLOOKUP($J36,scoring_rates,chassing_prob)</f>
        <v>2.0829710634646604E-10</v>
      </c>
      <c r="AC36" s="69">
        <f>_xlfn.XLOOKUP(AC$10,scoring_rates,Batting_prob)*_xlfn.XLOOKUP($J36,scoring_rates,chassing_prob)</f>
        <v>4.0814794426536424E-12</v>
      </c>
      <c r="AD36" s="69">
        <f>_xlfn.XLOOKUP(AD$10,scoring_rates,Batting_prob)*_xlfn.XLOOKUP($J36,scoring_rates,chassing_prob)</f>
        <v>5.5987444922418606E-14</v>
      </c>
      <c r="AE36" s="69">
        <f>_xlfn.XLOOKUP(AE$10,scoring_rates,Batting_prob)*_xlfn.XLOOKUP($J36,scoring_rates,chassing_prob)</f>
        <v>5.4429623524557977E-16</v>
      </c>
      <c r="AF36" s="69">
        <f>_xlfn.XLOOKUP(AF$10,scoring_rates,Batting_prob)*_xlfn.XLOOKUP($J36,scoring_rates,chassing_prob)</f>
        <v>3.7934075617501847E-18</v>
      </c>
      <c r="AG36" s="69">
        <f>_xlfn.XLOOKUP(AG$10,scoring_rates,Batting_prob)*_xlfn.XLOOKUP($J36,scoring_rates,chassing_prob)</f>
        <v>1.9157119742146876E-20</v>
      </c>
      <c r="AH36" s="69">
        <f>_xlfn.XLOOKUP(AH$10,scoring_rates,Batting_prob)*_xlfn.XLOOKUP($J36,scoring_rates,chassing_prob)</f>
        <v>7.0811490979075073E-23</v>
      </c>
      <c r="AI36" s="69">
        <f>_xlfn.XLOOKUP(AI$10,scoring_rates,Batting_prob)*_xlfn.XLOOKUP($J36,scoring_rates,chassing_prob)</f>
        <v>1.9339801715068737E-25</v>
      </c>
      <c r="AJ36" s="69">
        <f>_xlfn.XLOOKUP(AJ$10,scoring_rates,Batting_prob)*_xlfn.XLOOKUP($J36,scoring_rates,chassing_prob)</f>
        <v>3.9376394042161962E-28</v>
      </c>
      <c r="AK36" s="69">
        <f>_xlfn.XLOOKUP(AK$10,scoring_rates,Batting_prob)*_xlfn.XLOOKUP($J36,scoring_rates,chassing_prob)</f>
        <v>6.0269280769090845E-31</v>
      </c>
      <c r="AL36" s="69">
        <f>_xlfn.XLOOKUP(AL$10,scoring_rates,Batting_prob)*_xlfn.XLOOKUP($J36,scoring_rates,chassing_prob)</f>
        <v>6.989895154364199E-34</v>
      </c>
      <c r="AM36" s="69">
        <f>_xlfn.XLOOKUP(AM$10,scoring_rates,Batting_prob)*_xlfn.XLOOKUP($J36,scoring_rates,chassing_prob)</f>
        <v>6.1888886026300732E-37</v>
      </c>
    </row>
    <row r="37" spans="2:39" ht="13" customHeight="1" x14ac:dyDescent="0.35">
      <c r="B37" s="74">
        <f>_xlfn.POISSON.DIST(E37,$E$9,FALSE)*10</f>
        <v>4.0793089632107817E-29</v>
      </c>
      <c r="C37" s="76">
        <f>_xlfn.POISSON.DIST(E37,$E$10,FALSE)*10</f>
        <v>3.5833920202406324E-3</v>
      </c>
      <c r="D37" s="44">
        <f t="shared" si="0"/>
        <v>7.2</v>
      </c>
      <c r="E37" s="62">
        <v>360</v>
      </c>
      <c r="F37" s="74">
        <f>B37*SUM($C$11:C36)</f>
        <v>4.0615835341374112E-29</v>
      </c>
      <c r="G37" s="74">
        <f>C37*SUM($B$11:B36)</f>
        <v>3.5833920202405531E-3</v>
      </c>
      <c r="H37" s="61"/>
      <c r="I37" s="96"/>
      <c r="J37" s="111">
        <v>7.2</v>
      </c>
      <c r="K37" s="69">
        <f>_xlfn.XLOOKUP(K$10,scoring_rates,Batting_prob)*_xlfn.XLOOKUP($J37,scoring_rates,chassing_prob)</f>
        <v>5.944734933374609E-14</v>
      </c>
      <c r="L37" s="69">
        <f>_xlfn.XLOOKUP(L$10,scoring_rates,Batting_prob)*_xlfn.XLOOKUP($J37,scoring_rates,chassing_prob)</f>
        <v>1.7231887934908866E-11</v>
      </c>
      <c r="M37" s="69">
        <f>_xlfn.XLOOKUP(M$10,scoring_rates,Batting_prob)*_xlfn.XLOOKUP($J37,scoring_rates,chassing_prob)</f>
        <v>2.0182316667787376E-9</v>
      </c>
      <c r="N37" s="69">
        <f>_xlfn.XLOOKUP(N$10,scoring_rates,Batting_prob)*_xlfn.XLOOKUP($J37,scoring_rates,chassing_prob)</f>
        <v>1.0298786714130028E-7</v>
      </c>
      <c r="O37" s="69">
        <f>_xlfn.XLOOKUP(O$10,scoring_rates,Batting_prob)*_xlfn.XLOOKUP($J37,scoring_rates,chassing_prob)</f>
        <v>2.440526841090472E-6</v>
      </c>
      <c r="P37" s="69">
        <f>_xlfn.XLOOKUP(P$10,scoring_rates,Batting_prob)*_xlfn.XLOOKUP($J37,scoring_rates,chassing_prob)</f>
        <v>2.8367072789779525E-5</v>
      </c>
      <c r="Q37" s="69">
        <f>_xlfn.XLOOKUP(Q$10,scoring_rates,Batting_prob)*_xlfn.XLOOKUP($J37,scoring_rates,chassing_prob)</f>
        <v>1.6957664949761875E-4</v>
      </c>
      <c r="R37" s="69">
        <f>_xlfn.XLOOKUP(R$10,scoring_rates,Batting_prob)*_xlfn.XLOOKUP($J37,scoring_rates,chassing_prob)</f>
        <v>5.4344381823484252E-4</v>
      </c>
      <c r="S37" s="69">
        <f>_xlfn.XLOOKUP(S$10,scoring_rates,Batting_prob)*_xlfn.XLOOKUP($J37,scoring_rates,chassing_prob)</f>
        <v>9.6845529918227066E-4</v>
      </c>
      <c r="T37" s="69">
        <f>_xlfn.XLOOKUP(T$10,scoring_rates,Batting_prob)*_xlfn.XLOOKUP($J37,scoring_rates,chassing_prob)</f>
        <v>9.9146075365284217E-4</v>
      </c>
      <c r="U37" s="69">
        <f>_xlfn.XLOOKUP(U$10,scoring_rates,Batting_prob)*_xlfn.XLOOKUP($J37,scoring_rates,chassing_prob)</f>
        <v>6.0033142613676266E-4</v>
      </c>
      <c r="V37" s="69">
        <f>_xlfn.XLOOKUP(V$10,scoring_rates,Batting_prob)*_xlfn.XLOOKUP($J37,scoring_rates,chassing_prob)</f>
        <v>2.2070463832278423E-4</v>
      </c>
      <c r="W37" s="69">
        <f>_xlfn.XLOOKUP(W$10,scoring_rates,Batting_prob)*_xlfn.XLOOKUP($J37,scoring_rates,chassing_prob)</f>
        <v>5.0447411842192924E-5</v>
      </c>
      <c r="X37" s="69">
        <f>_xlfn.XLOOKUP(X$10,scoring_rates,Batting_prob)*_xlfn.XLOOKUP($J37,scoring_rates,chassing_prob)</f>
        <v>7.3255483247201152E-6</v>
      </c>
      <c r="Y37" s="69">
        <f>_xlfn.XLOOKUP(Y$10,scoring_rates,Batting_prob)*_xlfn.XLOOKUP($J37,scoring_rates,chassing_prob)</f>
        <v>6.8923677287403147E-7</v>
      </c>
      <c r="Z37" s="69">
        <f>_xlfn.XLOOKUP(Z$10,scoring_rates,Batting_prob)*_xlfn.XLOOKUP($J37,scoring_rates,chassing_prob)</f>
        <v>4.2782396403940748E-8</v>
      </c>
      <c r="AA37" s="69">
        <f>_xlfn.XLOOKUP(AA$10,scoring_rates,Batting_prob)*_xlfn.XLOOKUP($J37,scoring_rates,chassing_prob)</f>
        <v>1.7813320305657879E-9</v>
      </c>
      <c r="AB37" s="69">
        <f>_xlfn.XLOOKUP(AB$10,scoring_rates,Batting_prob)*_xlfn.XLOOKUP($J37,scoring_rates,chassing_prob)</f>
        <v>5.0520559300311892E-11</v>
      </c>
      <c r="AC37" s="69">
        <f>_xlfn.XLOOKUP(AC$10,scoring_rates,Batting_prob)*_xlfn.XLOOKUP($J37,scoring_rates,chassing_prob)</f>
        <v>9.8992553392754128E-13</v>
      </c>
      <c r="AD37" s="69">
        <f>_xlfn.XLOOKUP(AD$10,scoring_rates,Batting_prob)*_xlfn.XLOOKUP($J37,scoring_rates,chassing_prob)</f>
        <v>1.3579243038409033E-14</v>
      </c>
      <c r="AE37" s="69">
        <f>_xlfn.XLOOKUP(AE$10,scoring_rates,Batting_prob)*_xlfn.XLOOKUP($J37,scoring_rates,chassing_prob)</f>
        <v>1.320140769690887E-16</v>
      </c>
      <c r="AF37" s="69">
        <f>_xlfn.XLOOKUP(AF$10,scoring_rates,Batting_prob)*_xlfn.XLOOKUP($J37,scoring_rates,chassing_prob)</f>
        <v>9.2005633220311504E-19</v>
      </c>
      <c r="AG37" s="69">
        <f>_xlfn.XLOOKUP(AG$10,scoring_rates,Batting_prob)*_xlfn.XLOOKUP($J37,scoring_rates,chassing_prob)</f>
        <v>4.646384296604161E-21</v>
      </c>
      <c r="AH37" s="69">
        <f>_xlfn.XLOOKUP(AH$10,scoring_rates,Batting_prob)*_xlfn.XLOOKUP($J37,scoring_rates,chassing_prob)</f>
        <v>1.7174679917067206E-23</v>
      </c>
      <c r="AI37" s="69">
        <f>_xlfn.XLOOKUP(AI$10,scoring_rates,Batting_prob)*_xlfn.XLOOKUP($J37,scoring_rates,chassing_prob)</f>
        <v>4.6906921394156965E-26</v>
      </c>
      <c r="AJ37" s="69">
        <f>_xlfn.XLOOKUP(AJ$10,scoring_rates,Batting_prob)*_xlfn.XLOOKUP($J37,scoring_rates,chassing_prob)</f>
        <v>9.5503844730834001E-29</v>
      </c>
      <c r="AK37" s="69">
        <f>_xlfn.XLOOKUP(AK$10,scoring_rates,Batting_prob)*_xlfn.XLOOKUP($J37,scoring_rates,chassing_prob)</f>
        <v>1.4617763186865602E-31</v>
      </c>
      <c r="AL37" s="69">
        <f>_xlfn.XLOOKUP(AL$10,scoring_rates,Batting_prob)*_xlfn.XLOOKUP($J37,scoring_rates,chassing_prob)</f>
        <v>1.6953351817650465E-34</v>
      </c>
      <c r="AM37" s="69">
        <f>_xlfn.XLOOKUP(AM$10,scoring_rates,Batting_prob)*_xlfn.XLOOKUP($J37,scoring_rates,chassing_prob)</f>
        <v>1.5010583638743941E-37</v>
      </c>
    </row>
    <row r="38" spans="2:39" ht="13" customHeight="1" x14ac:dyDescent="0.35">
      <c r="B38" s="74">
        <f>_xlfn.POISSON.DIST(E38,$E$9,FALSE)*10</f>
        <v>4.7310904645347768E-32</v>
      </c>
      <c r="C38" s="76">
        <f>_xlfn.POISSON.DIST(E38,$E$10,FALSE)*10</f>
        <v>6.5855768437527828E-4</v>
      </c>
      <c r="D38" s="44">
        <f t="shared" si="0"/>
        <v>7.4</v>
      </c>
      <c r="E38" s="62">
        <v>370</v>
      </c>
      <c r="F38" s="74">
        <f>B38*SUM($C$11:C37)</f>
        <v>4.7274862637803845E-32</v>
      </c>
      <c r="G38" s="74">
        <f>C38*SUM($B$11:B37)</f>
        <v>6.5855768437526375E-4</v>
      </c>
      <c r="H38" s="61"/>
      <c r="I38" s="96"/>
      <c r="J38" s="111">
        <v>7.4</v>
      </c>
      <c r="K38" s="69">
        <f>_xlfn.XLOOKUP(K$10,scoring_rates,Batting_prob)*_xlfn.XLOOKUP($J38,scoring_rates,chassing_prob)</f>
        <v>1.0925265362635678E-14</v>
      </c>
      <c r="L38" s="69">
        <f>_xlfn.XLOOKUP(L$10,scoring_rates,Batting_prob)*_xlfn.XLOOKUP($J38,scoring_rates,chassing_prob)</f>
        <v>3.1668854961243744E-12</v>
      </c>
      <c r="M38" s="69">
        <f>_xlfn.XLOOKUP(M$10,scoring_rates,Batting_prob)*_xlfn.XLOOKUP($J38,scoring_rates,chassing_prob)</f>
        <v>3.7091168521310993E-10</v>
      </c>
      <c r="N38" s="69">
        <f>_xlfn.XLOOKUP(N$10,scoring_rates,Batting_prob)*_xlfn.XLOOKUP($J38,scoring_rates,chassing_prob)</f>
        <v>1.8927164798109093E-8</v>
      </c>
      <c r="O38" s="69">
        <f>_xlfn.XLOOKUP(O$10,scoring_rates,Batting_prob)*_xlfn.XLOOKUP($J38,scoring_rates,chassing_prob)</f>
        <v>4.4852131612893562E-7</v>
      </c>
      <c r="P38" s="69">
        <f>_xlfn.XLOOKUP(P$10,scoring_rates,Batting_prob)*_xlfn.XLOOKUP($J38,scoring_rates,chassing_prob)</f>
        <v>5.2133156694610482E-6</v>
      </c>
      <c r="Q38" s="69">
        <f>_xlfn.XLOOKUP(Q$10,scoring_rates,Batting_prob)*_xlfn.XLOOKUP($J38,scoring_rates,chassing_prob)</f>
        <v>3.1164886505990132E-5</v>
      </c>
      <c r="R38" s="69">
        <f>_xlfn.XLOOKUP(R$10,scoring_rates,Batting_prob)*_xlfn.XLOOKUP($J38,scoring_rates,chassing_prob)</f>
        <v>9.987439289457492E-5</v>
      </c>
      <c r="S38" s="69">
        <f>_xlfn.XLOOKUP(S$10,scoring_rates,Batting_prob)*_xlfn.XLOOKUP($J38,scoring_rates,chassing_prob)</f>
        <v>1.7798322808332173E-4</v>
      </c>
      <c r="T38" s="69">
        <f>_xlfn.XLOOKUP(T$10,scoring_rates,Batting_prob)*_xlfn.XLOOKUP($J38,scoring_rates,chassing_prob)</f>
        <v>1.8221118269687333E-4</v>
      </c>
      <c r="U38" s="69">
        <f>_xlfn.XLOOKUP(U$10,scoring_rates,Batting_prob)*_xlfn.XLOOKUP($J38,scoring_rates,chassing_prob)</f>
        <v>1.1032922762042264E-4</v>
      </c>
      <c r="V38" s="69">
        <f>_xlfn.XLOOKUP(V$10,scoring_rates,Batting_prob)*_xlfn.XLOOKUP($J38,scoring_rates,chassing_prob)</f>
        <v>4.0561215385799663E-5</v>
      </c>
      <c r="W38" s="69">
        <f>_xlfn.XLOOKUP(W$10,scoring_rates,Batting_prob)*_xlfn.XLOOKUP($J38,scoring_rates,chassing_prob)</f>
        <v>9.2712520812304537E-6</v>
      </c>
      <c r="X38" s="69">
        <f>_xlfn.XLOOKUP(X$10,scoring_rates,Batting_prob)*_xlfn.XLOOKUP($J38,scoring_rates,chassing_prob)</f>
        <v>1.3462931530396487E-6</v>
      </c>
      <c r="Y38" s="69">
        <f>_xlfn.XLOOKUP(Y$10,scoring_rates,Batting_prob)*_xlfn.XLOOKUP($J38,scoring_rates,chassing_prob)</f>
        <v>1.2666829935613109E-7</v>
      </c>
      <c r="Z38" s="69">
        <f>_xlfn.XLOOKUP(Z$10,scoring_rates,Batting_prob)*_xlfn.XLOOKUP($J38,scoring_rates,chassing_prob)</f>
        <v>7.8625714821769525E-9</v>
      </c>
      <c r="AA38" s="69">
        <f>_xlfn.XLOOKUP(AA$10,scoring_rates,Batting_prob)*_xlfn.XLOOKUP($J38,scoring_rates,chassing_prob)</f>
        <v>3.2737414453307312E-10</v>
      </c>
      <c r="AB38" s="69">
        <f>_xlfn.XLOOKUP(AB$10,scoring_rates,Batting_prob)*_xlfn.XLOOKUP($J38,scoring_rates,chassing_prob)</f>
        <v>9.2846951598455385E-12</v>
      </c>
      <c r="AC38" s="69">
        <f>_xlfn.XLOOKUP(AC$10,scoring_rates,Batting_prob)*_xlfn.XLOOKUP($J38,scoring_rates,chassing_prob)</f>
        <v>1.8192903920222061E-13</v>
      </c>
      <c r="AD38" s="69">
        <f>_xlfn.XLOOKUP(AD$10,scoring_rates,Batting_prob)*_xlfn.XLOOKUP($J38,scoring_rates,chassing_prob)</f>
        <v>2.495600481451998E-15</v>
      </c>
      <c r="AE38" s="69">
        <f>_xlfn.XLOOKUP(AE$10,scoring_rates,Batting_prob)*_xlfn.XLOOKUP($J38,scoring_rates,chassing_prob)</f>
        <v>2.4261617021702438E-17</v>
      </c>
      <c r="AF38" s="69">
        <f>_xlfn.XLOOKUP(AF$10,scoring_rates,Batting_prob)*_xlfn.XLOOKUP($J38,scoring_rates,chassing_prob)</f>
        <v>1.6908844028452323E-19</v>
      </c>
      <c r="AG38" s="69">
        <f>_xlfn.XLOOKUP(AG$10,scoring_rates,Batting_prob)*_xlfn.XLOOKUP($J38,scoring_rates,chassing_prob)</f>
        <v>8.539149682215938E-22</v>
      </c>
      <c r="AH38" s="69">
        <f>_xlfn.XLOOKUP(AH$10,scoring_rates,Batting_prob)*_xlfn.XLOOKUP($J38,scoring_rates,chassing_prob)</f>
        <v>3.1563717762900108E-24</v>
      </c>
      <c r="AI38" s="69">
        <f>_xlfn.XLOOKUP(AI$10,scoring_rates,Batting_prob)*_xlfn.XLOOKUP($J38,scoring_rates,chassing_prob)</f>
        <v>8.6205788705291645E-27</v>
      </c>
      <c r="AJ38" s="69">
        <f>_xlfn.XLOOKUP(AJ$10,scoring_rates,Batting_prob)*_xlfn.XLOOKUP($J38,scoring_rates,chassing_prob)</f>
        <v>1.7551747193613117E-29</v>
      </c>
      <c r="AK38" s="69">
        <f>_xlfn.XLOOKUP(AK$10,scoring_rates,Batting_prob)*_xlfn.XLOOKUP($J38,scoring_rates,chassing_prob)</f>
        <v>2.6864602646634097E-32</v>
      </c>
      <c r="AL38" s="69">
        <f>_xlfn.XLOOKUP(AL$10,scoring_rates,Batting_prob)*_xlfn.XLOOKUP($J38,scoring_rates,chassing_prob)</f>
        <v>3.1156959808939823E-35</v>
      </c>
      <c r="AM38" s="69">
        <f>_xlfn.XLOOKUP(AM$10,scoring_rates,Batting_prob)*_xlfn.XLOOKUP($J38,scoring_rates,chassing_prob)</f>
        <v>2.7586530154713097E-38</v>
      </c>
    </row>
    <row r="39" spans="2:39" ht="13" customHeight="1" thickBot="1" x14ac:dyDescent="0.4">
      <c r="B39" s="75">
        <f>_xlfn.POISSON.DIST(E39,$E$9,FALSE)*10</f>
        <v>4.1889314799936261E-35</v>
      </c>
      <c r="C39" s="77">
        <f>_xlfn.POISSON.DIST(E39,$E$10,FALSE)*10</f>
        <v>9.2397596120047127E-5</v>
      </c>
      <c r="D39" s="44">
        <f t="shared" si="0"/>
        <v>7.6</v>
      </c>
      <c r="E39" s="62">
        <v>380</v>
      </c>
      <c r="F39" s="75">
        <f>B39*SUM($C$11:C38)</f>
        <v>4.1884989553908576E-35</v>
      </c>
      <c r="G39" s="75">
        <f>C39*SUM($B$11:B38)</f>
        <v>9.2397596120045081E-5</v>
      </c>
      <c r="H39" s="61"/>
      <c r="I39" s="97"/>
      <c r="J39" s="112">
        <v>7.6</v>
      </c>
      <c r="K39" s="69">
        <f>_xlfn.XLOOKUP(K$10,scoring_rates,Batting_prob)*_xlfn.XLOOKUP($J39,scoring_rates,chassing_prob)</f>
        <v>1.5328471300714597E-15</v>
      </c>
      <c r="L39" s="69">
        <f>_xlfn.XLOOKUP(L$10,scoring_rates,Batting_prob)*_xlfn.XLOOKUP($J39,scoring_rates,chassing_prob)</f>
        <v>4.4432342674266036E-13</v>
      </c>
      <c r="M39" s="69">
        <f>_xlfn.XLOOKUP(M$10,scoring_rates,Batting_prob)*_xlfn.XLOOKUP($J39,scoring_rates,chassing_prob)</f>
        <v>5.204000940181499E-11</v>
      </c>
      <c r="N39" s="69">
        <f>_xlfn.XLOOKUP(N$10,scoring_rates,Batting_prob)*_xlfn.XLOOKUP($J39,scoring_rates,chassing_prob)</f>
        <v>2.6555373511011859E-9</v>
      </c>
      <c r="O39" s="69">
        <f>_xlfn.XLOOKUP(O$10,scoring_rates,Batting_prob)*_xlfn.XLOOKUP($J39,scoring_rates,chassing_prob)</f>
        <v>6.2928870776485438E-8</v>
      </c>
      <c r="P39" s="69">
        <f>_xlfn.XLOOKUP(P$10,scoring_rates,Batting_prob)*_xlfn.XLOOKUP($J39,scoring_rates,chassing_prob)</f>
        <v>7.3144364890392819E-7</v>
      </c>
      <c r="Q39" s="69">
        <f>_xlfn.XLOOKUP(Q$10,scoring_rates,Batting_prob)*_xlfn.XLOOKUP($J39,scoring_rates,chassing_prob)</f>
        <v>4.3725259985982777E-6</v>
      </c>
      <c r="R39" s="69">
        <f>_xlfn.XLOOKUP(R$10,scoring_rates,Batting_prob)*_xlfn.XLOOKUP($J39,scoring_rates,chassing_prob)</f>
        <v>1.4012673508110166E-5</v>
      </c>
      <c r="S39" s="69">
        <f>_xlfn.XLOOKUP(S$10,scoring_rates,Batting_prob)*_xlfn.XLOOKUP($J39,scoring_rates,chassing_prob)</f>
        <v>2.4971574722699158E-5</v>
      </c>
      <c r="T39" s="69">
        <f>_xlfn.XLOOKUP(T$10,scoring_rates,Batting_prob)*_xlfn.XLOOKUP($J39,scoring_rates,chassing_prob)</f>
        <v>2.5564769293296893E-5</v>
      </c>
      <c r="U39" s="69">
        <f>_xlfn.XLOOKUP(U$10,scoring_rates,Batting_prob)*_xlfn.XLOOKUP($J39,scoring_rates,chassing_prob)</f>
        <v>1.5479517824742946E-5</v>
      </c>
      <c r="V39" s="69">
        <f>_xlfn.XLOOKUP(V$10,scoring_rates,Batting_prob)*_xlfn.XLOOKUP($J39,scoring_rates,chassing_prob)</f>
        <v>5.6908588059534402E-6</v>
      </c>
      <c r="W39" s="69">
        <f>_xlfn.XLOOKUP(W$10,scoring_rates,Batting_prob)*_xlfn.XLOOKUP($J39,scoring_rates,chassing_prob)</f>
        <v>1.3007841615898932E-6</v>
      </c>
      <c r="X39" s="69">
        <f>_xlfn.XLOOKUP(X$10,scoring_rates,Batting_prob)*_xlfn.XLOOKUP($J39,scoring_rates,chassing_prob)</f>
        <v>1.8888892190476112E-7</v>
      </c>
      <c r="Y39" s="69">
        <f>_xlfn.XLOOKUP(Y$10,scoring_rates,Batting_prob)*_xlfn.XLOOKUP($J39,scoring_rates,chassing_prob)</f>
        <v>1.7771938044005273E-8</v>
      </c>
      <c r="Z39" s="69">
        <f>_xlfn.XLOOKUP(Z$10,scoring_rates,Batting_prob)*_xlfn.XLOOKUP($J39,scoring_rates,chassing_prob)</f>
        <v>1.103142095994739E-9</v>
      </c>
      <c r="AA39" s="69">
        <f>_xlfn.XLOOKUP(AA$10,scoring_rates,Batting_prob)*_xlfn.XLOOKUP($J39,scoring_rates,chassing_prob)</f>
        <v>4.5931563330564231E-11</v>
      </c>
      <c r="AB39" s="69">
        <f>_xlfn.XLOOKUP(AB$10,scoring_rates,Batting_prob)*_xlfn.XLOOKUP($J39,scoring_rates,chassing_prob)</f>
        <v>1.3026702653860472E-12</v>
      </c>
      <c r="AC39" s="69">
        <f>_xlfn.XLOOKUP(AC$10,scoring_rates,Batting_prob)*_xlfn.XLOOKUP($J39,scoring_rates,chassing_prob)</f>
        <v>2.5525183724279427E-14</v>
      </c>
      <c r="AD39" s="69">
        <f>_xlfn.XLOOKUP(AD$10,scoring_rates,Batting_prob)*_xlfn.XLOOKUP($J39,scoring_rates,chassing_prob)</f>
        <v>3.5014014843807802E-16</v>
      </c>
      <c r="AE39" s="69">
        <f>_xlfn.XLOOKUP(AE$10,scoring_rates,Batting_prob)*_xlfn.XLOOKUP($J39,scoring_rates,chassing_prob)</f>
        <v>3.4039768177894102E-18</v>
      </c>
      <c r="AF39" s="69">
        <f>_xlfn.XLOOKUP(AF$10,scoring_rates,Batting_prob)*_xlfn.XLOOKUP($J39,scoring_rates,chassing_prob)</f>
        <v>2.3723609616367526E-20</v>
      </c>
      <c r="AG39" s="69">
        <f>_xlfn.XLOOKUP(AG$10,scoring_rates,Batting_prob)*_xlfn.XLOOKUP($J39,scoring_rates,chassing_prob)</f>
        <v>1.198068023903595E-22</v>
      </c>
      <c r="AH39" s="69">
        <f>_xlfn.XLOOKUP(AH$10,scoring_rates,Batting_prob)*_xlfn.XLOOKUP($J39,scoring_rates,chassing_prob)</f>
        <v>4.4284832067067468E-25</v>
      </c>
      <c r="AI39" s="69">
        <f>_xlfn.XLOOKUP(AI$10,scoring_rates,Batting_prob)*_xlfn.XLOOKUP($J39,scoring_rates,chassing_prob)</f>
        <v>1.2094927805083045E-27</v>
      </c>
      <c r="AJ39" s="69">
        <f>_xlfn.XLOOKUP(AJ$10,scoring_rates,Batting_prob)*_xlfn.XLOOKUP($J39,scoring_rates,chassing_prob)</f>
        <v>2.4625621822863574E-30</v>
      </c>
      <c r="AK39" s="69">
        <f>_xlfn.XLOOKUP(AK$10,scoring_rates,Batting_prob)*_xlfn.XLOOKUP($J39,scoring_rates,chassing_prob)</f>
        <v>3.7691834203163798E-33</v>
      </c>
      <c r="AL39" s="69">
        <f>_xlfn.XLOOKUP(AL$10,scoring_rates,Batting_prob)*_xlfn.XLOOKUP($J39,scoring_rates,chassing_prob)</f>
        <v>4.3714138594949046E-36</v>
      </c>
      <c r="AM39" s="69">
        <f>_xlfn.XLOOKUP(AM$10,scoring_rates,Batting_prob)*_xlfn.XLOOKUP($J39,scoring_rates,chassing_prob)</f>
        <v>3.8704719906300233E-39</v>
      </c>
    </row>
  </sheetData>
  <mergeCells count="25">
    <mergeCell ref="D9:D10"/>
    <mergeCell ref="C2:G3"/>
    <mergeCell ref="B2:B3"/>
    <mergeCell ref="K9:AM9"/>
    <mergeCell ref="I11:I39"/>
    <mergeCell ref="H2:P2"/>
    <mergeCell ref="Q4:S4"/>
    <mergeCell ref="Q5:S5"/>
    <mergeCell ref="Q2:S3"/>
    <mergeCell ref="L3:M3"/>
    <mergeCell ref="L4:M4"/>
    <mergeCell ref="L5:M5"/>
    <mergeCell ref="N3:P3"/>
    <mergeCell ref="N4:P4"/>
    <mergeCell ref="N5:P5"/>
    <mergeCell ref="H3:I3"/>
    <mergeCell ref="H4:I4"/>
    <mergeCell ref="H5:I5"/>
    <mergeCell ref="J3:K3"/>
    <mergeCell ref="J4:K4"/>
    <mergeCell ref="J5:K5"/>
    <mergeCell ref="F9:G9"/>
    <mergeCell ref="B9:C9"/>
    <mergeCell ref="C4:G4"/>
    <mergeCell ref="C5:G5"/>
  </mergeCells>
  <conditionalFormatting sqref="B11:B3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3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AM3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G39">
    <cfRule type="colorScale" priority="22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H4:I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K5">
    <cfRule type="cellIs" dxfId="3" priority="5" operator="equal">
      <formula>"All Out"</formula>
    </cfRule>
    <cfRule type="colorScale" priority="11">
      <colorScale>
        <cfvo type="num" val="2"/>
        <cfvo type="num" val="5"/>
        <cfvo type="num" val="10"/>
        <color rgb="FF63BE7B"/>
        <color rgb="FFFFEB84"/>
        <color rgb="FFF8696B"/>
      </colorScale>
    </cfRule>
  </conditionalFormatting>
  <conditionalFormatting sqref="L4:M5">
    <cfRule type="colorScale" priority="6">
      <colorScale>
        <cfvo type="num" val="40"/>
        <cfvo type="percentile" val="45"/>
        <cfvo type="num" val="50"/>
        <color rgb="FF63BE7B"/>
        <color rgb="FFFFEB84"/>
        <color rgb="FFFFEB84"/>
      </colorScale>
    </cfRule>
  </conditionalFormatting>
  <conditionalFormatting sqref="N4:P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S5">
    <cfRule type="colorScale" priority="8">
      <colorScale>
        <cfvo type="num" val="0.1"/>
        <cfvo type="num" val="0.5"/>
        <cfvo type="num" val="0.9"/>
        <color rgb="FFF8696B"/>
        <color rgb="FFFFEB84"/>
        <color rgb="FF63BE7B"/>
      </colorScale>
    </cfRule>
  </conditionalFormatting>
  <conditionalFormatting sqref="L4">
    <cfRule type="expression" dxfId="2" priority="2">
      <formula>$J$4="All Out"</formula>
    </cfRule>
  </conditionalFormatting>
  <conditionalFormatting sqref="L5:M5">
    <cfRule type="expression" dxfId="1" priority="1">
      <formula>$J$5="All Out"</formula>
    </cfRule>
  </conditionalFormatting>
  <dataValidations count="2">
    <dataValidation type="list" allowBlank="1" showInputMessage="1" showErrorMessage="1" sqref="C4">
      <formula1>team1</formula1>
    </dataValidation>
    <dataValidation type="list" allowBlank="1" showInputMessage="1" showErrorMessage="1" sqref="C5">
      <formula1>team2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workbookViewId="0">
      <selection activeCell="E7" sqref="E7"/>
    </sheetView>
  </sheetViews>
  <sheetFormatPr defaultRowHeight="14.5" x14ac:dyDescent="0.35"/>
  <cols>
    <col min="1" max="1" width="18.7265625" style="2" bestFit="1" customWidth="1"/>
    <col min="2" max="2" width="7.90625" style="3" customWidth="1"/>
    <col min="3" max="3" width="9.26953125" style="3" customWidth="1"/>
    <col min="4" max="4" width="8.7265625" style="4"/>
    <col min="5" max="5" width="10.54296875" style="5" customWidth="1"/>
    <col min="6" max="6" width="18.7265625" style="2" bestFit="1" customWidth="1"/>
    <col min="7" max="7" width="8.7265625" style="3"/>
    <col min="8" max="8" width="9.26953125" style="3" customWidth="1"/>
    <col min="9" max="9" width="8.7265625" style="4"/>
    <col min="10" max="10" width="10.54296875" style="5" customWidth="1"/>
  </cols>
  <sheetData>
    <row r="1" spans="1:10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27</v>
      </c>
      <c r="F1" s="2" t="s">
        <v>4</v>
      </c>
      <c r="G1" s="3" t="s">
        <v>5</v>
      </c>
      <c r="H1" s="3" t="s">
        <v>6</v>
      </c>
      <c r="I1" s="4" t="s">
        <v>7</v>
      </c>
      <c r="J1" s="5" t="s">
        <v>28</v>
      </c>
    </row>
    <row r="2" spans="1:10" x14ac:dyDescent="0.35">
      <c r="A2" s="2" t="s">
        <v>10</v>
      </c>
      <c r="B2" s="3">
        <v>417</v>
      </c>
      <c r="C2" s="3">
        <v>6</v>
      </c>
      <c r="D2" s="4">
        <v>50</v>
      </c>
      <c r="E2" s="5">
        <f>(B2*6)/(INT(D2)*6+MOD(D2,1)*10)</f>
        <v>8.34</v>
      </c>
      <c r="F2" s="2" t="s">
        <v>25</v>
      </c>
      <c r="G2" s="3">
        <v>142</v>
      </c>
      <c r="H2" s="3">
        <v>10</v>
      </c>
      <c r="I2" s="4">
        <v>37.299999999999997</v>
      </c>
      <c r="J2" s="5">
        <f>(G2*6)/(INT(I2)*6+MOD(I2,1)*10)</f>
        <v>3.7866666666666671</v>
      </c>
    </row>
    <row r="3" spans="1:10" x14ac:dyDescent="0.35">
      <c r="A3" s="2" t="s">
        <v>12</v>
      </c>
      <c r="B3" s="3">
        <v>413</v>
      </c>
      <c r="C3" s="3">
        <v>5</v>
      </c>
      <c r="D3" s="4">
        <v>50</v>
      </c>
      <c r="E3" s="5">
        <f>(B3*6)/(INT(D3)*6+MOD(D3,1)*10)</f>
        <v>8.26</v>
      </c>
      <c r="F3" s="2" t="s">
        <v>23</v>
      </c>
      <c r="G3" s="3">
        <v>156</v>
      </c>
      <c r="H3" s="3">
        <v>10</v>
      </c>
      <c r="I3" s="4">
        <v>43.1</v>
      </c>
      <c r="J3" s="5">
        <f>(G3*6)/(INT(I3)*6+MOD(I3,1)*10)</f>
        <v>3.6138996138996138</v>
      </c>
    </row>
    <row r="4" spans="1:10" x14ac:dyDescent="0.35">
      <c r="A4" s="2" t="s">
        <v>16</v>
      </c>
      <c r="B4" s="3">
        <v>411</v>
      </c>
      <c r="C4" s="3">
        <v>4</v>
      </c>
      <c r="D4" s="4">
        <v>50</v>
      </c>
      <c r="E4" s="5">
        <f>(B4*6)/(INT(D4)*6+MOD(D4,1)*10)</f>
        <v>8.2200000000000006</v>
      </c>
      <c r="F4" s="2" t="s">
        <v>24</v>
      </c>
      <c r="G4" s="3">
        <v>210</v>
      </c>
      <c r="H4" s="3">
        <v>10</v>
      </c>
      <c r="I4" s="4">
        <v>45</v>
      </c>
      <c r="J4" s="5">
        <f>(G4*6)/(INT(I4)*6+MOD(I4,1)*10)</f>
        <v>4.666666666666667</v>
      </c>
    </row>
    <row r="5" spans="1:10" x14ac:dyDescent="0.35">
      <c r="A5" s="2" t="s">
        <v>16</v>
      </c>
      <c r="B5" s="3">
        <v>408</v>
      </c>
      <c r="C5" s="3">
        <v>5</v>
      </c>
      <c r="D5" s="4">
        <v>50</v>
      </c>
      <c r="E5" s="5">
        <f>(B5*6)/(INT(D5)*6+MOD(D5,1)*10)</f>
        <v>8.16</v>
      </c>
      <c r="F5" s="2" t="s">
        <v>15</v>
      </c>
      <c r="G5" s="3">
        <v>151</v>
      </c>
      <c r="H5" s="3">
        <v>10</v>
      </c>
      <c r="I5" s="4">
        <v>33.1</v>
      </c>
      <c r="J5" s="5">
        <f>(G5*6)/(INT(I5)*6+MOD(I5,1)*10)</f>
        <v>4.5527638190954773</v>
      </c>
    </row>
    <row r="6" spans="1:10" x14ac:dyDescent="0.35">
      <c r="A6" s="2" t="s">
        <v>14</v>
      </c>
      <c r="B6" s="3">
        <v>397</v>
      </c>
      <c r="C6" s="3">
        <v>6</v>
      </c>
      <c r="D6" s="4">
        <v>50</v>
      </c>
      <c r="E6" s="5">
        <f>(B6*6)/(INT(D6)*6+MOD(D6,1)*10)</f>
        <v>7.94</v>
      </c>
      <c r="F6" s="2" t="s">
        <v>25</v>
      </c>
      <c r="G6" s="3">
        <v>247</v>
      </c>
      <c r="H6" s="3">
        <v>8</v>
      </c>
      <c r="I6" s="4">
        <v>50</v>
      </c>
      <c r="J6" s="5">
        <f>(G6*6)/(INT(I6)*6+MOD(I6,1)*10)</f>
        <v>4.9400000000000004</v>
      </c>
    </row>
    <row r="7" spans="1:10" x14ac:dyDescent="0.35">
      <c r="A7" s="2" t="s">
        <v>18</v>
      </c>
      <c r="B7" s="3">
        <v>393</v>
      </c>
      <c r="C7" s="3">
        <v>6</v>
      </c>
      <c r="D7" s="4">
        <v>50</v>
      </c>
      <c r="E7" s="5">
        <f>(B7*6)/(INT(D7)*6+MOD(D7,1)*10)</f>
        <v>7.86</v>
      </c>
      <c r="F7" s="2" t="s">
        <v>15</v>
      </c>
      <c r="G7" s="3">
        <v>250</v>
      </c>
      <c r="H7" s="3">
        <v>10</v>
      </c>
      <c r="I7" s="4">
        <v>30.3</v>
      </c>
      <c r="J7" s="5">
        <f>(G7*6)/(INT(I7)*6+MOD(I7,1)*10)</f>
        <v>8.1967213114754092</v>
      </c>
    </row>
    <row r="8" spans="1:10" x14ac:dyDescent="0.35">
      <c r="A8" s="2" t="s">
        <v>14</v>
      </c>
      <c r="B8" s="3">
        <v>386</v>
      </c>
      <c r="C8" s="3">
        <v>6</v>
      </c>
      <c r="D8" s="4">
        <v>50</v>
      </c>
      <c r="E8" s="5">
        <f>(B8*6)/(INT(D8)*6+MOD(D8,1)*10)</f>
        <v>7.72</v>
      </c>
      <c r="F8" s="2" t="s">
        <v>20</v>
      </c>
      <c r="G8" s="3">
        <v>280</v>
      </c>
      <c r="H8" s="3">
        <v>10</v>
      </c>
      <c r="I8" s="4">
        <v>48.5</v>
      </c>
      <c r="J8" s="5">
        <f>(G8*6)/(INT(I8)*6+MOD(I8,1)*10)</f>
        <v>5.7337883959044369</v>
      </c>
    </row>
    <row r="9" spans="1:10" x14ac:dyDescent="0.35">
      <c r="A9" s="2" t="s">
        <v>10</v>
      </c>
      <c r="B9" s="3">
        <v>381</v>
      </c>
      <c r="C9" s="3">
        <v>5</v>
      </c>
      <c r="D9" s="4">
        <v>50</v>
      </c>
      <c r="E9" s="5">
        <f>(B9*6)/(INT(D9)*6+MOD(D9,1)*10)</f>
        <v>7.62</v>
      </c>
      <c r="F9" s="2" t="s">
        <v>20</v>
      </c>
      <c r="G9" s="3">
        <v>333</v>
      </c>
      <c r="H9" s="3">
        <v>8</v>
      </c>
      <c r="I9" s="4">
        <v>50</v>
      </c>
      <c r="J9" s="5">
        <f>(G9*6)/(INT(I9)*6+MOD(I9,1)*10)</f>
        <v>6.66</v>
      </c>
    </row>
    <row r="10" spans="1:10" x14ac:dyDescent="0.35">
      <c r="A10" s="2" t="s">
        <v>10</v>
      </c>
      <c r="B10" s="3">
        <v>377</v>
      </c>
      <c r="C10" s="3">
        <v>6</v>
      </c>
      <c r="D10" s="4">
        <v>50</v>
      </c>
      <c r="E10" s="5">
        <f>(B10*6)/(INT(D10)*6+MOD(D10,1)*10)</f>
        <v>7.54</v>
      </c>
      <c r="F10" s="2" t="s">
        <v>16</v>
      </c>
      <c r="G10" s="3">
        <v>294</v>
      </c>
      <c r="H10" s="3">
        <v>10</v>
      </c>
      <c r="I10" s="4">
        <v>48</v>
      </c>
      <c r="J10" s="5">
        <f>(G10*6)/(INT(I10)*6+MOD(I10,1)*10)</f>
        <v>6.125</v>
      </c>
    </row>
    <row r="11" spans="1:10" x14ac:dyDescent="0.35">
      <c r="A11" s="2" t="s">
        <v>10</v>
      </c>
      <c r="B11" s="3">
        <v>376</v>
      </c>
      <c r="C11" s="3">
        <v>9</v>
      </c>
      <c r="D11" s="4">
        <v>50</v>
      </c>
      <c r="E11" s="5">
        <f>(B11*6)/(INT(D11)*6+MOD(D11,1)*10)</f>
        <v>7.52</v>
      </c>
      <c r="F11" s="2" t="s">
        <v>17</v>
      </c>
      <c r="G11" s="3">
        <v>312</v>
      </c>
      <c r="H11" s="3">
        <v>10</v>
      </c>
      <c r="I11" s="4">
        <v>46.2</v>
      </c>
      <c r="J11" s="5">
        <f>(G11*6)/(INT(I11)*6+MOD(I11,1)*10)</f>
        <v>6.7338129496402876</v>
      </c>
    </row>
    <row r="12" spans="1:10" x14ac:dyDescent="0.35">
      <c r="A12" s="2" t="s">
        <v>15</v>
      </c>
      <c r="B12" s="3">
        <v>372</v>
      </c>
      <c r="C12" s="3">
        <v>2</v>
      </c>
      <c r="D12" s="4">
        <v>50</v>
      </c>
      <c r="E12" s="5">
        <f>(B12*6)/(INT(D12)*6+MOD(D12,1)*10)</f>
        <v>7.44</v>
      </c>
      <c r="F12" s="2" t="s">
        <v>8</v>
      </c>
      <c r="G12" s="3">
        <v>289</v>
      </c>
      <c r="H12" s="3">
        <v>10</v>
      </c>
      <c r="I12" s="4">
        <v>44.3</v>
      </c>
      <c r="J12" s="5">
        <f>(G12*6)/(INT(I12)*6+MOD(I12,1)*10)</f>
        <v>6.4943820224719104</v>
      </c>
    </row>
    <row r="13" spans="1:10" x14ac:dyDescent="0.35">
      <c r="A13" s="2" t="s">
        <v>12</v>
      </c>
      <c r="B13" s="3">
        <v>370</v>
      </c>
      <c r="C13" s="3">
        <v>4</v>
      </c>
      <c r="D13" s="4">
        <v>50</v>
      </c>
      <c r="E13" s="5">
        <f>(B13*6)/(INT(D13)*6+MOD(D13,1)*10)</f>
        <v>7.4</v>
      </c>
      <c r="F13" s="2" t="s">
        <v>20</v>
      </c>
      <c r="G13" s="3">
        <v>283</v>
      </c>
      <c r="H13" s="3">
        <v>9</v>
      </c>
      <c r="I13" s="4">
        <v>50</v>
      </c>
      <c r="J13" s="5">
        <f>(G13*6)/(INT(I13)*6+MOD(I13,1)*10)</f>
        <v>5.66</v>
      </c>
    </row>
    <row r="14" spans="1:10" x14ac:dyDescent="0.35">
      <c r="A14" s="2" t="s">
        <v>18</v>
      </c>
      <c r="B14" s="3">
        <v>363</v>
      </c>
      <c r="C14" s="3">
        <v>5</v>
      </c>
      <c r="D14" s="4">
        <v>50</v>
      </c>
      <c r="E14" s="5">
        <f>(B14*6)/(INT(D14)*6+MOD(D14,1)*10)</f>
        <v>7.26</v>
      </c>
      <c r="F14" s="2" t="s">
        <v>19</v>
      </c>
      <c r="G14" s="3">
        <v>249</v>
      </c>
      <c r="H14" s="3">
        <v>9</v>
      </c>
      <c r="I14" s="4">
        <v>49.2</v>
      </c>
      <c r="J14" s="5">
        <f>(G14*6)/(INT(I14)*6+MOD(I14,1)*10)</f>
        <v>5.0472972972972974</v>
      </c>
    </row>
    <row r="15" spans="1:10" x14ac:dyDescent="0.35">
      <c r="A15" s="2" t="s">
        <v>17</v>
      </c>
      <c r="B15" s="3">
        <v>363</v>
      </c>
      <c r="C15" s="3">
        <v>9</v>
      </c>
      <c r="D15" s="4">
        <v>50</v>
      </c>
      <c r="E15" s="5">
        <f>(B15*6)/(INT(D15)*6+MOD(D15,1)*10)</f>
        <v>7.26</v>
      </c>
      <c r="F15" s="2" t="s">
        <v>22</v>
      </c>
      <c r="G15" s="3">
        <v>215</v>
      </c>
      <c r="H15" s="3">
        <v>10</v>
      </c>
      <c r="I15" s="4">
        <v>43.1</v>
      </c>
      <c r="J15" s="5">
        <f>(G15*6)/(INT(I15)*6+MOD(I15,1)*10)</f>
        <v>4.980694980694981</v>
      </c>
    </row>
    <row r="16" spans="1:10" x14ac:dyDescent="0.35">
      <c r="A16" s="2" t="s">
        <v>10</v>
      </c>
      <c r="B16" s="3">
        <v>359</v>
      </c>
      <c r="C16" s="3">
        <v>2</v>
      </c>
      <c r="D16" s="4">
        <v>50</v>
      </c>
      <c r="E16" s="5">
        <f>(B16*6)/(INT(D16)*6+MOD(D16,1)*10)</f>
        <v>7.18</v>
      </c>
      <c r="F16" s="2" t="s">
        <v>12</v>
      </c>
      <c r="G16" s="3">
        <v>234</v>
      </c>
      <c r="H16" s="3">
        <v>10</v>
      </c>
      <c r="I16" s="4">
        <v>39.200000000000003</v>
      </c>
      <c r="J16" s="5">
        <f>(G16*6)/(INT(I16)*6+MOD(I16,1)*10)</f>
        <v>5.9491525423728806</v>
      </c>
    </row>
    <row r="17" spans="1:10" x14ac:dyDescent="0.35">
      <c r="A17" s="2" t="s">
        <v>10</v>
      </c>
      <c r="B17" s="3">
        <v>358</v>
      </c>
      <c r="C17" s="3">
        <v>5</v>
      </c>
      <c r="D17" s="4">
        <v>50</v>
      </c>
      <c r="E17" s="5">
        <f>(B17*6)/(INT(D17)*6+MOD(D17,1)*10)</f>
        <v>7.16</v>
      </c>
      <c r="F17" s="2" t="s">
        <v>13</v>
      </c>
      <c r="G17" s="3">
        <v>129</v>
      </c>
      <c r="H17" s="3">
        <v>10</v>
      </c>
      <c r="I17" s="4">
        <v>26.5</v>
      </c>
      <c r="J17" s="5">
        <f>(G17*6)/(INT(I17)*6+MOD(I17,1)*10)</f>
        <v>4.8074534161490687</v>
      </c>
    </row>
    <row r="18" spans="1:10" x14ac:dyDescent="0.35">
      <c r="A18" s="2" t="s">
        <v>18</v>
      </c>
      <c r="B18" s="3">
        <v>358</v>
      </c>
      <c r="C18" s="3">
        <v>6</v>
      </c>
      <c r="D18" s="4">
        <v>50</v>
      </c>
      <c r="E18" s="5">
        <f>(B18*6)/(INT(D18)*6+MOD(D18,1)*10)</f>
        <v>7.16</v>
      </c>
      <c r="F18" s="2" t="s">
        <v>19</v>
      </c>
      <c r="G18" s="3">
        <v>261</v>
      </c>
      <c r="H18" s="3">
        <v>9</v>
      </c>
      <c r="I18" s="4">
        <v>50</v>
      </c>
      <c r="J18" s="5">
        <f>(G18*6)/(INT(I18)*6+MOD(I18,1)*10)</f>
        <v>5.22</v>
      </c>
    </row>
    <row r="19" spans="1:10" x14ac:dyDescent="0.35">
      <c r="A19" s="2" t="s">
        <v>16</v>
      </c>
      <c r="B19" s="3">
        <v>356</v>
      </c>
      <c r="C19" s="3">
        <v>4</v>
      </c>
      <c r="D19" s="4">
        <v>50</v>
      </c>
      <c r="E19" s="5">
        <f>(B19*6)/(INT(D19)*6+MOD(D19,1)*10)</f>
        <v>7.12</v>
      </c>
      <c r="F19" s="2" t="s">
        <v>15</v>
      </c>
      <c r="G19" s="3">
        <v>289</v>
      </c>
      <c r="H19" s="3">
        <v>9</v>
      </c>
      <c r="I19" s="4">
        <v>50</v>
      </c>
      <c r="J19" s="5">
        <f>(G19*6)/(INT(I19)*6+MOD(I19,1)*10)</f>
        <v>5.78</v>
      </c>
    </row>
    <row r="20" spans="1:10" x14ac:dyDescent="0.35">
      <c r="A20" s="2" t="s">
        <v>16</v>
      </c>
      <c r="B20" s="3">
        <v>353</v>
      </c>
      <c r="C20" s="3">
        <v>3</v>
      </c>
      <c r="D20" s="4">
        <v>40</v>
      </c>
      <c r="E20" s="5">
        <f>(B20*6)/(INT(D20)*6+MOD(D20,1)*10)</f>
        <v>8.8249999999999993</v>
      </c>
      <c r="F20" s="2" t="s">
        <v>13</v>
      </c>
      <c r="G20" s="3">
        <v>132</v>
      </c>
      <c r="H20" s="3">
        <v>9</v>
      </c>
      <c r="I20" s="4">
        <v>40</v>
      </c>
      <c r="J20" s="5">
        <f>(G20*6)/(INT(I20)*6+MOD(I20,1)*10)</f>
        <v>3.3</v>
      </c>
    </row>
    <row r="21" spans="1:10" x14ac:dyDescent="0.35">
      <c r="A21" s="2" t="s">
        <v>12</v>
      </c>
      <c r="B21" s="3">
        <v>352</v>
      </c>
      <c r="C21" s="3">
        <v>5</v>
      </c>
      <c r="D21" s="4">
        <v>50</v>
      </c>
      <c r="E21" s="5">
        <f>(B21*6)/(INT(D21)*6+MOD(D21,1)*10)</f>
        <v>7.04</v>
      </c>
      <c r="F21" s="2" t="s">
        <v>10</v>
      </c>
      <c r="G21" s="3">
        <v>316</v>
      </c>
      <c r="H21" s="3">
        <v>10</v>
      </c>
      <c r="I21" s="4">
        <v>50</v>
      </c>
      <c r="J21" s="5">
        <f>(G21*6)/(INT(I21)*6+MOD(I21,1)*10)</f>
        <v>6.32</v>
      </c>
    </row>
    <row r="22" spans="1:10" x14ac:dyDescent="0.35">
      <c r="A22" s="2" t="s">
        <v>16</v>
      </c>
      <c r="B22" s="3">
        <v>351</v>
      </c>
      <c r="C22" s="3">
        <v>5</v>
      </c>
      <c r="D22" s="4">
        <v>50</v>
      </c>
      <c r="E22" s="5">
        <f>(B22*6)/(INT(D22)*6+MOD(D22,1)*10)</f>
        <v>7.02</v>
      </c>
      <c r="F22" s="2" t="s">
        <v>13</v>
      </c>
      <c r="G22" s="3">
        <v>120</v>
      </c>
      <c r="H22" s="3">
        <v>10</v>
      </c>
      <c r="I22" s="4">
        <v>34.5</v>
      </c>
      <c r="J22" s="5">
        <f>(G22*6)/(INT(I22)*6+MOD(I22,1)*10)</f>
        <v>3.4449760765550241</v>
      </c>
    </row>
    <row r="23" spans="1:10" x14ac:dyDescent="0.35">
      <c r="A23" s="2" t="s">
        <v>11</v>
      </c>
      <c r="B23" s="3">
        <v>349</v>
      </c>
      <c r="C23" s="3">
        <v>10</v>
      </c>
      <c r="D23" s="4">
        <v>49.5</v>
      </c>
      <c r="E23" s="5">
        <f>(B23*6)/(INT(D23)*6+MOD(D23,1)*10)</f>
        <v>7.0033444816053514</v>
      </c>
      <c r="F23" s="2" t="s">
        <v>8</v>
      </c>
      <c r="G23" s="3">
        <v>99</v>
      </c>
      <c r="H23" s="3">
        <v>10</v>
      </c>
      <c r="I23" s="4">
        <v>19.100000000000001</v>
      </c>
      <c r="J23" s="5">
        <f>(G23*6)/(INT(I23)*6+MOD(I23,1)*10)</f>
        <v>5.1652173913043473</v>
      </c>
    </row>
    <row r="24" spans="1:10" x14ac:dyDescent="0.35">
      <c r="A24" s="2" t="s">
        <v>10</v>
      </c>
      <c r="B24" s="3">
        <v>348</v>
      </c>
      <c r="C24" s="3">
        <v>6</v>
      </c>
      <c r="D24" s="4">
        <v>50</v>
      </c>
      <c r="E24" s="5">
        <f>(B24*6)/(INT(D24)*6+MOD(D24,1)*10)</f>
        <v>6.96</v>
      </c>
      <c r="F24" s="2" t="s">
        <v>18</v>
      </c>
      <c r="G24" s="3">
        <v>133</v>
      </c>
      <c r="H24" s="3">
        <v>10</v>
      </c>
      <c r="I24" s="4">
        <v>25.5</v>
      </c>
      <c r="J24" s="5">
        <f>(G24*6)/(INT(I24)*6+MOD(I24,1)*10)</f>
        <v>5.1483870967741936</v>
      </c>
    </row>
    <row r="25" spans="1:10" x14ac:dyDescent="0.35">
      <c r="A25" s="2" t="s">
        <v>11</v>
      </c>
      <c r="B25" s="3">
        <v>348</v>
      </c>
      <c r="C25" s="3">
        <v>8</v>
      </c>
      <c r="D25" s="4">
        <v>50</v>
      </c>
      <c r="E25" s="5">
        <f>(B25*6)/(INT(D25)*6+MOD(D25,1)*10)</f>
        <v>6.96</v>
      </c>
      <c r="F25" s="2" t="s">
        <v>14</v>
      </c>
      <c r="G25" s="3">
        <v>334</v>
      </c>
      <c r="H25" s="3">
        <v>9</v>
      </c>
      <c r="I25" s="4">
        <v>50</v>
      </c>
      <c r="J25" s="5">
        <f>(G25*6)/(INT(I25)*6+MOD(I25,1)*10)</f>
        <v>6.68</v>
      </c>
    </row>
    <row r="26" spans="1:10" x14ac:dyDescent="0.35">
      <c r="A26" s="2" t="s">
        <v>10</v>
      </c>
      <c r="B26" s="3">
        <v>342</v>
      </c>
      <c r="C26" s="3">
        <v>9</v>
      </c>
      <c r="D26" s="4">
        <v>50</v>
      </c>
      <c r="E26" s="5">
        <f>(B26*6)/(INT(D26)*6+MOD(D26,1)*10)</f>
        <v>6.84</v>
      </c>
      <c r="F26" s="2" t="s">
        <v>14</v>
      </c>
      <c r="G26" s="3">
        <v>231</v>
      </c>
      <c r="H26" s="3">
        <v>10</v>
      </c>
      <c r="I26" s="4">
        <v>41.5</v>
      </c>
      <c r="J26" s="5">
        <f>(G26*6)/(INT(I26)*6+MOD(I26,1)*10)</f>
        <v>5.52191235059761</v>
      </c>
    </row>
    <row r="27" spans="1:10" x14ac:dyDescent="0.35">
      <c r="A27" s="2" t="s">
        <v>16</v>
      </c>
      <c r="B27" s="3">
        <v>341</v>
      </c>
      <c r="C27" s="3">
        <v>6</v>
      </c>
      <c r="D27" s="4">
        <v>50</v>
      </c>
      <c r="E27" s="5">
        <f>(B27*6)/(INT(D27)*6+MOD(D27,1)*10)</f>
        <v>6.82</v>
      </c>
      <c r="F27" s="2" t="s">
        <v>26</v>
      </c>
      <c r="G27" s="3">
        <v>195</v>
      </c>
      <c r="H27" s="3">
        <v>10</v>
      </c>
      <c r="I27" s="4">
        <v>47.3</v>
      </c>
      <c r="J27" s="5">
        <f>(G27*6)/(INT(I27)*6+MOD(I27,1)*10)</f>
        <v>4.1052631578947372</v>
      </c>
    </row>
    <row r="28" spans="1:10" x14ac:dyDescent="0.35">
      <c r="A28" s="2" t="s">
        <v>8</v>
      </c>
      <c r="B28" s="3">
        <v>340</v>
      </c>
      <c r="C28" s="3">
        <v>2</v>
      </c>
      <c r="D28" s="4">
        <v>50</v>
      </c>
      <c r="E28" s="5">
        <f>(B28*6)/(INT(D28)*6+MOD(D28,1)*10)</f>
        <v>6.8</v>
      </c>
      <c r="F28" s="2" t="s">
        <v>9</v>
      </c>
      <c r="G28" s="3">
        <v>104</v>
      </c>
      <c r="H28" s="3">
        <v>5</v>
      </c>
      <c r="I28" s="4">
        <v>25.1</v>
      </c>
      <c r="J28" s="5">
        <f>(G28*6)/(INT(I28)*6+MOD(I28,1)*10)</f>
        <v>4.1324503311258276</v>
      </c>
    </row>
    <row r="29" spans="1:10" x14ac:dyDescent="0.35">
      <c r="A29" s="2" t="s">
        <v>11</v>
      </c>
      <c r="B29" s="3">
        <v>339</v>
      </c>
      <c r="C29" s="3">
        <v>6</v>
      </c>
      <c r="D29" s="4">
        <v>50</v>
      </c>
      <c r="E29" s="5">
        <f>(B29*6)/(INT(D29)*6+MOD(D29,1)*10)</f>
        <v>6.78</v>
      </c>
      <c r="F29" s="2" t="s">
        <v>26</v>
      </c>
      <c r="G29" s="3">
        <v>210</v>
      </c>
      <c r="H29" s="3">
        <v>8</v>
      </c>
      <c r="I29" s="4">
        <v>50</v>
      </c>
      <c r="J29" s="5">
        <f>(G29*6)/(INT(I29)*6+MOD(I29,1)*10)</f>
        <v>4.2</v>
      </c>
    </row>
    <row r="30" spans="1:10" x14ac:dyDescent="0.35">
      <c r="A30" s="2" t="s">
        <v>16</v>
      </c>
      <c r="B30" s="3">
        <v>339</v>
      </c>
      <c r="C30" s="3">
        <v>4</v>
      </c>
      <c r="D30" s="4">
        <v>50</v>
      </c>
      <c r="E30" s="5">
        <f>(B30*6)/(INT(D30)*6+MOD(D30,1)*10)</f>
        <v>6.78</v>
      </c>
      <c r="F30" s="2" t="s">
        <v>8</v>
      </c>
      <c r="G30" s="3">
        <v>277</v>
      </c>
      <c r="H30" s="3">
        <v>10</v>
      </c>
      <c r="I30" s="4">
        <v>48.2</v>
      </c>
      <c r="J30" s="5">
        <f>(G30*6)/(INT(I30)*6+MOD(I30,1)*10)</f>
        <v>5.7310344827586208</v>
      </c>
    </row>
    <row r="31" spans="1:10" x14ac:dyDescent="0.35">
      <c r="A31" s="2" t="s">
        <v>12</v>
      </c>
      <c r="B31" s="3">
        <v>338</v>
      </c>
      <c r="C31" s="3">
        <v>10</v>
      </c>
      <c r="D31" s="4">
        <v>49.5</v>
      </c>
      <c r="E31" s="5">
        <f>(B31*6)/(INT(D31)*6+MOD(D31,1)*10)</f>
        <v>6.7826086956521738</v>
      </c>
      <c r="F31" s="2" t="s">
        <v>14</v>
      </c>
      <c r="G31" s="3">
        <v>338</v>
      </c>
      <c r="H31" s="3">
        <v>8</v>
      </c>
      <c r="I31" s="4">
        <v>50</v>
      </c>
      <c r="J31" s="5">
        <f>(G31*6)/(INT(I31)*6+MOD(I31,1)*10)</f>
        <v>6.76</v>
      </c>
    </row>
    <row r="32" spans="1:10" x14ac:dyDescent="0.35">
      <c r="A32" s="2" t="s">
        <v>17</v>
      </c>
      <c r="B32" s="3">
        <v>338</v>
      </c>
      <c r="C32" s="3">
        <v>6</v>
      </c>
      <c r="D32" s="4">
        <v>50</v>
      </c>
      <c r="E32" s="5">
        <f>(B32*6)/(INT(D32)*6+MOD(D32,1)*10)</f>
        <v>6.76</v>
      </c>
      <c r="F32" s="2" t="s">
        <v>15</v>
      </c>
      <c r="G32" s="3">
        <v>315</v>
      </c>
      <c r="H32" s="3">
        <v>9</v>
      </c>
      <c r="I32" s="4">
        <v>50</v>
      </c>
      <c r="J32" s="5">
        <f>(G32*6)/(INT(I32)*6+MOD(I32,1)*10)</f>
        <v>6.3</v>
      </c>
    </row>
    <row r="33" spans="1:10" x14ac:dyDescent="0.35">
      <c r="A33" s="2" t="s">
        <v>14</v>
      </c>
      <c r="B33" s="3">
        <v>337</v>
      </c>
      <c r="C33" s="3">
        <v>7</v>
      </c>
      <c r="D33" s="4">
        <v>50</v>
      </c>
      <c r="E33" s="5">
        <f>(B33*6)/(INT(D33)*6+MOD(D33,1)*10)</f>
        <v>6.74</v>
      </c>
      <c r="F33" s="2" t="s">
        <v>12</v>
      </c>
      <c r="G33" s="3">
        <v>306</v>
      </c>
      <c r="H33" s="3">
        <v>5</v>
      </c>
      <c r="I33" s="4">
        <v>50</v>
      </c>
      <c r="J33" s="5">
        <f>(G33*6)/(INT(I33)*6+MOD(I33,1)*10)</f>
        <v>6.12</v>
      </c>
    </row>
    <row r="34" spans="1:10" x14ac:dyDescent="0.35">
      <c r="A34" s="2" t="s">
        <v>12</v>
      </c>
      <c r="B34" s="3">
        <v>336</v>
      </c>
      <c r="C34" s="3">
        <v>5</v>
      </c>
      <c r="D34" s="4">
        <v>50</v>
      </c>
      <c r="E34" s="5">
        <f>(B34*6)/(INT(D34)*6+MOD(D34,1)*10)</f>
        <v>6.72</v>
      </c>
      <c r="F34" s="2" t="s">
        <v>11</v>
      </c>
      <c r="G34" s="3">
        <v>212</v>
      </c>
      <c r="H34" s="3">
        <v>6</v>
      </c>
      <c r="I34" s="4">
        <v>40</v>
      </c>
      <c r="J34" s="5">
        <f>(G34*6)/(INT(I34)*6+MOD(I34,1)*10)</f>
        <v>5.3</v>
      </c>
    </row>
    <row r="35" spans="1:10" x14ac:dyDescent="0.35">
      <c r="A35" s="2" t="s">
        <v>10</v>
      </c>
      <c r="B35" s="3">
        <v>334</v>
      </c>
      <c r="C35" s="3">
        <v>7</v>
      </c>
      <c r="D35" s="4">
        <v>50</v>
      </c>
      <c r="E35" s="5">
        <f>(B35*6)/(INT(D35)*6+MOD(D35,1)*10)</f>
        <v>6.68</v>
      </c>
      <c r="F35" s="2" t="s">
        <v>17</v>
      </c>
      <c r="G35" s="3">
        <v>247</v>
      </c>
      <c r="H35" s="3">
        <v>10</v>
      </c>
      <c r="I35" s="4">
        <v>45.5</v>
      </c>
      <c r="J35" s="5">
        <f>(G35*6)/(INT(I35)*6+MOD(I35,1)*10)</f>
        <v>5.3890909090909087</v>
      </c>
    </row>
    <row r="36" spans="1:10" x14ac:dyDescent="0.35">
      <c r="A36" s="2" t="s">
        <v>10</v>
      </c>
      <c r="B36" s="3">
        <v>334</v>
      </c>
      <c r="C36" s="3">
        <v>6</v>
      </c>
      <c r="D36" s="4">
        <v>50</v>
      </c>
      <c r="E36" s="5">
        <f>(B36*6)/(INT(D36)*6+MOD(D36,1)*10)</f>
        <v>6.68</v>
      </c>
      <c r="F36" s="2" t="s">
        <v>22</v>
      </c>
      <c r="G36" s="3">
        <v>131</v>
      </c>
      <c r="H36" s="3">
        <v>10</v>
      </c>
      <c r="I36" s="4">
        <v>40.1</v>
      </c>
      <c r="J36" s="5">
        <f>(G36*6)/(INT(I36)*6+MOD(I36,1)*10)</f>
        <v>3.2614107883817427</v>
      </c>
    </row>
    <row r="37" spans="1:10" x14ac:dyDescent="0.35">
      <c r="A37" s="2" t="s">
        <v>17</v>
      </c>
      <c r="B37" s="3">
        <v>332</v>
      </c>
      <c r="C37" s="3">
        <v>7</v>
      </c>
      <c r="D37" s="4">
        <v>50</v>
      </c>
      <c r="E37" s="5">
        <f>(B37*6)/(INT(D37)*6+MOD(D37,1)*10)</f>
        <v>6.64</v>
      </c>
      <c r="F37" s="2" t="s">
        <v>19</v>
      </c>
      <c r="G37" s="3">
        <v>122</v>
      </c>
      <c r="H37" s="3">
        <v>10</v>
      </c>
      <c r="I37" s="4">
        <v>36.5</v>
      </c>
      <c r="J37" s="5">
        <f>(G37*6)/(INT(I37)*6+MOD(I37,1)*10)</f>
        <v>3.3122171945701355</v>
      </c>
    </row>
    <row r="38" spans="1:10" x14ac:dyDescent="0.35">
      <c r="A38" s="2" t="s">
        <v>17</v>
      </c>
      <c r="B38" s="3">
        <v>332</v>
      </c>
      <c r="C38" s="3">
        <v>1</v>
      </c>
      <c r="D38" s="4">
        <v>50</v>
      </c>
      <c r="E38" s="5">
        <f>(B38*6)/(INT(D38)*6+MOD(D38,1)*10)</f>
        <v>6.64</v>
      </c>
      <c r="F38" s="2" t="s">
        <v>20</v>
      </c>
      <c r="G38" s="3">
        <v>240</v>
      </c>
      <c r="H38" s="3">
        <v>10</v>
      </c>
      <c r="I38" s="4">
        <v>47</v>
      </c>
      <c r="J38" s="5">
        <f>(G38*6)/(INT(I38)*6+MOD(I38,1)*10)</f>
        <v>5.1063829787234045</v>
      </c>
    </row>
    <row r="39" spans="1:10" x14ac:dyDescent="0.35">
      <c r="A39" s="2" t="s">
        <v>24</v>
      </c>
      <c r="B39" s="3">
        <v>331</v>
      </c>
      <c r="C39" s="3">
        <v>8</v>
      </c>
      <c r="D39" s="4">
        <v>50</v>
      </c>
      <c r="E39" s="5">
        <f>(B39*6)/(INT(D39)*6+MOD(D39,1)*10)</f>
        <v>6.62</v>
      </c>
      <c r="F39" s="2" t="s">
        <v>8</v>
      </c>
      <c r="G39" s="3">
        <v>326</v>
      </c>
      <c r="H39" s="3">
        <v>10</v>
      </c>
      <c r="I39" s="4">
        <v>49.3</v>
      </c>
      <c r="J39" s="5">
        <f>(G39*6)/(INT(I39)*6+MOD(I39,1)*10)</f>
        <v>6.5858585858585856</v>
      </c>
    </row>
    <row r="40" spans="1:10" x14ac:dyDescent="0.35">
      <c r="A40" s="2" t="s">
        <v>18</v>
      </c>
      <c r="B40" s="3">
        <v>331</v>
      </c>
      <c r="C40" s="3">
        <v>7</v>
      </c>
      <c r="D40" s="4">
        <v>50</v>
      </c>
      <c r="E40" s="5">
        <f>(B40*6)/(INT(D40)*6+MOD(D40,1)*10)</f>
        <v>6.62</v>
      </c>
      <c r="F40" s="2" t="s">
        <v>21</v>
      </c>
      <c r="G40" s="3">
        <v>183</v>
      </c>
      <c r="H40" s="3">
        <v>10</v>
      </c>
      <c r="I40" s="4">
        <v>49.2</v>
      </c>
      <c r="J40" s="5">
        <f>(G40*6)/(INT(I40)*6+MOD(I40,1)*10)</f>
        <v>3.7094594594594597</v>
      </c>
    </row>
    <row r="41" spans="1:10" x14ac:dyDescent="0.35">
      <c r="A41" s="2" t="s">
        <v>18</v>
      </c>
      <c r="B41" s="3">
        <v>331</v>
      </c>
      <c r="C41" s="3">
        <v>6</v>
      </c>
      <c r="D41" s="4">
        <v>50</v>
      </c>
      <c r="E41" s="5">
        <f>(B41*6)/(INT(D41)*6+MOD(D41,1)*10)</f>
        <v>6.62</v>
      </c>
      <c r="F41" s="2" t="s">
        <v>17</v>
      </c>
      <c r="G41" s="3">
        <v>233</v>
      </c>
      <c r="H41" s="3">
        <v>10</v>
      </c>
      <c r="I41" s="4">
        <v>46.1</v>
      </c>
      <c r="J41" s="5">
        <f>(G41*6)/(INT(I41)*6+MOD(I41,1)*10)</f>
        <v>5.046931407942238</v>
      </c>
    </row>
    <row r="42" spans="1:10" x14ac:dyDescent="0.35">
      <c r="A42" s="2" t="s">
        <v>20</v>
      </c>
      <c r="B42" s="3">
        <v>330</v>
      </c>
      <c r="C42" s="3">
        <v>6</v>
      </c>
      <c r="D42" s="4">
        <v>50</v>
      </c>
      <c r="E42" s="5">
        <f>(B42*6)/(INT(D42)*6+MOD(D42,1)*10)</f>
        <v>6.6</v>
      </c>
      <c r="F42" s="2" t="s">
        <v>16</v>
      </c>
      <c r="G42" s="3">
        <v>309</v>
      </c>
      <c r="H42" s="3">
        <v>8</v>
      </c>
      <c r="I42" s="4">
        <v>50</v>
      </c>
      <c r="J42" s="5">
        <f>(G42*6)/(INT(I42)*6+MOD(I42,1)*10)</f>
        <v>6.18</v>
      </c>
    </row>
    <row r="43" spans="1:10" x14ac:dyDescent="0.35">
      <c r="A43" s="2" t="s">
        <v>15</v>
      </c>
      <c r="B43" s="3">
        <v>330</v>
      </c>
      <c r="C43" s="3">
        <v>8</v>
      </c>
      <c r="D43" s="4">
        <v>50</v>
      </c>
      <c r="E43" s="5">
        <f>(B43*6)/(INT(D43)*6+MOD(D43,1)*10)</f>
        <v>6.6</v>
      </c>
      <c r="F43" s="2" t="s">
        <v>13</v>
      </c>
      <c r="G43" s="3">
        <v>115</v>
      </c>
      <c r="H43" s="3">
        <v>10</v>
      </c>
      <c r="I43" s="4">
        <v>31.3</v>
      </c>
      <c r="J43" s="5">
        <f>(G43*6)/(INT(I43)*6+MOD(I43,1)*10)</f>
        <v>3.6507936507936507</v>
      </c>
    </row>
    <row r="44" spans="1:10" x14ac:dyDescent="0.35">
      <c r="A44" s="2" t="s">
        <v>10</v>
      </c>
      <c r="B44" s="3">
        <v>328</v>
      </c>
      <c r="C44" s="3">
        <v>7</v>
      </c>
      <c r="D44" s="4">
        <v>50</v>
      </c>
      <c r="E44" s="5">
        <f>(B44*6)/(INT(D44)*6+MOD(D44,1)*10)</f>
        <v>6.56</v>
      </c>
      <c r="F44" s="2" t="s">
        <v>12</v>
      </c>
      <c r="G44" s="3">
        <v>233</v>
      </c>
      <c r="H44" s="3">
        <v>10</v>
      </c>
      <c r="I44" s="4">
        <v>46.5</v>
      </c>
      <c r="J44" s="5">
        <f>(G44*6)/(INT(I44)*6+MOD(I44,1)*10)</f>
        <v>4.97508896797153</v>
      </c>
    </row>
    <row r="45" spans="1:10" x14ac:dyDescent="0.35">
      <c r="A45" s="2" t="s">
        <v>14</v>
      </c>
      <c r="B45" s="3">
        <v>327</v>
      </c>
      <c r="C45" s="3">
        <v>8</v>
      </c>
      <c r="D45" s="4">
        <v>50</v>
      </c>
      <c r="E45" s="5">
        <f>(B45*6)/(INT(D45)*6+MOD(D45,1)*10)</f>
        <v>6.54</v>
      </c>
      <c r="F45" s="2" t="s">
        <v>24</v>
      </c>
      <c r="G45" s="3">
        <v>329</v>
      </c>
      <c r="H45" s="3">
        <v>7</v>
      </c>
      <c r="I45" s="4">
        <v>49.1</v>
      </c>
      <c r="J45" s="5">
        <f>(G45*6)/(INT(I45)*6+MOD(I45,1)*10)</f>
        <v>6.6915254237288133</v>
      </c>
    </row>
    <row r="46" spans="1:10" x14ac:dyDescent="0.35">
      <c r="A46" s="2" t="s">
        <v>17</v>
      </c>
      <c r="B46" s="3">
        <v>327</v>
      </c>
      <c r="C46" s="3">
        <v>6</v>
      </c>
      <c r="D46" s="4">
        <v>50</v>
      </c>
      <c r="E46" s="5">
        <f>(B46*6)/(INT(D46)*6+MOD(D46,1)*10)</f>
        <v>6.54</v>
      </c>
      <c r="F46" s="2" t="s">
        <v>8</v>
      </c>
      <c r="G46" s="3">
        <v>188</v>
      </c>
      <c r="H46" s="3">
        <v>10</v>
      </c>
      <c r="I46" s="4">
        <v>39</v>
      </c>
      <c r="J46" s="5">
        <f>(G46*6)/(INT(I46)*6+MOD(I46,1)*10)</f>
        <v>4.8205128205128203</v>
      </c>
    </row>
    <row r="47" spans="1:10" x14ac:dyDescent="0.35">
      <c r="A47" s="2" t="s">
        <v>16</v>
      </c>
      <c r="B47" s="3">
        <v>325</v>
      </c>
      <c r="C47" s="3">
        <v>6</v>
      </c>
      <c r="D47" s="4">
        <v>50</v>
      </c>
      <c r="E47" s="5">
        <f>(B47*6)/(INT(D47)*6+MOD(D47,1)*10)</f>
        <v>6.5</v>
      </c>
      <c r="F47" s="2" t="s">
        <v>10</v>
      </c>
      <c r="G47" s="3">
        <v>315</v>
      </c>
      <c r="H47" s="3">
        <v>10</v>
      </c>
      <c r="I47" s="4">
        <v>49.5</v>
      </c>
      <c r="J47" s="5">
        <f>(G47*6)/(INT(I47)*6+MOD(I47,1)*10)</f>
        <v>6.3210702341137122</v>
      </c>
    </row>
    <row r="48" spans="1:10" x14ac:dyDescent="0.35">
      <c r="A48" s="2" t="s">
        <v>10</v>
      </c>
      <c r="B48" s="3">
        <v>324</v>
      </c>
      <c r="C48" s="3">
        <v>6</v>
      </c>
      <c r="D48" s="4">
        <v>50</v>
      </c>
      <c r="E48" s="5">
        <f>(B48*6)/(INT(D48)*6+MOD(D48,1)*10)</f>
        <v>6.48</v>
      </c>
      <c r="F48" s="2" t="s">
        <v>21</v>
      </c>
      <c r="G48" s="3">
        <v>264</v>
      </c>
      <c r="H48" s="3">
        <v>6</v>
      </c>
      <c r="I48" s="4">
        <v>50</v>
      </c>
      <c r="J48" s="5">
        <f>(G48*6)/(INT(I48)*6+MOD(I48,1)*10)</f>
        <v>5.28</v>
      </c>
    </row>
    <row r="49" spans="1:10" x14ac:dyDescent="0.35">
      <c r="A49" s="2" t="s">
        <v>10</v>
      </c>
      <c r="B49" s="3">
        <v>322</v>
      </c>
      <c r="C49" s="3">
        <v>6</v>
      </c>
      <c r="D49" s="4">
        <v>50</v>
      </c>
      <c r="E49" s="5">
        <f>(B49*6)/(INT(D49)*6+MOD(D49,1)*10)</f>
        <v>6.44</v>
      </c>
      <c r="F49" s="2" t="s">
        <v>15</v>
      </c>
      <c r="G49" s="3">
        <v>219</v>
      </c>
      <c r="H49" s="3">
        <v>10</v>
      </c>
      <c r="I49" s="4">
        <v>45.3</v>
      </c>
      <c r="J49" s="5">
        <f>(G49*6)/(INT(I49)*6+MOD(I49,1)*10)</f>
        <v>4.813186813186813</v>
      </c>
    </row>
    <row r="50" spans="1:10" x14ac:dyDescent="0.35">
      <c r="A50" s="2" t="s">
        <v>17</v>
      </c>
      <c r="B50" s="3">
        <v>321</v>
      </c>
      <c r="C50" s="3">
        <v>6</v>
      </c>
      <c r="D50" s="4">
        <v>50</v>
      </c>
      <c r="E50" s="5">
        <f>(B50*6)/(INT(D50)*6+MOD(D50,1)*10)</f>
        <v>6.42</v>
      </c>
      <c r="F50" s="2" t="s">
        <v>23</v>
      </c>
      <c r="G50" s="3">
        <v>78</v>
      </c>
      <c r="H50" s="3">
        <v>10</v>
      </c>
      <c r="I50" s="4">
        <v>24.4</v>
      </c>
      <c r="J50" s="5">
        <f>(G50*6)/(INT(I50)*6+MOD(I50,1)*10)</f>
        <v>3.1621621621621623</v>
      </c>
    </row>
    <row r="51" spans="1:10" x14ac:dyDescent="0.35">
      <c r="A51" s="2" t="s">
        <v>15</v>
      </c>
      <c r="B51" s="3">
        <v>321</v>
      </c>
      <c r="C51" s="3">
        <v>8</v>
      </c>
      <c r="D51" s="4">
        <v>50</v>
      </c>
      <c r="E51" s="5">
        <f>(B51*6)/(INT(D51)*6+MOD(D51,1)*10)</f>
        <v>6.42</v>
      </c>
      <c r="F51" s="2" t="s">
        <v>20</v>
      </c>
      <c r="G51" s="3">
        <v>322</v>
      </c>
      <c r="H51" s="3">
        <v>3</v>
      </c>
      <c r="I51" s="4">
        <v>41.3</v>
      </c>
      <c r="J51" s="5">
        <f>(G51*6)/(INT(I51)*6+MOD(I51,1)*10)</f>
        <v>7.7590361445783138</v>
      </c>
    </row>
    <row r="52" spans="1:10" x14ac:dyDescent="0.35">
      <c r="A52" s="2" t="s">
        <v>10</v>
      </c>
      <c r="B52" s="3">
        <v>319</v>
      </c>
      <c r="C52" s="3">
        <v>5</v>
      </c>
      <c r="D52" s="4">
        <v>50</v>
      </c>
      <c r="E52" s="5">
        <f>(B52*6)/(INT(D52)*6+MOD(D52,1)*10)</f>
        <v>6.38</v>
      </c>
      <c r="F52" s="2" t="s">
        <v>17</v>
      </c>
      <c r="G52" s="3">
        <v>223</v>
      </c>
      <c r="H52" s="3">
        <v>10</v>
      </c>
      <c r="I52" s="4">
        <v>47.4</v>
      </c>
      <c r="J52" s="5">
        <f>(G52*6)/(INT(I52)*6+MOD(I52,1)*10)</f>
        <v>4.6783216783216783</v>
      </c>
    </row>
    <row r="53" spans="1:10" x14ac:dyDescent="0.35">
      <c r="A53" s="2" t="s">
        <v>22</v>
      </c>
      <c r="B53" s="3">
        <v>318</v>
      </c>
      <c r="C53" s="3">
        <v>8</v>
      </c>
      <c r="D53" s="4">
        <v>50</v>
      </c>
      <c r="E53" s="5">
        <f>(B53*6)/(INT(D53)*6+MOD(D53,1)*10)</f>
        <v>6.36</v>
      </c>
      <c r="F53" s="2" t="s">
        <v>20</v>
      </c>
      <c r="G53" s="3">
        <v>322</v>
      </c>
      <c r="H53" s="3">
        <v>4</v>
      </c>
      <c r="I53" s="4">
        <v>48.1</v>
      </c>
      <c r="J53" s="5">
        <f>(G53*6)/(INT(I53)*6+MOD(I53,1)*10)</f>
        <v>6.6851211072664363</v>
      </c>
    </row>
    <row r="54" spans="1:10" x14ac:dyDescent="0.35">
      <c r="A54" s="2" t="s">
        <v>17</v>
      </c>
      <c r="B54" s="3">
        <v>318</v>
      </c>
      <c r="C54" s="3">
        <v>4</v>
      </c>
      <c r="D54" s="4">
        <v>50</v>
      </c>
      <c r="E54" s="5">
        <f>(B54*6)/(INT(D54)*6+MOD(D54,1)*10)</f>
        <v>6.36</v>
      </c>
      <c r="F54" s="2" t="s">
        <v>20</v>
      </c>
      <c r="G54" s="3">
        <v>112</v>
      </c>
      <c r="H54" s="3">
        <v>10</v>
      </c>
      <c r="I54" s="4">
        <v>37</v>
      </c>
      <c r="J54" s="5">
        <f>(G54*6)/(INT(I54)*6+MOD(I54,1)*10)</f>
        <v>3.0270270270270272</v>
      </c>
    </row>
    <row r="55" spans="1:10" x14ac:dyDescent="0.35">
      <c r="A55" s="2" t="s">
        <v>11</v>
      </c>
      <c r="B55" s="3">
        <v>317</v>
      </c>
      <c r="C55" s="3">
        <v>7</v>
      </c>
      <c r="D55" s="4">
        <v>50</v>
      </c>
      <c r="E55" s="5">
        <f>(B55*6)/(INT(D55)*6+MOD(D55,1)*10)</f>
        <v>6.34</v>
      </c>
      <c r="F55" s="2" t="s">
        <v>21</v>
      </c>
      <c r="G55" s="3">
        <v>112</v>
      </c>
      <c r="H55" s="3">
        <v>10</v>
      </c>
      <c r="I55" s="4">
        <v>33.1</v>
      </c>
      <c r="J55" s="5">
        <f>(G55*6)/(INT(I55)*6+MOD(I55,1)*10)</f>
        <v>3.3768844221105527</v>
      </c>
    </row>
    <row r="56" spans="1:10" x14ac:dyDescent="0.35">
      <c r="A56" s="2" t="s">
        <v>11</v>
      </c>
      <c r="B56" s="3">
        <v>315</v>
      </c>
      <c r="C56" s="3">
        <v>9</v>
      </c>
      <c r="D56" s="4">
        <v>50</v>
      </c>
      <c r="E56" s="5">
        <f>(B56*6)/(INT(D56)*6+MOD(D56,1)*10)</f>
        <v>6.3</v>
      </c>
      <c r="F56" s="2" t="s">
        <v>20</v>
      </c>
      <c r="G56" s="3">
        <v>221</v>
      </c>
      <c r="H56" s="3">
        <v>10</v>
      </c>
      <c r="I56" s="4">
        <v>44.1</v>
      </c>
      <c r="J56" s="5">
        <f>(G56*6)/(INT(I56)*6+MOD(I56,1)*10)</f>
        <v>5.0037735849056606</v>
      </c>
    </row>
    <row r="57" spans="1:10" x14ac:dyDescent="0.35">
      <c r="A57" s="2" t="s">
        <v>12</v>
      </c>
      <c r="B57" s="3">
        <v>314</v>
      </c>
      <c r="C57" s="3">
        <v>9</v>
      </c>
      <c r="D57" s="4">
        <v>50</v>
      </c>
      <c r="E57" s="5">
        <f>(B57*6)/(INT(D57)*6+MOD(D57,1)*10)</f>
        <v>6.28</v>
      </c>
      <c r="F57" s="2" t="s">
        <v>20</v>
      </c>
      <c r="G57" s="3">
        <v>286</v>
      </c>
      <c r="H57" s="3">
        <v>10</v>
      </c>
      <c r="I57" s="4">
        <v>48</v>
      </c>
      <c r="J57" s="5">
        <f>(G57*6)/(INT(I57)*6+MOD(I57,1)*10)</f>
        <v>5.958333333333333</v>
      </c>
    </row>
    <row r="58" spans="1:10" x14ac:dyDescent="0.35">
      <c r="A58" s="2" t="s">
        <v>13</v>
      </c>
      <c r="B58" s="3">
        <v>314</v>
      </c>
      <c r="C58" s="3">
        <v>4</v>
      </c>
      <c r="D58" s="4">
        <v>50</v>
      </c>
      <c r="E58" s="5">
        <f>(B58*6)/(INT(D58)*6+MOD(D58,1)*10)</f>
        <v>6.28</v>
      </c>
      <c r="F58" s="2" t="s">
        <v>9</v>
      </c>
      <c r="G58" s="3">
        <v>250</v>
      </c>
      <c r="H58" s="3">
        <v>10</v>
      </c>
      <c r="I58" s="4">
        <v>46.5</v>
      </c>
      <c r="J58" s="5">
        <f>(G58*6)/(INT(I58)*6+MOD(I58,1)*10)</f>
        <v>5.3380782918149468</v>
      </c>
    </row>
    <row r="59" spans="1:10" x14ac:dyDescent="0.35">
      <c r="A59" s="2" t="s">
        <v>14</v>
      </c>
      <c r="B59" s="3">
        <v>311</v>
      </c>
      <c r="C59" s="3">
        <v>8</v>
      </c>
      <c r="D59" s="4">
        <v>50</v>
      </c>
      <c r="E59" s="5">
        <f>(B59*6)/(INT(D59)*6+MOD(D59,1)*10)</f>
        <v>6.22</v>
      </c>
      <c r="F59" s="2" t="s">
        <v>16</v>
      </c>
      <c r="G59" s="3">
        <v>207</v>
      </c>
      <c r="H59" s="3">
        <v>10</v>
      </c>
      <c r="I59" s="4">
        <v>39.5</v>
      </c>
      <c r="J59" s="5">
        <f>(G59*6)/(INT(I59)*6+MOD(I59,1)*10)</f>
        <v>5.1966527196652716</v>
      </c>
    </row>
    <row r="60" spans="1:10" x14ac:dyDescent="0.35">
      <c r="A60" s="2" t="s">
        <v>12</v>
      </c>
      <c r="B60" s="3">
        <v>311</v>
      </c>
      <c r="C60" s="3">
        <v>2</v>
      </c>
      <c r="D60" s="4">
        <v>50</v>
      </c>
      <c r="E60" s="5">
        <f>(B60*6)/(INT(D60)*6+MOD(D60,1)*10)</f>
        <v>6.22</v>
      </c>
      <c r="F60" s="2" t="s">
        <v>9</v>
      </c>
      <c r="G60" s="3">
        <v>130</v>
      </c>
      <c r="H60" s="3">
        <v>10</v>
      </c>
      <c r="I60" s="4">
        <v>42.3</v>
      </c>
      <c r="J60" s="5">
        <f>(G60*6)/(INT(I60)*6+MOD(I60,1)*10)</f>
        <v>3.0588235294117649</v>
      </c>
    </row>
    <row r="61" spans="1:10" x14ac:dyDescent="0.35">
      <c r="A61" s="2" t="s">
        <v>15</v>
      </c>
      <c r="B61" s="3">
        <v>311</v>
      </c>
      <c r="C61" s="3">
        <v>6</v>
      </c>
      <c r="D61" s="4">
        <v>50</v>
      </c>
      <c r="E61" s="5">
        <f>(B61*6)/(INT(D61)*6+MOD(D61,1)*10)</f>
        <v>6.22</v>
      </c>
      <c r="F61" s="2" t="s">
        <v>25</v>
      </c>
      <c r="G61" s="3">
        <v>288</v>
      </c>
      <c r="H61" s="3">
        <v>10</v>
      </c>
      <c r="I61" s="4">
        <v>50</v>
      </c>
      <c r="J61" s="5">
        <f>(G61*6)/(INT(I61)*6+MOD(I61,1)*10)</f>
        <v>5.76</v>
      </c>
    </row>
    <row r="62" spans="1:10" x14ac:dyDescent="0.35">
      <c r="A62" s="2" t="s">
        <v>10</v>
      </c>
      <c r="B62" s="3">
        <v>310</v>
      </c>
      <c r="C62" s="3">
        <v>8</v>
      </c>
      <c r="D62" s="4">
        <v>50</v>
      </c>
      <c r="E62" s="5">
        <f>(B62*6)/(INT(D62)*6+MOD(D62,1)*10)</f>
        <v>6.2</v>
      </c>
      <c r="F62" s="2" t="s">
        <v>11</v>
      </c>
      <c r="G62" s="3">
        <v>228</v>
      </c>
      <c r="H62" s="3">
        <v>10</v>
      </c>
      <c r="I62" s="4">
        <v>44.3</v>
      </c>
      <c r="J62" s="5">
        <f>(G62*6)/(INT(I62)*6+MOD(I62,1)*10)</f>
        <v>5.1235955056179776</v>
      </c>
    </row>
    <row r="63" spans="1:10" x14ac:dyDescent="0.35">
      <c r="A63" s="2" t="s">
        <v>15</v>
      </c>
      <c r="B63" s="3">
        <v>310</v>
      </c>
      <c r="C63" s="3">
        <v>6</v>
      </c>
      <c r="D63" s="4">
        <v>50</v>
      </c>
      <c r="E63" s="5">
        <f>(B63*6)/(INT(D63)*6+MOD(D63,1)*10)</f>
        <v>6.2</v>
      </c>
      <c r="F63" s="2" t="s">
        <v>11</v>
      </c>
      <c r="G63" s="3">
        <v>160</v>
      </c>
      <c r="H63" s="3">
        <v>10</v>
      </c>
      <c r="I63" s="4">
        <v>39</v>
      </c>
      <c r="J63" s="5">
        <f>(G63*6)/(INT(I63)*6+MOD(I63,1)*10)</f>
        <v>4.1025641025641022</v>
      </c>
    </row>
    <row r="64" spans="1:10" x14ac:dyDescent="0.35">
      <c r="A64" s="2" t="s">
        <v>14</v>
      </c>
      <c r="B64" s="3">
        <v>309</v>
      </c>
      <c r="C64" s="3">
        <v>6</v>
      </c>
      <c r="D64" s="4">
        <v>50</v>
      </c>
      <c r="E64" s="5">
        <f>(B64*6)/(INT(D64)*6+MOD(D64,1)*10)</f>
        <v>6.18</v>
      </c>
      <c r="F64" s="2" t="s">
        <v>17</v>
      </c>
      <c r="G64" s="3">
        <v>312</v>
      </c>
      <c r="H64" s="3">
        <v>1</v>
      </c>
      <c r="I64" s="4">
        <v>47.2</v>
      </c>
      <c r="J64" s="5">
        <f>(G64*6)/(INT(I64)*6+MOD(I64,1)*10)</f>
        <v>6.591549295774648</v>
      </c>
    </row>
    <row r="65" spans="1:10" x14ac:dyDescent="0.35">
      <c r="A65" s="2" t="s">
        <v>11</v>
      </c>
      <c r="B65" s="3">
        <v>308</v>
      </c>
      <c r="C65" s="3">
        <v>7</v>
      </c>
      <c r="D65" s="4">
        <v>50</v>
      </c>
      <c r="E65" s="5">
        <f>(B65*6)/(INT(D65)*6+MOD(D65,1)*10)</f>
        <v>6.16</v>
      </c>
      <c r="F65" s="2" t="s">
        <v>16</v>
      </c>
      <c r="G65" s="3">
        <v>259</v>
      </c>
      <c r="H65" s="3">
        <v>9</v>
      </c>
      <c r="I65" s="4">
        <v>50</v>
      </c>
      <c r="J65" s="5">
        <f>(G65*6)/(INT(I65)*6+MOD(I65,1)*10)</f>
        <v>5.18</v>
      </c>
    </row>
    <row r="66" spans="1:10" x14ac:dyDescent="0.35">
      <c r="A66" s="2" t="s">
        <v>8</v>
      </c>
      <c r="B66" s="3">
        <v>308</v>
      </c>
      <c r="C66" s="3">
        <v>6</v>
      </c>
      <c r="D66" s="4">
        <v>50</v>
      </c>
      <c r="E66" s="5">
        <f>(B66*6)/(INT(D66)*6+MOD(D66,1)*10)</f>
        <v>6.16</v>
      </c>
      <c r="F66" s="2" t="s">
        <v>21</v>
      </c>
      <c r="G66" s="3">
        <v>147</v>
      </c>
      <c r="H66" s="3">
        <v>10</v>
      </c>
      <c r="I66" s="4">
        <v>36</v>
      </c>
      <c r="J66" s="5">
        <f>(G66*6)/(INT(I66)*6+MOD(I66,1)*10)</f>
        <v>4.083333333333333</v>
      </c>
    </row>
    <row r="67" spans="1:10" x14ac:dyDescent="0.35">
      <c r="A67" s="2" t="s">
        <v>10</v>
      </c>
      <c r="B67" s="3">
        <v>307</v>
      </c>
      <c r="C67" s="3">
        <v>10</v>
      </c>
      <c r="D67" s="4">
        <v>49</v>
      </c>
      <c r="E67" s="5">
        <f>(B67*6)/(INT(D67)*6+MOD(D67,1)*10)</f>
        <v>6.2653061224489797</v>
      </c>
      <c r="F67" s="2" t="s">
        <v>11</v>
      </c>
      <c r="G67" s="3">
        <v>266</v>
      </c>
      <c r="H67" s="3">
        <v>10</v>
      </c>
      <c r="I67" s="4">
        <v>45.4</v>
      </c>
      <c r="J67" s="5">
        <f>(G67*6)/(INT(I67)*6+MOD(I67,1)*10)</f>
        <v>5.8248175182481754</v>
      </c>
    </row>
    <row r="68" spans="1:10" x14ac:dyDescent="0.35">
      <c r="A68" s="2" t="s">
        <v>12</v>
      </c>
      <c r="B68" s="3">
        <v>307</v>
      </c>
      <c r="C68" s="3">
        <v>7</v>
      </c>
      <c r="D68" s="4">
        <v>50</v>
      </c>
      <c r="E68" s="5">
        <f>(B68*6)/(INT(D68)*6+MOD(D68,1)*10)</f>
        <v>6.14</v>
      </c>
      <c r="F68" s="2" t="s">
        <v>16</v>
      </c>
      <c r="G68" s="3">
        <v>177</v>
      </c>
      <c r="H68" s="3">
        <v>10</v>
      </c>
      <c r="I68" s="4">
        <v>40.200000000000003</v>
      </c>
      <c r="J68" s="5">
        <f>(G68*6)/(INT(I68)*6+MOD(I68,1)*10)</f>
        <v>4.3884297520661155</v>
      </c>
    </row>
    <row r="69" spans="1:10" x14ac:dyDescent="0.35">
      <c r="A69" s="2" t="s">
        <v>13</v>
      </c>
      <c r="B69" s="3">
        <v>306</v>
      </c>
      <c r="C69" s="3">
        <v>10</v>
      </c>
      <c r="D69" s="4">
        <v>50</v>
      </c>
      <c r="E69" s="5">
        <f>(B69*6)/(INT(D69)*6+MOD(D69,1)*10)</f>
        <v>6.12</v>
      </c>
      <c r="F69" s="2" t="s">
        <v>24</v>
      </c>
      <c r="G69" s="3">
        <v>307</v>
      </c>
      <c r="H69" s="3">
        <v>4</v>
      </c>
      <c r="I69" s="4">
        <v>47.4</v>
      </c>
      <c r="J69" s="5">
        <f>(G69*6)/(INT(I69)*6+MOD(I69,1)*10)</f>
        <v>6.4405594405594409</v>
      </c>
    </row>
    <row r="70" spans="1:10" x14ac:dyDescent="0.35">
      <c r="A70" s="2" t="s">
        <v>16</v>
      </c>
      <c r="B70" s="3">
        <v>306</v>
      </c>
      <c r="C70" s="3">
        <v>6</v>
      </c>
      <c r="D70" s="4">
        <v>50</v>
      </c>
      <c r="E70" s="5">
        <f>(B70*6)/(INT(D70)*6+MOD(D70,1)*10)</f>
        <v>6.12</v>
      </c>
      <c r="F70" s="2" t="s">
        <v>18</v>
      </c>
      <c r="G70" s="3">
        <v>229</v>
      </c>
      <c r="H70" s="3">
        <v>1</v>
      </c>
      <c r="I70" s="4">
        <v>36.5</v>
      </c>
      <c r="J70" s="5">
        <f>(G70*6)/(INT(I70)*6+MOD(I70,1)*10)</f>
        <v>6.2171945701357467</v>
      </c>
    </row>
    <row r="71" spans="1:10" x14ac:dyDescent="0.35">
      <c r="A71" s="2" t="s">
        <v>14</v>
      </c>
      <c r="B71" s="3">
        <v>305</v>
      </c>
      <c r="C71" s="3">
        <v>8</v>
      </c>
      <c r="D71" s="4">
        <v>50</v>
      </c>
      <c r="E71" s="5">
        <f>(B71*6)/(INT(D71)*6+MOD(D71,1)*10)</f>
        <v>6.1</v>
      </c>
      <c r="F71" s="2" t="s">
        <v>18</v>
      </c>
      <c r="G71" s="3">
        <v>186</v>
      </c>
      <c r="H71" s="3">
        <v>10</v>
      </c>
      <c r="I71" s="4">
        <v>45</v>
      </c>
      <c r="J71" s="5">
        <f>(G71*6)/(INT(I71)*6+MOD(I71,1)*10)</f>
        <v>4.1333333333333337</v>
      </c>
    </row>
    <row r="72" spans="1:10" x14ac:dyDescent="0.35">
      <c r="A72" s="2" t="s">
        <v>15</v>
      </c>
      <c r="B72" s="3">
        <v>304</v>
      </c>
      <c r="C72" s="3">
        <v>7</v>
      </c>
      <c r="D72" s="4">
        <v>50</v>
      </c>
      <c r="E72" s="5">
        <f>(B72*6)/(INT(D72)*6+MOD(D72,1)*10)</f>
        <v>6.08</v>
      </c>
      <c r="F72" s="2" t="s">
        <v>24</v>
      </c>
      <c r="G72" s="3">
        <v>307</v>
      </c>
      <c r="H72" s="3">
        <v>6</v>
      </c>
      <c r="I72" s="4">
        <v>45.5</v>
      </c>
      <c r="J72" s="5">
        <f>(G72*6)/(INT(I72)*6+MOD(I72,1)*10)</f>
        <v>6.6981818181818182</v>
      </c>
    </row>
    <row r="73" spans="1:10" x14ac:dyDescent="0.35">
      <c r="A73" s="2" t="s">
        <v>14</v>
      </c>
      <c r="B73" s="3">
        <v>303</v>
      </c>
      <c r="C73" s="3">
        <v>8</v>
      </c>
      <c r="D73" s="4">
        <v>50</v>
      </c>
      <c r="E73" s="5">
        <f>(B73*6)/(INT(D73)*6+MOD(D73,1)*10)</f>
        <v>6.06</v>
      </c>
      <c r="F73" s="2" t="s">
        <v>22</v>
      </c>
      <c r="G73" s="3">
        <v>184</v>
      </c>
      <c r="H73" s="3">
        <v>10</v>
      </c>
      <c r="I73" s="4">
        <v>42.2</v>
      </c>
      <c r="J73" s="5">
        <f>(G73*6)/(INT(I73)*6+MOD(I73,1)*10)</f>
        <v>4.3464566929133852</v>
      </c>
    </row>
    <row r="74" spans="1:10" x14ac:dyDescent="0.35">
      <c r="A74" s="2" t="s">
        <v>17</v>
      </c>
      <c r="B74" s="3">
        <v>303</v>
      </c>
      <c r="C74" s="3">
        <v>5</v>
      </c>
      <c r="D74" s="4">
        <v>50</v>
      </c>
      <c r="E74" s="5">
        <f>(B74*6)/(INT(D74)*6+MOD(D74,1)*10)</f>
        <v>6.06</v>
      </c>
      <c r="F74" s="2" t="s">
        <v>15</v>
      </c>
      <c r="G74" s="3">
        <v>190</v>
      </c>
      <c r="H74" s="3">
        <v>10</v>
      </c>
      <c r="I74" s="4">
        <v>44.3</v>
      </c>
      <c r="J74" s="5">
        <f>(G74*6)/(INT(I74)*6+MOD(I74,1)*10)</f>
        <v>4.2696629213483144</v>
      </c>
    </row>
    <row r="75" spans="1:10" x14ac:dyDescent="0.35">
      <c r="A75" s="2" t="s">
        <v>12</v>
      </c>
      <c r="B75" s="3">
        <v>302</v>
      </c>
      <c r="C75" s="3">
        <v>6</v>
      </c>
      <c r="D75" s="4">
        <v>50</v>
      </c>
      <c r="E75" s="5">
        <f>(B75*6)/(INT(D75)*6+MOD(D75,1)*10)</f>
        <v>6.04</v>
      </c>
      <c r="F75" s="2" t="s">
        <v>20</v>
      </c>
      <c r="G75" s="3">
        <v>193</v>
      </c>
      <c r="H75" s="3">
        <v>10</v>
      </c>
      <c r="I75" s="4">
        <v>45</v>
      </c>
      <c r="J75" s="5">
        <f>(G75*6)/(INT(I75)*6+MOD(I75,1)*10)</f>
        <v>4.2888888888888888</v>
      </c>
    </row>
    <row r="76" spans="1:10" x14ac:dyDescent="0.35">
      <c r="A76" s="2" t="s">
        <v>18</v>
      </c>
      <c r="B76" s="3">
        <v>302</v>
      </c>
      <c r="C76" s="3">
        <v>7</v>
      </c>
      <c r="D76" s="4">
        <v>50</v>
      </c>
      <c r="E76" s="5">
        <f>(B76*6)/(INT(D76)*6+MOD(D76,1)*10)</f>
        <v>6.04</v>
      </c>
      <c r="F76" s="2" t="s">
        <v>11</v>
      </c>
      <c r="G76" s="3">
        <v>192</v>
      </c>
      <c r="H76" s="3">
        <v>10</v>
      </c>
      <c r="I76" s="4">
        <v>41.4</v>
      </c>
      <c r="J76" s="5">
        <f>(G76*6)/(INT(I76)*6+MOD(I76,1)*10)</f>
        <v>4.6079999999999997</v>
      </c>
    </row>
    <row r="77" spans="1:10" x14ac:dyDescent="0.35">
      <c r="A77" s="2" t="s">
        <v>10</v>
      </c>
      <c r="B77" s="3">
        <v>301</v>
      </c>
      <c r="C77" s="3">
        <v>6</v>
      </c>
      <c r="D77" s="4">
        <v>50</v>
      </c>
      <c r="E77" s="5">
        <f>(B77*6)/(INT(D77)*6+MOD(D77,1)*10)</f>
        <v>6.02</v>
      </c>
      <c r="F77" s="2" t="s">
        <v>9</v>
      </c>
      <c r="G77" s="3">
        <v>45</v>
      </c>
      <c r="H77" s="3">
        <v>10</v>
      </c>
      <c r="I77" s="4">
        <v>14</v>
      </c>
      <c r="J77" s="5">
        <f>(G77*6)/(INT(I77)*6+MOD(I77,1)*10)</f>
        <v>3.2142857142857144</v>
      </c>
    </row>
    <row r="78" spans="1:10" x14ac:dyDescent="0.35">
      <c r="A78" s="2" t="s">
        <v>8</v>
      </c>
      <c r="B78" s="3">
        <v>301</v>
      </c>
      <c r="C78" s="3">
        <v>8</v>
      </c>
      <c r="D78" s="4">
        <v>50</v>
      </c>
      <c r="E78" s="5">
        <f>(B78*6)/(INT(D78)*6+MOD(D78,1)*10)</f>
        <v>6.02</v>
      </c>
      <c r="F78" s="2" t="s">
        <v>13</v>
      </c>
      <c r="G78" s="3">
        <v>202</v>
      </c>
      <c r="H78" s="3">
        <v>9</v>
      </c>
      <c r="I78" s="4">
        <v>50</v>
      </c>
      <c r="J78" s="5">
        <f>(G78*6)/(INT(I78)*6+MOD(I78,1)*10)</f>
        <v>4.04</v>
      </c>
    </row>
    <row r="79" spans="1:10" x14ac:dyDescent="0.35">
      <c r="A79" s="2" t="s">
        <v>12</v>
      </c>
      <c r="B79" s="3">
        <v>300</v>
      </c>
      <c r="C79" s="3">
        <v>7</v>
      </c>
      <c r="D79" s="4">
        <v>50</v>
      </c>
      <c r="E79" s="5">
        <f>(B79*6)/(INT(D79)*6+MOD(D79,1)*10)</f>
        <v>6</v>
      </c>
      <c r="F79" s="2" t="s">
        <v>11</v>
      </c>
      <c r="G79" s="3">
        <v>224</v>
      </c>
      <c r="H79" s="3">
        <v>10</v>
      </c>
      <c r="I79" s="4">
        <v>47</v>
      </c>
      <c r="J79" s="5">
        <f>(G79*6)/(INT(I79)*6+MOD(I79,1)*10)</f>
        <v>4.7659574468085104</v>
      </c>
    </row>
    <row r="80" spans="1:10" x14ac:dyDescent="0.35">
      <c r="A80" s="2" t="s">
        <v>15</v>
      </c>
      <c r="B80" s="3">
        <v>300</v>
      </c>
      <c r="C80" s="3">
        <v>10</v>
      </c>
      <c r="D80" s="4">
        <v>49.5</v>
      </c>
      <c r="E80" s="5">
        <f>(B80*6)/(INT(D80)*6+MOD(D80,1)*10)</f>
        <v>6.0200668896321075</v>
      </c>
      <c r="F80" s="2" t="s">
        <v>14</v>
      </c>
      <c r="G80" s="3">
        <v>301</v>
      </c>
      <c r="H80" s="3">
        <v>9</v>
      </c>
      <c r="I80" s="4">
        <v>49.5</v>
      </c>
      <c r="J80" s="5">
        <f>(G80*6)/(INT(I80)*6+MOD(I80,1)*10)</f>
        <v>6.040133779264214</v>
      </c>
    </row>
    <row r="81" spans="1:10" x14ac:dyDescent="0.35">
      <c r="A81" s="2" t="s">
        <v>8</v>
      </c>
      <c r="B81" s="3">
        <v>298</v>
      </c>
      <c r="C81" s="3">
        <v>9</v>
      </c>
      <c r="D81" s="4">
        <v>50</v>
      </c>
      <c r="E81" s="5">
        <f>(B81*6)/(INT(D81)*6+MOD(D81,1)*10)</f>
        <v>5.96</v>
      </c>
      <c r="F81" s="2" t="s">
        <v>19</v>
      </c>
      <c r="G81" s="3">
        <v>123</v>
      </c>
      <c r="H81" s="3">
        <v>10</v>
      </c>
      <c r="I81" s="4">
        <v>42.1</v>
      </c>
      <c r="J81" s="5">
        <f>(G81*6)/(INT(I81)*6+MOD(I81,1)*10)</f>
        <v>2.9169960474308301</v>
      </c>
    </row>
    <row r="82" spans="1:10" x14ac:dyDescent="0.35">
      <c r="A82" s="2" t="s">
        <v>12</v>
      </c>
      <c r="B82" s="3">
        <v>296</v>
      </c>
      <c r="C82" s="3">
        <v>10</v>
      </c>
      <c r="D82" s="4">
        <v>48.4</v>
      </c>
      <c r="E82" s="5">
        <f>(B82*6)/(INT(D82)*6+MOD(D82,1)*10)</f>
        <v>6.0821917808219181</v>
      </c>
      <c r="F82" s="2" t="s">
        <v>16</v>
      </c>
      <c r="G82" s="3">
        <v>300</v>
      </c>
      <c r="H82" s="3">
        <v>7</v>
      </c>
      <c r="I82" s="4">
        <v>49.4</v>
      </c>
      <c r="J82" s="5">
        <f>(G82*6)/(INT(I82)*6+MOD(I82,1)*10)</f>
        <v>6.0402684563758386</v>
      </c>
    </row>
    <row r="83" spans="1:10" x14ac:dyDescent="0.35">
      <c r="A83" s="2" t="s">
        <v>12</v>
      </c>
      <c r="B83" s="3">
        <v>292</v>
      </c>
      <c r="C83" s="3">
        <v>6</v>
      </c>
      <c r="D83" s="4">
        <v>50</v>
      </c>
      <c r="E83" s="5">
        <f>(B83*6)/(INT(D83)*6+MOD(D83,1)*10)</f>
        <v>5.84</v>
      </c>
      <c r="F83" s="2" t="s">
        <v>17</v>
      </c>
      <c r="G83" s="3">
        <v>109</v>
      </c>
      <c r="H83" s="3">
        <v>10</v>
      </c>
      <c r="I83" s="4">
        <v>23</v>
      </c>
      <c r="J83" s="5">
        <f>(G83*6)/(INT(I83)*6+MOD(I83,1)*10)</f>
        <v>4.7391304347826084</v>
      </c>
    </row>
    <row r="84" spans="1:10" x14ac:dyDescent="0.35">
      <c r="A84" s="2" t="s">
        <v>13</v>
      </c>
      <c r="B84" s="3">
        <v>292</v>
      </c>
      <c r="C84" s="3">
        <v>6</v>
      </c>
      <c r="D84" s="4">
        <v>50</v>
      </c>
      <c r="E84" s="5">
        <f>(B84*6)/(INT(D84)*6+MOD(D84,1)*10)</f>
        <v>5.84</v>
      </c>
      <c r="F84" s="2" t="s">
        <v>14</v>
      </c>
      <c r="G84" s="3">
        <v>296</v>
      </c>
      <c r="H84" s="3">
        <v>4</v>
      </c>
      <c r="I84" s="4">
        <v>48.4</v>
      </c>
      <c r="J84" s="5">
        <f>(G84*6)/(INT(I84)*6+MOD(I84,1)*10)</f>
        <v>6.0821917808219181</v>
      </c>
    </row>
    <row r="85" spans="1:10" x14ac:dyDescent="0.35">
      <c r="A85" s="2" t="s">
        <v>18</v>
      </c>
      <c r="B85" s="3">
        <v>291</v>
      </c>
      <c r="C85" s="3">
        <v>8</v>
      </c>
      <c r="D85" s="4">
        <v>50</v>
      </c>
      <c r="E85" s="5">
        <f>(B85*6)/(INT(D85)*6+MOD(D85,1)*10)</f>
        <v>5.82</v>
      </c>
      <c r="F85" s="2" t="s">
        <v>15</v>
      </c>
      <c r="G85" s="3">
        <v>286</v>
      </c>
      <c r="H85" s="3">
        <v>10</v>
      </c>
      <c r="I85" s="4">
        <v>49</v>
      </c>
      <c r="J85" s="5">
        <f>(G85*6)/(INT(I85)*6+MOD(I85,1)*10)</f>
        <v>5.8367346938775508</v>
      </c>
    </row>
    <row r="86" spans="1:10" x14ac:dyDescent="0.35">
      <c r="A86" s="2" t="s">
        <v>10</v>
      </c>
      <c r="B86" s="3">
        <v>288</v>
      </c>
      <c r="C86" s="3">
        <v>10</v>
      </c>
      <c r="D86" s="4">
        <v>49</v>
      </c>
      <c r="E86" s="5">
        <f>(B86*6)/(INT(D86)*6+MOD(D86,1)*10)</f>
        <v>5.8775510204081636</v>
      </c>
      <c r="F86" s="2" t="s">
        <v>15</v>
      </c>
      <c r="G86" s="3">
        <v>273</v>
      </c>
      <c r="H86" s="3">
        <v>9</v>
      </c>
      <c r="I86" s="4">
        <v>50</v>
      </c>
      <c r="J86" s="5">
        <f>(G86*6)/(INT(I86)*6+MOD(I86,1)*10)</f>
        <v>5.46</v>
      </c>
    </row>
    <row r="87" spans="1:10" x14ac:dyDescent="0.35">
      <c r="A87" s="2" t="s">
        <v>20</v>
      </c>
      <c r="B87" s="3">
        <v>288</v>
      </c>
      <c r="C87" s="3">
        <v>7</v>
      </c>
      <c r="D87" s="4">
        <v>50</v>
      </c>
      <c r="E87" s="5">
        <f>(B87*6)/(INT(D87)*6+MOD(D87,1)*10)</f>
        <v>5.76</v>
      </c>
      <c r="F87" s="2" t="s">
        <v>18</v>
      </c>
      <c r="G87" s="3">
        <v>290</v>
      </c>
      <c r="H87" s="3">
        <v>7</v>
      </c>
      <c r="I87" s="4">
        <v>48.5</v>
      </c>
      <c r="J87" s="5">
        <f>(G87*6)/(INT(I87)*6+MOD(I87,1)*10)</f>
        <v>5.9385665529010243</v>
      </c>
    </row>
    <row r="88" spans="1:10" x14ac:dyDescent="0.35">
      <c r="A88" s="2" t="s">
        <v>8</v>
      </c>
      <c r="B88" s="3">
        <v>287</v>
      </c>
      <c r="C88" s="3">
        <v>10</v>
      </c>
      <c r="D88" s="4">
        <v>48.5</v>
      </c>
      <c r="E88" s="5">
        <f>(B88*6)/(INT(D88)*6+MOD(D88,1)*10)</f>
        <v>5.8771331058020477</v>
      </c>
      <c r="F88" s="2" t="s">
        <v>12</v>
      </c>
      <c r="G88" s="3">
        <v>288</v>
      </c>
      <c r="H88" s="3">
        <v>4</v>
      </c>
      <c r="I88" s="4">
        <v>48.4</v>
      </c>
      <c r="J88" s="5">
        <f>(G88*6)/(INT(I88)*6+MOD(I88,1)*10)</f>
        <v>5.9178082191780819</v>
      </c>
    </row>
    <row r="89" spans="1:10" x14ac:dyDescent="0.35">
      <c r="A89" s="2" t="s">
        <v>10</v>
      </c>
      <c r="B89" s="3">
        <v>285</v>
      </c>
      <c r="C89" s="3">
        <v>7</v>
      </c>
      <c r="D89" s="4">
        <v>50</v>
      </c>
      <c r="E89" s="5">
        <f>(B89*6)/(INT(D89)*6+MOD(D89,1)*10)</f>
        <v>5.7</v>
      </c>
      <c r="F89" s="2" t="s">
        <v>14</v>
      </c>
      <c r="G89" s="3">
        <v>221</v>
      </c>
      <c r="H89" s="3">
        <v>10</v>
      </c>
      <c r="I89" s="4">
        <v>44.4</v>
      </c>
      <c r="J89" s="5">
        <f>(G89*6)/(INT(I89)*6+MOD(I89,1)*10)</f>
        <v>4.9477611940298507</v>
      </c>
    </row>
    <row r="90" spans="1:10" x14ac:dyDescent="0.35">
      <c r="A90" s="2" t="s">
        <v>26</v>
      </c>
      <c r="B90" s="3">
        <v>285</v>
      </c>
      <c r="C90" s="3">
        <v>7</v>
      </c>
      <c r="D90" s="4">
        <v>50</v>
      </c>
      <c r="E90" s="5">
        <f>(B90*6)/(INT(D90)*6+MOD(D90,1)*10)</f>
        <v>5.7</v>
      </c>
      <c r="F90" s="2" t="s">
        <v>8</v>
      </c>
      <c r="G90" s="3">
        <v>286</v>
      </c>
      <c r="H90" s="3">
        <v>6</v>
      </c>
      <c r="I90" s="4">
        <v>48</v>
      </c>
      <c r="J90" s="5">
        <f>(G90*6)/(INT(I90)*6+MOD(I90,1)*10)</f>
        <v>5.958333333333333</v>
      </c>
    </row>
    <row r="91" spans="1:10" x14ac:dyDescent="0.35">
      <c r="A91" s="2" t="s">
        <v>16</v>
      </c>
      <c r="B91" s="3">
        <v>284</v>
      </c>
      <c r="C91" s="3">
        <v>8</v>
      </c>
      <c r="D91" s="4">
        <v>50</v>
      </c>
      <c r="E91" s="5">
        <f>(B91*6)/(INT(D91)*6+MOD(D91,1)*10)</f>
        <v>5.68</v>
      </c>
      <c r="F91" s="2" t="s">
        <v>20</v>
      </c>
      <c r="G91" s="3">
        <v>78</v>
      </c>
      <c r="H91" s="3">
        <v>10</v>
      </c>
      <c r="I91" s="4">
        <v>28</v>
      </c>
      <c r="J91" s="5">
        <f>(G91*6)/(INT(I91)*6+MOD(I91,1)*10)</f>
        <v>2.7857142857142856</v>
      </c>
    </row>
    <row r="92" spans="1:10" x14ac:dyDescent="0.35">
      <c r="A92" s="2" t="s">
        <v>16</v>
      </c>
      <c r="B92" s="3">
        <v>281</v>
      </c>
      <c r="C92" s="3">
        <v>5</v>
      </c>
      <c r="D92" s="4">
        <v>43</v>
      </c>
      <c r="E92" s="5">
        <f>(B92*6)/(INT(D92)*6+MOD(D92,1)*10)</f>
        <v>6.5348837209302326</v>
      </c>
      <c r="F92" s="2" t="s">
        <v>18</v>
      </c>
      <c r="G92" s="3">
        <v>299</v>
      </c>
      <c r="H92" s="3">
        <v>6</v>
      </c>
      <c r="I92" s="4">
        <v>42.5</v>
      </c>
      <c r="J92" s="5">
        <f>(G92*6)/(INT(I92)*6+MOD(I92,1)*10)</f>
        <v>6.9805447470817121</v>
      </c>
    </row>
    <row r="93" spans="1:10" x14ac:dyDescent="0.35">
      <c r="A93" s="2" t="s">
        <v>14</v>
      </c>
      <c r="B93" s="3">
        <v>279</v>
      </c>
      <c r="C93" s="3">
        <v>6</v>
      </c>
      <c r="D93" s="4">
        <v>50</v>
      </c>
      <c r="E93" s="5">
        <f>(B93*6)/(INT(D93)*6+MOD(D93,1)*10)</f>
        <v>5.58</v>
      </c>
      <c r="F93" s="2" t="s">
        <v>19</v>
      </c>
      <c r="G93" s="3">
        <v>228</v>
      </c>
      <c r="H93" s="3">
        <v>7</v>
      </c>
      <c r="I93" s="4">
        <v>50</v>
      </c>
      <c r="J93" s="5">
        <f>(G93*6)/(INT(I93)*6+MOD(I93,1)*10)</f>
        <v>4.5599999999999996</v>
      </c>
    </row>
    <row r="94" spans="1:10" x14ac:dyDescent="0.35">
      <c r="A94" s="2" t="s">
        <v>26</v>
      </c>
      <c r="B94" s="3">
        <v>278</v>
      </c>
      <c r="C94" s="3">
        <v>9</v>
      </c>
      <c r="D94" s="4">
        <v>50</v>
      </c>
      <c r="E94" s="5">
        <f>(B94*6)/(INT(D94)*6+MOD(D94,1)*10)</f>
        <v>5.56</v>
      </c>
      <c r="F94" s="2" t="s">
        <v>24</v>
      </c>
      <c r="G94" s="3">
        <v>279</v>
      </c>
      <c r="H94" s="3">
        <v>8</v>
      </c>
      <c r="I94" s="4">
        <v>49.2</v>
      </c>
      <c r="J94" s="5">
        <f>(G94*6)/(INT(I94)*6+MOD(I94,1)*10)</f>
        <v>5.6554054054054053</v>
      </c>
    </row>
    <row r="95" spans="1:10" x14ac:dyDescent="0.35">
      <c r="A95" s="2" t="s">
        <v>15</v>
      </c>
      <c r="B95" s="3">
        <v>278</v>
      </c>
      <c r="C95" s="3">
        <v>5</v>
      </c>
      <c r="D95" s="4">
        <v>50</v>
      </c>
      <c r="E95" s="5">
        <f>(B95*6)/(INT(D95)*6+MOD(D95,1)*10)</f>
        <v>5.56</v>
      </c>
      <c r="F95" s="2" t="s">
        <v>16</v>
      </c>
      <c r="G95" s="3">
        <v>275</v>
      </c>
      <c r="H95" s="3">
        <v>9</v>
      </c>
      <c r="I95" s="4">
        <v>49</v>
      </c>
      <c r="J95" s="5">
        <f>(G95*6)/(INT(I95)*6+MOD(I95,1)*10)</f>
        <v>5.6122448979591839</v>
      </c>
    </row>
    <row r="96" spans="1:10" x14ac:dyDescent="0.35">
      <c r="A96" s="2" t="s">
        <v>11</v>
      </c>
      <c r="B96" s="3">
        <v>277</v>
      </c>
      <c r="C96" s="3">
        <v>7</v>
      </c>
      <c r="D96" s="4">
        <v>50</v>
      </c>
      <c r="E96" s="5">
        <f>(B96*6)/(INT(D96)*6+MOD(D96,1)*10)</f>
        <v>5.54</v>
      </c>
      <c r="F96" s="2" t="s">
        <v>17</v>
      </c>
      <c r="G96" s="3">
        <v>266</v>
      </c>
      <c r="H96" s="3">
        <v>9</v>
      </c>
      <c r="I96" s="4">
        <v>50</v>
      </c>
      <c r="J96" s="5">
        <f>(G96*6)/(INT(I96)*6+MOD(I96,1)*10)</f>
        <v>5.32</v>
      </c>
    </row>
    <row r="97" spans="1:10" x14ac:dyDescent="0.35">
      <c r="A97" s="2" t="s">
        <v>20</v>
      </c>
      <c r="B97" s="3">
        <v>275</v>
      </c>
      <c r="C97" s="3">
        <v>7</v>
      </c>
      <c r="D97" s="4">
        <v>50</v>
      </c>
      <c r="E97" s="5">
        <f>(B97*6)/(INT(D97)*6+MOD(D97,1)*10)</f>
        <v>5.5</v>
      </c>
      <c r="F97" s="2" t="s">
        <v>14</v>
      </c>
      <c r="G97" s="3">
        <v>260</v>
      </c>
      <c r="H97" s="3">
        <v>10</v>
      </c>
      <c r="I97" s="4">
        <v>48.3</v>
      </c>
      <c r="J97" s="5">
        <f>(G97*6)/(INT(I97)*6+MOD(I97,1)*10)</f>
        <v>5.3608247422680408</v>
      </c>
    </row>
    <row r="98" spans="1:10" x14ac:dyDescent="0.35">
      <c r="A98" s="2" t="s">
        <v>15</v>
      </c>
      <c r="B98" s="3">
        <v>275</v>
      </c>
      <c r="C98" s="3">
        <v>10</v>
      </c>
      <c r="D98" s="4">
        <v>50</v>
      </c>
      <c r="E98" s="5">
        <f>(B98*6)/(INT(D98)*6+MOD(D98,1)*10)</f>
        <v>5.5</v>
      </c>
      <c r="F98" s="2" t="s">
        <v>24</v>
      </c>
      <c r="G98" s="3">
        <v>231</v>
      </c>
      <c r="H98" s="3">
        <v>10</v>
      </c>
      <c r="I98" s="4">
        <v>49</v>
      </c>
      <c r="J98" s="5">
        <f>(G98*6)/(INT(I98)*6+MOD(I98,1)*10)</f>
        <v>4.7142857142857144</v>
      </c>
    </row>
    <row r="99" spans="1:10" x14ac:dyDescent="0.35">
      <c r="A99" s="2" t="s">
        <v>17</v>
      </c>
      <c r="B99" s="3">
        <v>274</v>
      </c>
      <c r="C99" s="3">
        <v>6</v>
      </c>
      <c r="D99" s="4">
        <v>50</v>
      </c>
      <c r="E99" s="5">
        <f>(B99*6)/(INT(D99)*6+MOD(D99,1)*10)</f>
        <v>5.48</v>
      </c>
      <c r="F99" s="2" t="s">
        <v>12</v>
      </c>
      <c r="G99" s="3">
        <v>277</v>
      </c>
      <c r="H99" s="3">
        <v>4</v>
      </c>
      <c r="I99" s="4">
        <v>48.2</v>
      </c>
      <c r="J99" s="5">
        <f>(G99*6)/(INT(I99)*6+MOD(I99,1)*10)</f>
        <v>5.7310344827586208</v>
      </c>
    </row>
    <row r="100" spans="1:10" x14ac:dyDescent="0.35">
      <c r="A100" s="2" t="s">
        <v>11</v>
      </c>
      <c r="B100" s="3">
        <v>273</v>
      </c>
      <c r="C100" s="3">
        <v>7</v>
      </c>
      <c r="D100" s="4">
        <v>50</v>
      </c>
      <c r="E100" s="5">
        <f>(B100*6)/(INT(D100)*6+MOD(D100,1)*10)</f>
        <v>5.46</v>
      </c>
      <c r="F100" s="2" t="s">
        <v>12</v>
      </c>
      <c r="G100" s="3">
        <v>276</v>
      </c>
      <c r="H100" s="3">
        <v>4</v>
      </c>
      <c r="I100" s="4">
        <v>45.4</v>
      </c>
      <c r="J100" s="5">
        <f>(G100*6)/(INT(I100)*6+MOD(I100,1)*10)</f>
        <v>6.0437956204379564</v>
      </c>
    </row>
    <row r="101" spans="1:10" x14ac:dyDescent="0.35">
      <c r="A101" s="2" t="s">
        <v>14</v>
      </c>
      <c r="B101" s="3">
        <v>272</v>
      </c>
      <c r="C101" s="3">
        <v>10</v>
      </c>
      <c r="D101" s="4">
        <v>50</v>
      </c>
      <c r="E101" s="5">
        <f>(B101*6)/(INT(D101)*6+MOD(D101,1)*10)</f>
        <v>5.44</v>
      </c>
      <c r="F101" s="2" t="s">
        <v>9</v>
      </c>
      <c r="G101" s="3">
        <v>217</v>
      </c>
      <c r="H101" s="3">
        <v>9</v>
      </c>
      <c r="I101" s="4">
        <v>50</v>
      </c>
      <c r="J101" s="5">
        <f>(G101*6)/(INT(I101)*6+MOD(I101,1)*10)</f>
        <v>4.34</v>
      </c>
    </row>
    <row r="102" spans="1:10" x14ac:dyDescent="0.35">
      <c r="A102" s="2" t="s">
        <v>16</v>
      </c>
      <c r="B102" s="3">
        <v>272</v>
      </c>
      <c r="C102" s="3">
        <v>7</v>
      </c>
      <c r="D102" s="4">
        <v>50</v>
      </c>
      <c r="E102" s="5">
        <f>(B102*6)/(INT(D102)*6+MOD(D102,1)*10)</f>
        <v>5.44</v>
      </c>
      <c r="F102" s="2" t="s">
        <v>24</v>
      </c>
      <c r="G102" s="3">
        <v>141</v>
      </c>
      <c r="H102" s="3">
        <v>10</v>
      </c>
      <c r="I102" s="4">
        <v>33.200000000000003</v>
      </c>
      <c r="J102" s="5">
        <f>(G102*6)/(INT(I102)*6+MOD(I102,1)*10)</f>
        <v>4.2299999999999995</v>
      </c>
    </row>
    <row r="103" spans="1:10" x14ac:dyDescent="0.35">
      <c r="A103" s="2" t="s">
        <v>17</v>
      </c>
      <c r="B103" s="3">
        <v>272</v>
      </c>
      <c r="C103" s="3">
        <v>7</v>
      </c>
      <c r="D103" s="4">
        <v>50</v>
      </c>
      <c r="E103" s="5">
        <f>(B103*6)/(INT(D103)*6+MOD(D103,1)*10)</f>
        <v>5.44</v>
      </c>
      <c r="F103" s="2" t="s">
        <v>18</v>
      </c>
      <c r="G103" s="3">
        <v>225</v>
      </c>
      <c r="H103" s="3">
        <v>10</v>
      </c>
      <c r="I103" s="4">
        <v>45.3</v>
      </c>
      <c r="J103" s="5">
        <f>(G103*6)/(INT(I103)*6+MOD(I103,1)*10)</f>
        <v>4.9450549450549453</v>
      </c>
    </row>
    <row r="104" spans="1:10" x14ac:dyDescent="0.35">
      <c r="A104" s="2" t="s">
        <v>12</v>
      </c>
      <c r="B104" s="3">
        <v>270</v>
      </c>
      <c r="C104" s="3">
        <v>4</v>
      </c>
      <c r="D104" s="4">
        <v>50</v>
      </c>
      <c r="E104" s="5">
        <f>(B104*6)/(INT(D104)*6+MOD(D104,1)*10)</f>
        <v>5.4</v>
      </c>
      <c r="F104" s="2" t="s">
        <v>21</v>
      </c>
      <c r="G104" s="3">
        <v>179</v>
      </c>
      <c r="H104" s="3">
        <v>10</v>
      </c>
      <c r="I104" s="4">
        <v>46.2</v>
      </c>
      <c r="J104" s="5">
        <f>(G104*6)/(INT(I104)*6+MOD(I104,1)*10)</f>
        <v>3.8633093525179856</v>
      </c>
    </row>
    <row r="105" spans="1:10" x14ac:dyDescent="0.35">
      <c r="A105" s="2" t="s">
        <v>12</v>
      </c>
      <c r="B105" s="3">
        <v>268</v>
      </c>
      <c r="C105" s="3">
        <v>10</v>
      </c>
      <c r="D105" s="4">
        <v>49.1</v>
      </c>
      <c r="E105" s="5">
        <f>(B105*6)/(INT(D105)*6+MOD(D105,1)*10)</f>
        <v>5.4508474576271189</v>
      </c>
      <c r="F105" s="2" t="s">
        <v>15</v>
      </c>
      <c r="G105" s="3">
        <v>188</v>
      </c>
      <c r="H105" s="3">
        <v>10</v>
      </c>
      <c r="I105" s="4">
        <v>43</v>
      </c>
      <c r="J105" s="5">
        <f>(G105*6)/(INT(I105)*6+MOD(I105,1)*10)</f>
        <v>4.3720930232558137</v>
      </c>
    </row>
    <row r="106" spans="1:10" x14ac:dyDescent="0.35">
      <c r="A106" s="2" t="s">
        <v>12</v>
      </c>
      <c r="B106" s="3">
        <v>268</v>
      </c>
      <c r="C106" s="3">
        <v>7</v>
      </c>
      <c r="D106" s="4">
        <v>50</v>
      </c>
      <c r="E106" s="5">
        <f>(B106*6)/(INT(D106)*6+MOD(D106,1)*10)</f>
        <v>5.36</v>
      </c>
      <c r="F106" s="2" t="s">
        <v>15</v>
      </c>
      <c r="G106" s="3">
        <v>143</v>
      </c>
      <c r="H106" s="3">
        <v>10</v>
      </c>
      <c r="I106" s="4">
        <v>34.200000000000003</v>
      </c>
      <c r="J106" s="5">
        <f>(G106*6)/(INT(I106)*6+MOD(I106,1)*10)</f>
        <v>4.1650485436893199</v>
      </c>
    </row>
    <row r="107" spans="1:10" x14ac:dyDescent="0.35">
      <c r="A107" s="2" t="s">
        <v>17</v>
      </c>
      <c r="B107" s="3">
        <v>268</v>
      </c>
      <c r="C107" s="3">
        <v>9</v>
      </c>
      <c r="D107" s="4">
        <v>50</v>
      </c>
      <c r="E107" s="5">
        <f>(B107*6)/(INT(D107)*6+MOD(D107,1)*10)</f>
        <v>5.36</v>
      </c>
      <c r="F107" s="2" t="s">
        <v>16</v>
      </c>
      <c r="G107" s="3">
        <v>229</v>
      </c>
      <c r="H107" s="3">
        <v>6</v>
      </c>
      <c r="I107" s="4">
        <v>45</v>
      </c>
      <c r="J107" s="5">
        <f>(G107*6)/(INT(I107)*6+MOD(I107,1)*10)</f>
        <v>5.0888888888888886</v>
      </c>
    </row>
    <row r="108" spans="1:10" x14ac:dyDescent="0.35">
      <c r="A108" s="2" t="s">
        <v>20</v>
      </c>
      <c r="B108" s="3">
        <v>267</v>
      </c>
      <c r="C108" s="3">
        <v>10</v>
      </c>
      <c r="D108" s="4">
        <v>50</v>
      </c>
      <c r="E108" s="5">
        <f>(B108*6)/(INT(D108)*6+MOD(D108,1)*10)</f>
        <v>5.34</v>
      </c>
      <c r="F108" s="2" t="s">
        <v>25</v>
      </c>
      <c r="G108" s="3">
        <v>162</v>
      </c>
      <c r="H108" s="3">
        <v>10</v>
      </c>
      <c r="I108" s="4">
        <v>42.5</v>
      </c>
      <c r="J108" s="5">
        <f>(G108*6)/(INT(I108)*6+MOD(I108,1)*10)</f>
        <v>3.782101167315175</v>
      </c>
    </row>
    <row r="109" spans="1:10" x14ac:dyDescent="0.35">
      <c r="A109" s="2" t="s">
        <v>14</v>
      </c>
      <c r="B109" s="3">
        <v>266</v>
      </c>
      <c r="C109" s="3">
        <v>7</v>
      </c>
      <c r="D109" s="4">
        <v>50</v>
      </c>
      <c r="E109" s="5">
        <f>(B109*6)/(INT(D109)*6+MOD(D109,1)*10)</f>
        <v>5.32</v>
      </c>
      <c r="F109" s="2" t="s">
        <v>24</v>
      </c>
      <c r="G109" s="3">
        <v>218</v>
      </c>
      <c r="H109" s="3">
        <v>10</v>
      </c>
      <c r="I109" s="4">
        <v>48.1</v>
      </c>
      <c r="J109" s="5">
        <f>(G109*6)/(INT(I109)*6+MOD(I109,1)*10)</f>
        <v>4.5259515570934257</v>
      </c>
    </row>
    <row r="110" spans="1:10" x14ac:dyDescent="0.35">
      <c r="A110" s="2" t="s">
        <v>17</v>
      </c>
      <c r="B110" s="3">
        <v>265</v>
      </c>
      <c r="C110" s="3">
        <v>9</v>
      </c>
      <c r="D110" s="4">
        <v>50</v>
      </c>
      <c r="E110" s="5">
        <f>(B110*6)/(INT(D110)*6+MOD(D110,1)*10)</f>
        <v>5.3</v>
      </c>
      <c r="F110" s="2" t="s">
        <v>18</v>
      </c>
      <c r="G110" s="3">
        <v>153</v>
      </c>
      <c r="H110" s="3">
        <v>10</v>
      </c>
      <c r="I110" s="4">
        <v>35</v>
      </c>
      <c r="J110" s="5">
        <f>(G110*6)/(INT(I110)*6+MOD(I110,1)*10)</f>
        <v>4.371428571428571</v>
      </c>
    </row>
    <row r="111" spans="1:10" x14ac:dyDescent="0.35">
      <c r="A111" s="2" t="s">
        <v>17</v>
      </c>
      <c r="B111" s="3">
        <v>264</v>
      </c>
      <c r="C111" s="3">
        <v>7</v>
      </c>
      <c r="D111" s="4">
        <v>50</v>
      </c>
      <c r="E111" s="5">
        <f>(B111*6)/(INT(D111)*6+MOD(D111,1)*10)</f>
        <v>5.28</v>
      </c>
      <c r="F111" s="2" t="s">
        <v>12</v>
      </c>
      <c r="G111" s="3">
        <v>265</v>
      </c>
      <c r="H111" s="3">
        <v>3</v>
      </c>
      <c r="I111" s="4">
        <v>43.3</v>
      </c>
      <c r="J111" s="5">
        <f>(G111*6)/(INT(I111)*6+MOD(I111,1)*10)</f>
        <v>6.0919540229885056</v>
      </c>
    </row>
    <row r="112" spans="1:10" x14ac:dyDescent="0.35">
      <c r="A112" s="2" t="s">
        <v>18</v>
      </c>
      <c r="B112" s="3">
        <v>263</v>
      </c>
      <c r="C112" s="3">
        <v>8</v>
      </c>
      <c r="D112" s="4">
        <v>50</v>
      </c>
      <c r="E112" s="5">
        <f>(B112*6)/(INT(D112)*6+MOD(D112,1)*10)</f>
        <v>5.26</v>
      </c>
      <c r="F112" s="2" t="s">
        <v>24</v>
      </c>
      <c r="G112" s="3">
        <v>134</v>
      </c>
      <c r="H112" s="3">
        <v>10</v>
      </c>
      <c r="I112" s="4">
        <v>37.4</v>
      </c>
      <c r="J112" s="5">
        <f>(G112*6)/(INT(I112)*6+MOD(I112,1)*10)</f>
        <v>3.5575221238938055</v>
      </c>
    </row>
    <row r="113" spans="1:10" x14ac:dyDescent="0.35">
      <c r="A113" s="2" t="s">
        <v>10</v>
      </c>
      <c r="B113" s="3">
        <v>262</v>
      </c>
      <c r="C113" s="3">
        <v>6</v>
      </c>
      <c r="D113" s="4">
        <v>50</v>
      </c>
      <c r="E113" s="5">
        <f>(B113*6)/(INT(D113)*6+MOD(D113,1)*10)</f>
        <v>5.24</v>
      </c>
      <c r="F113" s="2" t="s">
        <v>8</v>
      </c>
      <c r="G113" s="3">
        <v>171</v>
      </c>
      <c r="H113" s="3">
        <v>10</v>
      </c>
      <c r="I113" s="4">
        <v>46.2</v>
      </c>
      <c r="J113" s="5">
        <f>(G113*6)/(INT(I113)*6+MOD(I113,1)*10)</f>
        <v>3.6906474820143886</v>
      </c>
    </row>
    <row r="114" spans="1:10" x14ac:dyDescent="0.35">
      <c r="A114" s="2" t="s">
        <v>20</v>
      </c>
      <c r="B114" s="3">
        <v>262</v>
      </c>
      <c r="C114" s="3">
        <v>7</v>
      </c>
      <c r="D114" s="4">
        <v>50</v>
      </c>
      <c r="E114" s="5">
        <f>(B114*6)/(INT(D114)*6+MOD(D114,1)*10)</f>
        <v>5.24</v>
      </c>
      <c r="F114" s="2" t="s">
        <v>25</v>
      </c>
      <c r="G114" s="3">
        <v>200</v>
      </c>
      <c r="H114" s="3">
        <v>10</v>
      </c>
      <c r="I114" s="4">
        <v>47</v>
      </c>
      <c r="J114" s="5">
        <f>(G114*6)/(INT(I114)*6+MOD(I114,1)*10)</f>
        <v>4.2553191489361701</v>
      </c>
    </row>
    <row r="115" spans="1:10" x14ac:dyDescent="0.35">
      <c r="A115" s="2" t="s">
        <v>10</v>
      </c>
      <c r="B115" s="3">
        <v>260</v>
      </c>
      <c r="C115" s="3">
        <v>6</v>
      </c>
      <c r="D115" s="4">
        <v>50</v>
      </c>
      <c r="E115" s="5">
        <f>(B115*6)/(INT(D115)*6+MOD(D115,1)*10)</f>
        <v>5.2</v>
      </c>
      <c r="F115" s="2" t="s">
        <v>12</v>
      </c>
      <c r="G115" s="3">
        <v>261</v>
      </c>
      <c r="H115" s="3">
        <v>5</v>
      </c>
      <c r="I115" s="4">
        <v>47.4</v>
      </c>
      <c r="J115" s="5">
        <f>(G115*6)/(INT(I115)*6+MOD(I115,1)*10)</f>
        <v>5.4755244755244759</v>
      </c>
    </row>
    <row r="116" spans="1:10" x14ac:dyDescent="0.35">
      <c r="A116" s="2" t="s">
        <v>12</v>
      </c>
      <c r="B116" s="3">
        <v>260</v>
      </c>
      <c r="C116" s="3">
        <v>9</v>
      </c>
      <c r="D116" s="4">
        <v>50</v>
      </c>
      <c r="E116" s="5">
        <f>(B116*6)/(INT(D116)*6+MOD(D116,1)*10)</f>
        <v>5.2</v>
      </c>
      <c r="F116" s="2" t="s">
        <v>11</v>
      </c>
      <c r="G116" s="3">
        <v>231</v>
      </c>
      <c r="H116" s="3">
        <v>10</v>
      </c>
      <c r="I116" s="4">
        <v>49.5</v>
      </c>
      <c r="J116" s="5">
        <f>(G116*6)/(INT(I116)*6+MOD(I116,1)*10)</f>
        <v>4.6354515050167224</v>
      </c>
    </row>
    <row r="117" spans="1:10" x14ac:dyDescent="0.35">
      <c r="A117" s="2" t="s">
        <v>24</v>
      </c>
      <c r="B117" s="3">
        <v>259</v>
      </c>
      <c r="C117" s="3">
        <v>10</v>
      </c>
      <c r="D117" s="4">
        <v>49</v>
      </c>
      <c r="E117" s="5">
        <f>(B117*6)/(INT(D117)*6+MOD(D117,1)*10)</f>
        <v>5.2857142857142856</v>
      </c>
      <c r="F117" s="2" t="s">
        <v>12</v>
      </c>
      <c r="G117" s="3">
        <v>260</v>
      </c>
      <c r="H117" s="3">
        <v>2</v>
      </c>
      <c r="I117" s="4">
        <v>36.5</v>
      </c>
      <c r="J117" s="5">
        <f>(G117*6)/(INT(I117)*6+MOD(I117,1)*10)</f>
        <v>7.0588235294117645</v>
      </c>
    </row>
    <row r="118" spans="1:10" x14ac:dyDescent="0.35">
      <c r="A118" s="2" t="s">
        <v>17</v>
      </c>
      <c r="B118" s="3">
        <v>256</v>
      </c>
      <c r="C118" s="3">
        <v>5</v>
      </c>
      <c r="D118" s="4">
        <v>50</v>
      </c>
      <c r="E118" s="5">
        <f>(B118*6)/(INT(D118)*6+MOD(D118,1)*10)</f>
        <v>5.12</v>
      </c>
      <c r="F118" s="2" t="s">
        <v>8</v>
      </c>
      <c r="G118" s="3">
        <v>182</v>
      </c>
      <c r="H118" s="3">
        <v>10</v>
      </c>
      <c r="I118" s="4">
        <v>41.5</v>
      </c>
      <c r="J118" s="5">
        <f>(G118*6)/(INT(I118)*6+MOD(I118,1)*10)</f>
        <v>4.3505976095617527</v>
      </c>
    </row>
    <row r="119" spans="1:10" x14ac:dyDescent="0.35">
      <c r="A119" s="2" t="s">
        <v>12</v>
      </c>
      <c r="B119" s="3">
        <v>255</v>
      </c>
      <c r="C119" s="3">
        <v>7</v>
      </c>
      <c r="D119" s="4">
        <v>50</v>
      </c>
      <c r="E119" s="5">
        <f>(B119*6)/(INT(D119)*6+MOD(D119,1)*10)</f>
        <v>5.0999999999999996</v>
      </c>
      <c r="F119" s="2" t="s">
        <v>8</v>
      </c>
      <c r="G119" s="3">
        <v>172</v>
      </c>
      <c r="H119" s="3">
        <v>10</v>
      </c>
      <c r="I119" s="4">
        <v>44.4</v>
      </c>
      <c r="J119" s="5">
        <f>(G119*6)/(INT(I119)*6+MOD(I119,1)*10)</f>
        <v>3.8507462686567164</v>
      </c>
    </row>
    <row r="120" spans="1:10" x14ac:dyDescent="0.35">
      <c r="A120" s="2" t="s">
        <v>11</v>
      </c>
      <c r="B120" s="3">
        <v>255</v>
      </c>
      <c r="C120" s="3">
        <v>9</v>
      </c>
      <c r="D120" s="4">
        <v>50</v>
      </c>
      <c r="E120" s="5">
        <f>(B120*6)/(INT(D120)*6+MOD(D120,1)*10)</f>
        <v>5.0999999999999996</v>
      </c>
      <c r="F120" s="2" t="s">
        <v>9</v>
      </c>
      <c r="G120" s="3">
        <v>84</v>
      </c>
      <c r="H120" s="3">
        <v>10</v>
      </c>
      <c r="I120" s="4">
        <v>17.399999999999999</v>
      </c>
      <c r="J120" s="5">
        <f>(G120*6)/(INT(I120)*6+MOD(I120,1)*10)</f>
        <v>4.7547169811320762</v>
      </c>
    </row>
    <row r="121" spans="1:10" x14ac:dyDescent="0.35">
      <c r="A121" s="2" t="s">
        <v>16</v>
      </c>
      <c r="B121" s="3">
        <v>254</v>
      </c>
      <c r="C121" s="3">
        <v>8</v>
      </c>
      <c r="D121" s="4">
        <v>50</v>
      </c>
      <c r="E121" s="5">
        <f>(B121*6)/(INT(D121)*6+MOD(D121,1)*10)</f>
        <v>5.08</v>
      </c>
      <c r="F121" s="2" t="s">
        <v>19</v>
      </c>
      <c r="G121" s="3">
        <v>136</v>
      </c>
      <c r="H121" s="3">
        <v>5</v>
      </c>
      <c r="I121" s="4">
        <v>50</v>
      </c>
      <c r="J121" s="5">
        <f>(G121*6)/(INT(I121)*6+MOD(I121,1)*10)</f>
        <v>2.72</v>
      </c>
    </row>
    <row r="122" spans="1:10" x14ac:dyDescent="0.35">
      <c r="A122" s="2" t="s">
        <v>17</v>
      </c>
      <c r="B122" s="3">
        <v>254</v>
      </c>
      <c r="C122" s="3">
        <v>6</v>
      </c>
      <c r="D122" s="4">
        <v>50</v>
      </c>
      <c r="E122" s="5">
        <f>(B122*6)/(INT(D122)*6+MOD(D122,1)*10)</f>
        <v>5.08</v>
      </c>
      <c r="F122" s="2" t="s">
        <v>12</v>
      </c>
      <c r="G122" s="3">
        <v>185</v>
      </c>
      <c r="H122" s="3">
        <v>10</v>
      </c>
      <c r="I122" s="4">
        <v>43.3</v>
      </c>
      <c r="J122" s="5">
        <f>(G122*6)/(INT(I122)*6+MOD(I122,1)*10)</f>
        <v>4.2528735632183912</v>
      </c>
    </row>
    <row r="123" spans="1:10" x14ac:dyDescent="0.35">
      <c r="A123" s="2" t="s">
        <v>11</v>
      </c>
      <c r="B123" s="3">
        <v>253</v>
      </c>
      <c r="C123" s="3">
        <v>9</v>
      </c>
      <c r="D123" s="4">
        <v>50</v>
      </c>
      <c r="E123" s="5">
        <f>(B123*6)/(INT(D123)*6+MOD(D123,1)*10)</f>
        <v>5.0599999999999996</v>
      </c>
      <c r="F123" s="2" t="s">
        <v>13</v>
      </c>
      <c r="G123" s="3">
        <v>156</v>
      </c>
      <c r="H123" s="3">
        <v>10</v>
      </c>
      <c r="I123" s="4">
        <v>39.299999999999997</v>
      </c>
      <c r="J123" s="5">
        <f>(G123*6)/(INT(I123)*6+MOD(I123,1)*10)</f>
        <v>3.9493670886075956</v>
      </c>
    </row>
    <row r="124" spans="1:10" x14ac:dyDescent="0.35">
      <c r="A124" s="2" t="s">
        <v>8</v>
      </c>
      <c r="B124" s="3">
        <v>252</v>
      </c>
      <c r="C124" s="3">
        <v>7</v>
      </c>
      <c r="D124" s="4">
        <v>50</v>
      </c>
      <c r="E124" s="5">
        <f>(B124*6)/(INT(D124)*6+MOD(D124,1)*10)</f>
        <v>5.04</v>
      </c>
      <c r="F124" s="2" t="s">
        <v>18</v>
      </c>
      <c r="G124" s="3">
        <v>253</v>
      </c>
      <c r="H124" s="3">
        <v>4</v>
      </c>
      <c r="I124" s="4">
        <v>47.2</v>
      </c>
      <c r="J124" s="5">
        <f>(G124*6)/(INT(I124)*6+MOD(I124,1)*10)</f>
        <v>5.345070422535211</v>
      </c>
    </row>
    <row r="125" spans="1:10" x14ac:dyDescent="0.35">
      <c r="A125" s="2" t="s">
        <v>20</v>
      </c>
      <c r="B125" s="3">
        <v>251</v>
      </c>
      <c r="C125" s="3">
        <v>8</v>
      </c>
      <c r="D125" s="4">
        <v>50</v>
      </c>
      <c r="E125" s="5">
        <f>(B125*6)/(INT(D125)*6+MOD(D125,1)*10)</f>
        <v>5.0199999999999996</v>
      </c>
      <c r="F125" s="2" t="s">
        <v>16</v>
      </c>
      <c r="G125" s="3">
        <v>184</v>
      </c>
      <c r="H125" s="3">
        <v>10</v>
      </c>
      <c r="I125" s="4">
        <v>48.4</v>
      </c>
      <c r="J125" s="5">
        <f>(G125*6)/(INT(I125)*6+MOD(I125,1)*10)</f>
        <v>3.7808219178082192</v>
      </c>
    </row>
    <row r="126" spans="1:10" x14ac:dyDescent="0.35">
      <c r="A126" s="2" t="s">
        <v>12</v>
      </c>
      <c r="B126" s="3">
        <v>250</v>
      </c>
      <c r="C126" s="3">
        <v>9</v>
      </c>
      <c r="D126" s="4">
        <v>50</v>
      </c>
      <c r="E126" s="5">
        <f>(B126*6)/(INT(D126)*6+MOD(D126,1)*10)</f>
        <v>5</v>
      </c>
      <c r="F126" s="2" t="s">
        <v>14</v>
      </c>
      <c r="G126" s="3">
        <v>168</v>
      </c>
      <c r="H126" s="3">
        <v>10</v>
      </c>
      <c r="I126" s="4">
        <v>45.3</v>
      </c>
      <c r="J126" s="5">
        <f>(G126*6)/(INT(I126)*6+MOD(I126,1)*10)</f>
        <v>3.6923076923076925</v>
      </c>
    </row>
    <row r="127" spans="1:10" x14ac:dyDescent="0.35">
      <c r="A127" s="2" t="s">
        <v>14</v>
      </c>
      <c r="B127" s="3">
        <v>247</v>
      </c>
      <c r="C127" s="3">
        <v>10</v>
      </c>
      <c r="D127" s="4">
        <v>49.5</v>
      </c>
      <c r="E127" s="5">
        <f>(B127*6)/(INT(D127)*6+MOD(D127,1)*10)</f>
        <v>4.9565217391304346</v>
      </c>
      <c r="F127" s="2" t="s">
        <v>10</v>
      </c>
      <c r="G127" s="3">
        <v>248</v>
      </c>
      <c r="H127" s="3">
        <v>3</v>
      </c>
      <c r="I127" s="4">
        <v>47.2</v>
      </c>
      <c r="J127" s="5">
        <f>(G127*6)/(INT(I127)*6+MOD(I127,1)*10)</f>
        <v>5.23943661971831</v>
      </c>
    </row>
    <row r="128" spans="1:10" x14ac:dyDescent="0.35">
      <c r="A128" s="2" t="s">
        <v>14</v>
      </c>
      <c r="B128" s="3">
        <v>246</v>
      </c>
      <c r="C128" s="3">
        <v>8</v>
      </c>
      <c r="D128" s="4">
        <v>50</v>
      </c>
      <c r="E128" s="5">
        <f>(B128*6)/(INT(D128)*6+MOD(D128,1)*10)</f>
        <v>4.92</v>
      </c>
      <c r="F128" s="2" t="s">
        <v>11</v>
      </c>
      <c r="G128" s="3">
        <v>134</v>
      </c>
      <c r="H128" s="3">
        <v>10</v>
      </c>
      <c r="I128" s="4">
        <v>31</v>
      </c>
      <c r="J128" s="5">
        <f>(G128*6)/(INT(I128)*6+MOD(I128,1)*10)</f>
        <v>4.32258064516129</v>
      </c>
    </row>
    <row r="129" spans="1:10" x14ac:dyDescent="0.35">
      <c r="A129" s="2" t="s">
        <v>15</v>
      </c>
      <c r="B129" s="3">
        <v>246</v>
      </c>
      <c r="C129" s="3">
        <v>7</v>
      </c>
      <c r="D129" s="4">
        <v>50</v>
      </c>
      <c r="E129" s="5">
        <f>(B129*6)/(INT(D129)*6+MOD(D129,1)*10)</f>
        <v>4.92</v>
      </c>
      <c r="F129" s="2" t="s">
        <v>21</v>
      </c>
      <c r="G129" s="3">
        <v>104</v>
      </c>
      <c r="H129" s="3">
        <v>10</v>
      </c>
      <c r="I129" s="4">
        <v>35.5</v>
      </c>
      <c r="J129" s="5">
        <f>(G129*6)/(INT(I129)*6+MOD(I129,1)*10)</f>
        <v>2.902325581395349</v>
      </c>
    </row>
    <row r="130" spans="1:10" x14ac:dyDescent="0.35">
      <c r="A130" s="2" t="s">
        <v>8</v>
      </c>
      <c r="B130" s="3">
        <v>246</v>
      </c>
      <c r="C130" s="3">
        <v>9</v>
      </c>
      <c r="D130" s="4">
        <v>50</v>
      </c>
      <c r="E130" s="5">
        <f>(B130*6)/(INT(D130)*6+MOD(D130,1)*10)</f>
        <v>4.92</v>
      </c>
      <c r="F130" s="2" t="s">
        <v>10</v>
      </c>
      <c r="G130" s="3">
        <v>248</v>
      </c>
      <c r="H130" s="3">
        <v>3</v>
      </c>
      <c r="I130" s="4">
        <v>47.3</v>
      </c>
      <c r="J130" s="5">
        <f>(G130*6)/(INT(I130)*6+MOD(I130,1)*10)</f>
        <v>5.2210526315789476</v>
      </c>
    </row>
    <row r="131" spans="1:10" x14ac:dyDescent="0.35">
      <c r="A131" s="2" t="s">
        <v>20</v>
      </c>
      <c r="B131" s="3">
        <v>244</v>
      </c>
      <c r="C131" s="3">
        <v>10</v>
      </c>
      <c r="D131" s="4">
        <v>49.2</v>
      </c>
      <c r="E131" s="5">
        <f>(B131*6)/(INT(D131)*6+MOD(D131,1)*10)</f>
        <v>4.9459459459459456</v>
      </c>
      <c r="F131" s="2" t="s">
        <v>18</v>
      </c>
      <c r="G131" s="3">
        <v>248</v>
      </c>
      <c r="H131" s="3">
        <v>8</v>
      </c>
      <c r="I131" s="4">
        <v>47.1</v>
      </c>
      <c r="J131" s="5">
        <f>(G131*6)/(INT(I131)*6+MOD(I131,1)*10)</f>
        <v>5.2579505300353357</v>
      </c>
    </row>
    <row r="132" spans="1:10" x14ac:dyDescent="0.35">
      <c r="A132" s="2" t="s">
        <v>15</v>
      </c>
      <c r="B132" s="3">
        <v>244</v>
      </c>
      <c r="C132" s="3">
        <v>9</v>
      </c>
      <c r="D132" s="4">
        <v>50</v>
      </c>
      <c r="E132" s="5">
        <f>(B132*6)/(INT(D132)*6+MOD(D132,1)*10)</f>
        <v>4.88</v>
      </c>
      <c r="F132" s="2" t="s">
        <v>20</v>
      </c>
      <c r="G132" s="3">
        <v>32</v>
      </c>
      <c r="H132" s="3">
        <v>2</v>
      </c>
      <c r="I132" s="4">
        <v>8.1</v>
      </c>
      <c r="J132" s="5">
        <f>(G132*6)/(INT(I132)*6+MOD(I132,1)*10)</f>
        <v>3.9183673469387754</v>
      </c>
    </row>
    <row r="133" spans="1:10" x14ac:dyDescent="0.35">
      <c r="A133" s="2" t="s">
        <v>10</v>
      </c>
      <c r="B133" s="3">
        <v>243</v>
      </c>
      <c r="C133" s="3">
        <v>9</v>
      </c>
      <c r="D133" s="4">
        <v>50</v>
      </c>
      <c r="E133" s="5">
        <f>(B133*6)/(INT(D133)*6+MOD(D133,1)*10)</f>
        <v>4.8600000000000003</v>
      </c>
      <c r="F133" s="2" t="s">
        <v>18</v>
      </c>
      <c r="G133" s="3">
        <v>157</v>
      </c>
      <c r="H133" s="3">
        <v>10</v>
      </c>
      <c r="I133" s="4">
        <v>43.4</v>
      </c>
      <c r="J133" s="5">
        <f>(G133*6)/(INT(I133)*6+MOD(I133,1)*10)</f>
        <v>3.5954198473282442</v>
      </c>
    </row>
    <row r="134" spans="1:10" x14ac:dyDescent="0.35">
      <c r="A134" s="2" t="s">
        <v>14</v>
      </c>
      <c r="B134" s="3">
        <v>243</v>
      </c>
      <c r="C134" s="3">
        <v>10</v>
      </c>
      <c r="D134" s="4">
        <v>48.4</v>
      </c>
      <c r="E134" s="5">
        <f>(B134*6)/(INT(D134)*6+MOD(D134,1)*10)</f>
        <v>4.993150684931507</v>
      </c>
      <c r="F134" s="2" t="s">
        <v>15</v>
      </c>
      <c r="G134" s="3">
        <v>225</v>
      </c>
      <c r="H134" s="3">
        <v>10</v>
      </c>
      <c r="I134" s="4">
        <v>44.4</v>
      </c>
      <c r="J134" s="5">
        <f>(G134*6)/(INT(I134)*6+MOD(I134,1)*10)</f>
        <v>5.0373134328358207</v>
      </c>
    </row>
    <row r="135" spans="1:10" x14ac:dyDescent="0.35">
      <c r="A135" s="2" t="s">
        <v>24</v>
      </c>
      <c r="B135" s="3">
        <v>243</v>
      </c>
      <c r="C135" s="3">
        <v>7</v>
      </c>
      <c r="D135" s="4">
        <v>50</v>
      </c>
      <c r="E135" s="5">
        <f>(B135*6)/(INT(D135)*6+MOD(D135,1)*10)</f>
        <v>4.8600000000000003</v>
      </c>
      <c r="F135" s="2" t="s">
        <v>20</v>
      </c>
      <c r="G135" s="3">
        <v>169</v>
      </c>
      <c r="H135" s="3">
        <v>10</v>
      </c>
      <c r="I135" s="4">
        <v>41.2</v>
      </c>
      <c r="J135" s="5">
        <f>(G135*6)/(INT(I135)*6+MOD(I135,1)*10)</f>
        <v>4.0887096774193541</v>
      </c>
    </row>
    <row r="136" spans="1:10" x14ac:dyDescent="0.35">
      <c r="A136" s="2" t="s">
        <v>18</v>
      </c>
      <c r="B136" s="3">
        <v>241</v>
      </c>
      <c r="C136" s="3">
        <v>8</v>
      </c>
      <c r="D136" s="4">
        <v>50</v>
      </c>
      <c r="E136" s="5">
        <f>(B136*6)/(INT(D136)*6+MOD(D136,1)*10)</f>
        <v>4.82</v>
      </c>
      <c r="F136" s="2" t="s">
        <v>14</v>
      </c>
      <c r="G136" s="3">
        <v>241</v>
      </c>
      <c r="H136" s="3">
        <v>10</v>
      </c>
      <c r="I136" s="4">
        <v>50</v>
      </c>
      <c r="J136" s="5">
        <f>(G136*6)/(INT(I136)*6+MOD(I136,1)*10)</f>
        <v>4.82</v>
      </c>
    </row>
    <row r="137" spans="1:10" x14ac:dyDescent="0.35">
      <c r="A137" s="2" t="s">
        <v>18</v>
      </c>
      <c r="B137" s="3">
        <v>241</v>
      </c>
      <c r="C137" s="3">
        <v>7</v>
      </c>
      <c r="D137" s="4">
        <v>50</v>
      </c>
      <c r="E137" s="5">
        <f>(B137*6)/(INT(D137)*6+MOD(D137,1)*10)</f>
        <v>4.82</v>
      </c>
      <c r="F137" s="2" t="s">
        <v>15</v>
      </c>
      <c r="G137" s="3">
        <v>221</v>
      </c>
      <c r="H137" s="3">
        <v>10</v>
      </c>
      <c r="I137" s="4">
        <v>49.4</v>
      </c>
      <c r="J137" s="5">
        <f>(G137*6)/(INT(I137)*6+MOD(I137,1)*10)</f>
        <v>4.449664429530201</v>
      </c>
    </row>
    <row r="138" spans="1:10" x14ac:dyDescent="0.35">
      <c r="A138" s="2" t="s">
        <v>16</v>
      </c>
      <c r="B138" s="3">
        <v>241</v>
      </c>
      <c r="C138" s="3">
        <v>6</v>
      </c>
      <c r="D138" s="4">
        <v>49</v>
      </c>
      <c r="E138" s="5">
        <f>(B138*6)/(INT(D138)*6+MOD(D138,1)*10)</f>
        <v>4.9183673469387754</v>
      </c>
      <c r="F138" s="2" t="s">
        <v>18</v>
      </c>
      <c r="G138" s="3">
        <v>245</v>
      </c>
      <c r="H138" s="3">
        <v>6</v>
      </c>
      <c r="I138" s="4">
        <v>48.3</v>
      </c>
      <c r="J138" s="5">
        <f>(G138*6)/(INT(I138)*6+MOD(I138,1)*10)</f>
        <v>5.0515463917525771</v>
      </c>
    </row>
    <row r="139" spans="1:10" x14ac:dyDescent="0.35">
      <c r="A139" s="2" t="s">
        <v>15</v>
      </c>
      <c r="B139" s="3">
        <v>241</v>
      </c>
      <c r="C139" s="3">
        <v>9</v>
      </c>
      <c r="D139" s="4">
        <v>50</v>
      </c>
      <c r="E139" s="5">
        <f>(B139*6)/(INT(D139)*6+MOD(D139,1)*10)</f>
        <v>4.82</v>
      </c>
      <c r="F139" s="2" t="s">
        <v>11</v>
      </c>
      <c r="G139" s="3">
        <v>187</v>
      </c>
      <c r="H139" s="3">
        <v>10</v>
      </c>
      <c r="I139" s="4">
        <v>47.2</v>
      </c>
      <c r="J139" s="5">
        <f>(G139*6)/(INT(I139)*6+MOD(I139,1)*10)</f>
        <v>3.9507042253521125</v>
      </c>
    </row>
    <row r="140" spans="1:10" x14ac:dyDescent="0.35">
      <c r="A140" s="2" t="s">
        <v>18</v>
      </c>
      <c r="B140" s="3">
        <v>239</v>
      </c>
      <c r="C140" s="3">
        <v>8</v>
      </c>
      <c r="D140" s="4">
        <v>50</v>
      </c>
      <c r="E140" s="5">
        <f>(B140*6)/(INT(D140)*6+MOD(D140,1)*10)</f>
        <v>4.78</v>
      </c>
      <c r="F140" s="2" t="s">
        <v>12</v>
      </c>
      <c r="G140" s="3">
        <v>221</v>
      </c>
      <c r="H140" s="3">
        <v>10</v>
      </c>
      <c r="I140" s="4">
        <v>49.3</v>
      </c>
      <c r="J140" s="5">
        <f>(G140*6)/(INT(I140)*6+MOD(I140,1)*10)</f>
        <v>4.4646464646464645</v>
      </c>
    </row>
    <row r="141" spans="1:10" x14ac:dyDescent="0.35">
      <c r="A141" s="2" t="s">
        <v>24</v>
      </c>
      <c r="B141" s="3">
        <v>237</v>
      </c>
      <c r="C141" s="3">
        <v>10</v>
      </c>
      <c r="D141" s="4">
        <v>50</v>
      </c>
      <c r="E141" s="5">
        <f>(B141*6)/(INT(D141)*6+MOD(D141,1)*10)</f>
        <v>4.74</v>
      </c>
      <c r="F141" s="2" t="s">
        <v>11</v>
      </c>
      <c r="G141" s="3">
        <v>241</v>
      </c>
      <c r="H141" s="3">
        <v>3</v>
      </c>
      <c r="I141" s="4">
        <v>46.1</v>
      </c>
      <c r="J141" s="5">
        <f>(G141*6)/(INT(I141)*6+MOD(I141,1)*10)</f>
        <v>5.2202166064981945</v>
      </c>
    </row>
    <row r="142" spans="1:10" x14ac:dyDescent="0.35">
      <c r="A142" s="2" t="s">
        <v>18</v>
      </c>
      <c r="B142" s="3">
        <v>237</v>
      </c>
      <c r="C142" s="3">
        <v>6</v>
      </c>
      <c r="D142" s="4">
        <v>50</v>
      </c>
      <c r="E142" s="5">
        <f>(B142*6)/(INT(D142)*6+MOD(D142,1)*10)</f>
        <v>4.74</v>
      </c>
      <c r="F142" s="2" t="s">
        <v>11</v>
      </c>
      <c r="G142" s="3">
        <v>241</v>
      </c>
      <c r="H142" s="3">
        <v>4</v>
      </c>
      <c r="I142" s="4">
        <v>49.1</v>
      </c>
      <c r="J142" s="5">
        <f>(G142*6)/(INT(I142)*6+MOD(I142,1)*10)</f>
        <v>4.9016949152542377</v>
      </c>
    </row>
    <row r="143" spans="1:10" x14ac:dyDescent="0.35">
      <c r="A143" s="2" t="s">
        <v>11</v>
      </c>
      <c r="B143" s="3">
        <v>235</v>
      </c>
      <c r="C143" s="3">
        <v>7</v>
      </c>
      <c r="D143" s="4">
        <v>50</v>
      </c>
      <c r="E143" s="5">
        <f>(B143*6)/(INT(D143)*6+MOD(D143,1)*10)</f>
        <v>4.7</v>
      </c>
      <c r="F143" s="2" t="s">
        <v>8</v>
      </c>
      <c r="G143" s="3">
        <v>215</v>
      </c>
      <c r="H143" s="3">
        <v>10</v>
      </c>
      <c r="I143" s="4">
        <v>49.4</v>
      </c>
      <c r="J143" s="5">
        <f>(G143*6)/(INT(I143)*6+MOD(I143,1)*10)</f>
        <v>4.3288590604026842</v>
      </c>
    </row>
    <row r="144" spans="1:10" x14ac:dyDescent="0.35">
      <c r="A144" s="2" t="s">
        <v>17</v>
      </c>
      <c r="B144" s="3">
        <v>235</v>
      </c>
      <c r="C144" s="3">
        <v>10</v>
      </c>
      <c r="D144" s="4">
        <v>50</v>
      </c>
      <c r="E144" s="5">
        <f>(B144*6)/(INT(D144)*6+MOD(D144,1)*10)</f>
        <v>4.7</v>
      </c>
      <c r="F144" s="2" t="s">
        <v>14</v>
      </c>
      <c r="G144" s="3">
        <v>233</v>
      </c>
      <c r="H144" s="3">
        <v>8</v>
      </c>
      <c r="I144" s="4">
        <v>50</v>
      </c>
      <c r="J144" s="5">
        <f>(G144*6)/(INT(I144)*6+MOD(I144,1)*10)</f>
        <v>4.66</v>
      </c>
    </row>
    <row r="145" spans="1:10" x14ac:dyDescent="0.35">
      <c r="A145" s="2" t="s">
        <v>25</v>
      </c>
      <c r="B145" s="3">
        <v>232</v>
      </c>
      <c r="C145" s="3">
        <v>10</v>
      </c>
      <c r="D145" s="4">
        <v>49.4</v>
      </c>
      <c r="E145" s="5">
        <f>(B145*6)/(INT(D145)*6+MOD(D145,1)*10)</f>
        <v>4.6711409395973158</v>
      </c>
      <c r="F145" s="2" t="s">
        <v>17</v>
      </c>
      <c r="G145" s="3">
        <v>236</v>
      </c>
      <c r="H145" s="3">
        <v>6</v>
      </c>
      <c r="I145" s="4">
        <v>48.2</v>
      </c>
      <c r="J145" s="5">
        <f>(G145*6)/(INT(I145)*6+MOD(I145,1)*10)</f>
        <v>4.8827586206896552</v>
      </c>
    </row>
    <row r="146" spans="1:10" x14ac:dyDescent="0.35">
      <c r="A146" s="2" t="s">
        <v>17</v>
      </c>
      <c r="B146" s="3">
        <v>232</v>
      </c>
      <c r="C146" s="3">
        <v>9</v>
      </c>
      <c r="D146" s="4">
        <v>50</v>
      </c>
      <c r="E146" s="5">
        <f>(B146*6)/(INT(D146)*6+MOD(D146,1)*10)</f>
        <v>4.6399999999999997</v>
      </c>
      <c r="F146" s="2" t="s">
        <v>14</v>
      </c>
      <c r="G146" s="3">
        <v>212</v>
      </c>
      <c r="H146" s="3">
        <v>10</v>
      </c>
      <c r="I146" s="4">
        <v>47</v>
      </c>
      <c r="J146" s="5">
        <f>(G146*6)/(INT(I146)*6+MOD(I146,1)*10)</f>
        <v>4.5106382978723403</v>
      </c>
    </row>
    <row r="147" spans="1:10" x14ac:dyDescent="0.35">
      <c r="A147" s="2" t="s">
        <v>15</v>
      </c>
      <c r="B147" s="3">
        <v>230</v>
      </c>
      <c r="C147" s="3">
        <v>5</v>
      </c>
      <c r="D147" s="4">
        <v>50</v>
      </c>
      <c r="E147" s="5">
        <f>(B147*6)/(INT(D147)*6+MOD(D147,1)*10)</f>
        <v>4.5999999999999996</v>
      </c>
      <c r="F147" s="2" t="s">
        <v>20</v>
      </c>
      <c r="G147" s="3">
        <v>131</v>
      </c>
      <c r="H147" s="3">
        <v>10</v>
      </c>
      <c r="I147" s="4">
        <v>43.5</v>
      </c>
      <c r="J147" s="5">
        <f>(G147*6)/(INT(I147)*6+MOD(I147,1)*10)</f>
        <v>2.9885931558935361</v>
      </c>
    </row>
    <row r="148" spans="1:10" x14ac:dyDescent="0.35">
      <c r="A148" s="2" t="s">
        <v>14</v>
      </c>
      <c r="B148" s="3">
        <v>229</v>
      </c>
      <c r="C148" s="3">
        <v>6</v>
      </c>
      <c r="D148" s="4">
        <v>50</v>
      </c>
      <c r="E148" s="5">
        <f>(B148*6)/(INT(D148)*6+MOD(D148,1)*10)</f>
        <v>4.58</v>
      </c>
      <c r="F148" s="2" t="s">
        <v>17</v>
      </c>
      <c r="G148" s="3">
        <v>231</v>
      </c>
      <c r="H148" s="3">
        <v>0</v>
      </c>
      <c r="I148" s="4">
        <v>39.299999999999997</v>
      </c>
      <c r="J148" s="5">
        <f>(G148*6)/(INT(I148)*6+MOD(I148,1)*10)</f>
        <v>5.8481012658227858</v>
      </c>
    </row>
    <row r="149" spans="1:10" x14ac:dyDescent="0.35">
      <c r="A149" s="2" t="s">
        <v>17</v>
      </c>
      <c r="B149" s="3">
        <v>228</v>
      </c>
      <c r="C149" s="3">
        <v>6</v>
      </c>
      <c r="D149" s="4">
        <v>50</v>
      </c>
      <c r="E149" s="5">
        <f>(B149*6)/(INT(D149)*6+MOD(D149,1)*10)</f>
        <v>4.5599999999999996</v>
      </c>
      <c r="F149" s="2" t="s">
        <v>15</v>
      </c>
      <c r="G149" s="3">
        <v>222</v>
      </c>
      <c r="H149" s="3">
        <v>9</v>
      </c>
      <c r="I149" s="4">
        <v>50</v>
      </c>
      <c r="J149" s="5">
        <f>(G149*6)/(INT(I149)*6+MOD(I149,1)*10)</f>
        <v>4.4400000000000004</v>
      </c>
    </row>
    <row r="150" spans="1:10" x14ac:dyDescent="0.35">
      <c r="A150" s="2" t="s">
        <v>25</v>
      </c>
      <c r="B150" s="3">
        <v>227</v>
      </c>
      <c r="C150" s="3">
        <v>9</v>
      </c>
      <c r="D150" s="4">
        <v>50</v>
      </c>
      <c r="E150" s="5">
        <f>(B150*6)/(INT(D150)*6+MOD(D150,1)*10)</f>
        <v>4.54</v>
      </c>
      <c r="F150" s="2" t="s">
        <v>11</v>
      </c>
      <c r="G150" s="3">
        <v>230</v>
      </c>
      <c r="H150" s="3">
        <v>7</v>
      </c>
      <c r="I150" s="4">
        <v>49.4</v>
      </c>
      <c r="J150" s="5">
        <f>(G150*6)/(INT(I150)*6+MOD(I150,1)*10)</f>
        <v>4.6308724832214763</v>
      </c>
    </row>
    <row r="151" spans="1:10" x14ac:dyDescent="0.35">
      <c r="A151" s="2" t="s">
        <v>16</v>
      </c>
      <c r="B151" s="3">
        <v>227</v>
      </c>
      <c r="C151" s="3">
        <v>9</v>
      </c>
      <c r="D151" s="4">
        <v>50</v>
      </c>
      <c r="E151" s="5">
        <f>(B151*6)/(INT(D151)*6+MOD(D151,1)*10)</f>
        <v>4.54</v>
      </c>
      <c r="F151" s="2" t="s">
        <v>12</v>
      </c>
      <c r="G151" s="3">
        <v>230</v>
      </c>
      <c r="H151" s="3">
        <v>4</v>
      </c>
      <c r="I151" s="4">
        <v>47.3</v>
      </c>
      <c r="J151" s="5">
        <f>(G151*6)/(INT(I151)*6+MOD(I151,1)*10)</f>
        <v>4.8421052631578947</v>
      </c>
    </row>
    <row r="152" spans="1:10" x14ac:dyDescent="0.35">
      <c r="A152" s="2" t="s">
        <v>17</v>
      </c>
      <c r="B152" s="3">
        <v>226</v>
      </c>
      <c r="C152" s="3">
        <v>10</v>
      </c>
      <c r="D152" s="4">
        <v>49.4</v>
      </c>
      <c r="E152" s="5">
        <f>(B152*6)/(INT(D152)*6+MOD(D152,1)*10)</f>
        <v>4.550335570469799</v>
      </c>
      <c r="F152" s="2" t="s">
        <v>10</v>
      </c>
      <c r="G152" s="3">
        <v>232</v>
      </c>
      <c r="H152" s="3">
        <v>3</v>
      </c>
      <c r="I152" s="4">
        <v>42.4</v>
      </c>
      <c r="J152" s="5">
        <f>(G152*6)/(INT(I152)*6+MOD(I152,1)*10)</f>
        <v>5.4375</v>
      </c>
    </row>
    <row r="153" spans="1:10" x14ac:dyDescent="0.35">
      <c r="A153" s="2" t="s">
        <v>14</v>
      </c>
      <c r="B153" s="3">
        <v>225</v>
      </c>
      <c r="C153" s="3">
        <v>10</v>
      </c>
      <c r="D153" s="4">
        <v>49.4</v>
      </c>
      <c r="E153" s="5">
        <f>(B153*6)/(INT(D153)*6+MOD(D153,1)*10)</f>
        <v>4.5302013422818792</v>
      </c>
      <c r="F153" s="2" t="s">
        <v>20</v>
      </c>
      <c r="G153" s="3">
        <v>227</v>
      </c>
      <c r="H153" s="3">
        <v>8</v>
      </c>
      <c r="I153" s="4">
        <v>49</v>
      </c>
      <c r="J153" s="5">
        <f>(G153*6)/(INT(I153)*6+MOD(I153,1)*10)</f>
        <v>4.6326530612244898</v>
      </c>
    </row>
    <row r="154" spans="1:10" x14ac:dyDescent="0.35">
      <c r="A154" s="2" t="s">
        <v>21</v>
      </c>
      <c r="B154" s="3">
        <v>225</v>
      </c>
      <c r="C154" s="3">
        <v>6</v>
      </c>
      <c r="D154" s="4">
        <v>50</v>
      </c>
      <c r="E154" s="5">
        <f>(B154*6)/(INT(D154)*6+MOD(D154,1)*10)</f>
        <v>4.5</v>
      </c>
      <c r="F154" s="2" t="s">
        <v>12</v>
      </c>
      <c r="G154" s="3">
        <v>226</v>
      </c>
      <c r="H154" s="3">
        <v>4</v>
      </c>
      <c r="I154" s="4">
        <v>47.5</v>
      </c>
      <c r="J154" s="5">
        <f>(G154*6)/(INT(I154)*6+MOD(I154,1)*10)</f>
        <v>4.7247386759581884</v>
      </c>
    </row>
    <row r="155" spans="1:10" x14ac:dyDescent="0.35">
      <c r="A155" s="2" t="s">
        <v>12</v>
      </c>
      <c r="B155" s="3">
        <v>224</v>
      </c>
      <c r="C155" s="3">
        <v>8</v>
      </c>
      <c r="D155" s="4">
        <v>50</v>
      </c>
      <c r="E155" s="5">
        <f>(B155*6)/(INT(D155)*6+MOD(D155,1)*10)</f>
        <v>4.4800000000000004</v>
      </c>
      <c r="F155" s="2" t="s">
        <v>25</v>
      </c>
      <c r="G155" s="3">
        <v>213</v>
      </c>
      <c r="H155" s="3">
        <v>10</v>
      </c>
      <c r="I155" s="4">
        <v>49.5</v>
      </c>
      <c r="J155" s="5">
        <f>(G155*6)/(INT(I155)*6+MOD(I155,1)*10)</f>
        <v>4.2742474916387962</v>
      </c>
    </row>
    <row r="156" spans="1:10" x14ac:dyDescent="0.35">
      <c r="A156" s="2" t="s">
        <v>10</v>
      </c>
      <c r="B156" s="3">
        <v>223</v>
      </c>
      <c r="C156" s="3">
        <v>10</v>
      </c>
      <c r="D156" s="4">
        <v>49</v>
      </c>
      <c r="E156" s="5">
        <f>(B156*6)/(INT(D156)*6+MOD(D156,1)*10)</f>
        <v>4.5510204081632653</v>
      </c>
      <c r="F156" s="2" t="s">
        <v>14</v>
      </c>
      <c r="G156" s="3">
        <v>226</v>
      </c>
      <c r="H156" s="3">
        <v>2</v>
      </c>
      <c r="I156" s="4">
        <v>32.1</v>
      </c>
      <c r="J156" s="5">
        <f>(G156*6)/(INT(I156)*6+MOD(I156,1)*10)</f>
        <v>7.0259067357512954</v>
      </c>
    </row>
    <row r="157" spans="1:10" x14ac:dyDescent="0.35">
      <c r="A157" s="2" t="s">
        <v>11</v>
      </c>
      <c r="B157" s="3">
        <v>222</v>
      </c>
      <c r="C157" s="3">
        <v>10</v>
      </c>
      <c r="D157" s="4">
        <v>46.4</v>
      </c>
      <c r="E157" s="5">
        <f>(B157*6)/(INT(D157)*6+MOD(D157,1)*10)</f>
        <v>4.7571428571428571</v>
      </c>
      <c r="F157" s="2" t="s">
        <v>16</v>
      </c>
      <c r="G157" s="3">
        <v>202</v>
      </c>
      <c r="H157" s="3">
        <v>10</v>
      </c>
      <c r="I157" s="4">
        <v>33.299999999999997</v>
      </c>
      <c r="J157" s="5">
        <f>(G157*6)/(INT(I157)*6+MOD(I157,1)*10)</f>
        <v>6.0298507462686572</v>
      </c>
    </row>
    <row r="158" spans="1:10" x14ac:dyDescent="0.35">
      <c r="A158" s="2" t="s">
        <v>15</v>
      </c>
      <c r="B158" s="3">
        <v>222</v>
      </c>
      <c r="C158" s="3">
        <v>10</v>
      </c>
      <c r="D158" s="4">
        <v>47.3</v>
      </c>
      <c r="E158" s="5">
        <f>(B158*6)/(INT(D158)*6+MOD(D158,1)*10)</f>
        <v>4.6736842105263161</v>
      </c>
      <c r="F158" s="2" t="s">
        <v>16</v>
      </c>
      <c r="G158" s="3">
        <v>223</v>
      </c>
      <c r="H158" s="3">
        <v>3</v>
      </c>
      <c r="I158" s="4">
        <v>42.5</v>
      </c>
      <c r="J158" s="5">
        <f>(G158*6)/(INT(I158)*6+MOD(I158,1)*10)</f>
        <v>5.2062256809338523</v>
      </c>
    </row>
    <row r="159" spans="1:10" x14ac:dyDescent="0.35">
      <c r="A159" s="2" t="s">
        <v>24</v>
      </c>
      <c r="B159" s="3">
        <v>221</v>
      </c>
      <c r="C159" s="3">
        <v>9</v>
      </c>
      <c r="D159" s="4">
        <v>50</v>
      </c>
      <c r="E159" s="5">
        <f>(B159*6)/(INT(D159)*6+MOD(D159,1)*10)</f>
        <v>4.42</v>
      </c>
      <c r="F159" s="2" t="s">
        <v>8</v>
      </c>
      <c r="G159" s="3">
        <v>221</v>
      </c>
      <c r="H159" s="3">
        <v>10</v>
      </c>
      <c r="I159" s="4">
        <v>50</v>
      </c>
      <c r="J159" s="5">
        <f>(G159*6)/(INT(I159)*6+MOD(I159,1)*10)</f>
        <v>4.42</v>
      </c>
    </row>
    <row r="160" spans="1:10" x14ac:dyDescent="0.35">
      <c r="A160" s="2" t="s">
        <v>18</v>
      </c>
      <c r="B160" s="3">
        <v>221</v>
      </c>
      <c r="C160" s="3">
        <v>8</v>
      </c>
      <c r="D160" s="4">
        <v>50</v>
      </c>
      <c r="E160" s="5">
        <f>(B160*6)/(INT(D160)*6+MOD(D160,1)*10)</f>
        <v>4.42</v>
      </c>
      <c r="F160" s="2" t="s">
        <v>16</v>
      </c>
      <c r="G160" s="3">
        <v>172</v>
      </c>
      <c r="H160" s="3">
        <v>10</v>
      </c>
      <c r="I160" s="4">
        <v>43.2</v>
      </c>
      <c r="J160" s="5">
        <f>(G160*6)/(INT(I160)*6+MOD(I160,1)*10)</f>
        <v>3.9692307692307693</v>
      </c>
    </row>
    <row r="161" spans="1:10" x14ac:dyDescent="0.35">
      <c r="A161" s="2" t="s">
        <v>18</v>
      </c>
      <c r="B161" s="3">
        <v>219</v>
      </c>
      <c r="C161" s="3">
        <v>7</v>
      </c>
      <c r="D161" s="4">
        <v>50</v>
      </c>
      <c r="E161" s="5">
        <f>(B161*6)/(INT(D161)*6+MOD(D161,1)*10)</f>
        <v>4.38</v>
      </c>
      <c r="F161" s="2" t="s">
        <v>17</v>
      </c>
      <c r="G161" s="3">
        <v>222</v>
      </c>
      <c r="H161" s="3">
        <v>4</v>
      </c>
      <c r="I161" s="4">
        <v>45.1</v>
      </c>
      <c r="J161" s="5">
        <f>(G161*6)/(INT(I161)*6+MOD(I161,1)*10)</f>
        <v>4.915129151291513</v>
      </c>
    </row>
    <row r="162" spans="1:10" x14ac:dyDescent="0.35">
      <c r="A162" s="2" t="s">
        <v>21</v>
      </c>
      <c r="B162" s="3">
        <v>217</v>
      </c>
      <c r="C162" s="3">
        <v>7</v>
      </c>
      <c r="D162" s="4">
        <v>50</v>
      </c>
      <c r="E162" s="5">
        <f>(B162*6)/(INT(D162)*6+MOD(D162,1)*10)</f>
        <v>4.34</v>
      </c>
      <c r="F162" s="2" t="s">
        <v>20</v>
      </c>
      <c r="G162" s="3">
        <v>185</v>
      </c>
      <c r="H162" s="3">
        <v>10</v>
      </c>
      <c r="I162" s="4">
        <v>47.2</v>
      </c>
      <c r="J162" s="5">
        <f>(G162*6)/(INT(I162)*6+MOD(I162,1)*10)</f>
        <v>3.908450704225352</v>
      </c>
    </row>
    <row r="163" spans="1:10" x14ac:dyDescent="0.35">
      <c r="A163" s="2" t="s">
        <v>18</v>
      </c>
      <c r="B163" s="3">
        <v>217</v>
      </c>
      <c r="C163" s="3">
        <v>10</v>
      </c>
      <c r="D163" s="4">
        <v>48.5</v>
      </c>
      <c r="E163" s="5">
        <f>(B163*6)/(INT(D163)*6+MOD(D163,1)*10)</f>
        <v>4.4436860068259385</v>
      </c>
      <c r="F163" s="2" t="s">
        <v>17</v>
      </c>
      <c r="G163" s="3">
        <v>220</v>
      </c>
      <c r="H163" s="3">
        <v>5</v>
      </c>
      <c r="I163" s="4">
        <v>47.5</v>
      </c>
      <c r="J163" s="5">
        <f>(G163*6)/(INT(I163)*6+MOD(I163,1)*10)</f>
        <v>4.5993031358885021</v>
      </c>
    </row>
    <row r="164" spans="1:10" x14ac:dyDescent="0.35">
      <c r="A164" s="2" t="s">
        <v>11</v>
      </c>
      <c r="B164" s="3">
        <v>213</v>
      </c>
      <c r="C164" s="3">
        <v>10</v>
      </c>
      <c r="D164" s="4">
        <v>49.5</v>
      </c>
      <c r="E164" s="5">
        <f>(B164*6)/(INT(D164)*6+MOD(D164,1)*10)</f>
        <v>4.2742474916387962</v>
      </c>
      <c r="F164" s="2" t="s">
        <v>10</v>
      </c>
      <c r="G164" s="3">
        <v>216</v>
      </c>
      <c r="H164" s="3">
        <v>4</v>
      </c>
      <c r="I164" s="4">
        <v>33.5</v>
      </c>
      <c r="J164" s="5">
        <f>(G164*6)/(INT(I164)*6+MOD(I164,1)*10)</f>
        <v>6.3842364532019706</v>
      </c>
    </row>
    <row r="165" spans="1:10" x14ac:dyDescent="0.35">
      <c r="A165" s="2" t="s">
        <v>10</v>
      </c>
      <c r="B165" s="3">
        <v>212</v>
      </c>
      <c r="C165" s="3">
        <v>7</v>
      </c>
      <c r="D165" s="4">
        <v>50</v>
      </c>
      <c r="E165" s="5">
        <f>(B165*6)/(INT(D165)*6+MOD(D165,1)*10)</f>
        <v>4.24</v>
      </c>
      <c r="F165" s="2" t="s">
        <v>17</v>
      </c>
      <c r="G165" s="3">
        <v>123</v>
      </c>
      <c r="H165" s="3">
        <v>7</v>
      </c>
      <c r="I165" s="4">
        <v>38.1</v>
      </c>
      <c r="J165" s="5">
        <f>(G165*6)/(INT(I165)*6+MOD(I165,1)*10)</f>
        <v>3.2227074235807862</v>
      </c>
    </row>
    <row r="166" spans="1:10" x14ac:dyDescent="0.35">
      <c r="A166" s="2" t="s">
        <v>15</v>
      </c>
      <c r="B166" s="3">
        <v>212</v>
      </c>
      <c r="C166" s="3">
        <v>10</v>
      </c>
      <c r="D166" s="4">
        <v>44.4</v>
      </c>
      <c r="E166" s="5">
        <f>(B166*6)/(INT(D166)*6+MOD(D166,1)*10)</f>
        <v>4.7462686567164178</v>
      </c>
      <c r="F166" s="2" t="s">
        <v>14</v>
      </c>
      <c r="G166" s="3">
        <v>213</v>
      </c>
      <c r="H166" s="3">
        <v>2</v>
      </c>
      <c r="I166" s="4">
        <v>33.1</v>
      </c>
      <c r="J166" s="5">
        <f>(G166*6)/(INT(I166)*6+MOD(I166,1)*10)</f>
        <v>6.4221105527638187</v>
      </c>
    </row>
    <row r="167" spans="1:10" x14ac:dyDescent="0.35">
      <c r="A167" s="2" t="s">
        <v>19</v>
      </c>
      <c r="B167" s="3">
        <v>211</v>
      </c>
      <c r="C167" s="3">
        <v>10</v>
      </c>
      <c r="D167" s="4">
        <v>45.4</v>
      </c>
      <c r="E167" s="5">
        <f>(B167*6)/(INT(D167)*6+MOD(D167,1)*10)</f>
        <v>4.6204379562043796</v>
      </c>
      <c r="F167" s="2" t="s">
        <v>10</v>
      </c>
      <c r="G167" s="3">
        <v>212</v>
      </c>
      <c r="H167" s="3">
        <v>3</v>
      </c>
      <c r="I167" s="4">
        <v>34.5</v>
      </c>
      <c r="J167" s="5">
        <f>(G167*6)/(INT(I167)*6+MOD(I167,1)*10)</f>
        <v>6.0861244019138754</v>
      </c>
    </row>
    <row r="168" spans="1:10" x14ac:dyDescent="0.35">
      <c r="A168" s="2" t="s">
        <v>21</v>
      </c>
      <c r="B168" s="3">
        <v>210</v>
      </c>
      <c r="C168" s="3">
        <v>9</v>
      </c>
      <c r="D168" s="4">
        <v>50</v>
      </c>
      <c r="E168" s="5">
        <f>(B168*6)/(INT(D168)*6+MOD(D168,1)*10)</f>
        <v>4.2</v>
      </c>
      <c r="F168" s="2" t="s">
        <v>17</v>
      </c>
      <c r="G168" s="3">
        <v>157</v>
      </c>
      <c r="H168" s="3">
        <v>10</v>
      </c>
      <c r="I168" s="4">
        <v>45</v>
      </c>
      <c r="J168" s="5">
        <f>(G168*6)/(INT(I168)*6+MOD(I168,1)*10)</f>
        <v>3.4888888888888889</v>
      </c>
    </row>
    <row r="169" spans="1:10" x14ac:dyDescent="0.35">
      <c r="A169" s="2" t="s">
        <v>22</v>
      </c>
      <c r="B169" s="3">
        <v>210</v>
      </c>
      <c r="C169" s="3">
        <v>10</v>
      </c>
      <c r="D169" s="4">
        <v>50</v>
      </c>
      <c r="E169" s="5">
        <f>(B169*6)/(INT(D169)*6+MOD(D169,1)*10)</f>
        <v>4.2</v>
      </c>
      <c r="F169" s="2" t="s">
        <v>25</v>
      </c>
      <c r="G169" s="3">
        <v>211</v>
      </c>
      <c r="H169" s="3">
        <v>9</v>
      </c>
      <c r="I169" s="4">
        <v>49.3</v>
      </c>
      <c r="J169" s="5">
        <f>(G169*6)/(INT(I169)*6+MOD(I169,1)*10)</f>
        <v>4.262626262626263</v>
      </c>
    </row>
    <row r="170" spans="1:10" x14ac:dyDescent="0.35">
      <c r="A170" s="2" t="s">
        <v>14</v>
      </c>
      <c r="B170" s="3">
        <v>209</v>
      </c>
      <c r="C170" s="3">
        <v>7</v>
      </c>
      <c r="D170" s="4">
        <v>50</v>
      </c>
      <c r="E170" s="5">
        <f>(B170*6)/(INT(D170)*6+MOD(D170,1)*10)</f>
        <v>4.18</v>
      </c>
      <c r="F170" s="2" t="s">
        <v>18</v>
      </c>
      <c r="G170" s="3">
        <v>210</v>
      </c>
      <c r="H170" s="3">
        <v>4</v>
      </c>
      <c r="I170" s="4">
        <v>41</v>
      </c>
      <c r="J170" s="5">
        <f>(G170*6)/(INT(I170)*6+MOD(I170,1)*10)</f>
        <v>5.1219512195121952</v>
      </c>
    </row>
    <row r="171" spans="1:10" x14ac:dyDescent="0.35">
      <c r="A171" s="2" t="s">
        <v>17</v>
      </c>
      <c r="B171" s="3">
        <v>209</v>
      </c>
      <c r="C171" s="3">
        <v>10</v>
      </c>
      <c r="D171" s="4">
        <v>49.3</v>
      </c>
      <c r="E171" s="5">
        <f>(B171*6)/(INT(D171)*6+MOD(D171,1)*10)</f>
        <v>4.2222222222222223</v>
      </c>
      <c r="F171" s="2" t="s">
        <v>16</v>
      </c>
      <c r="G171" s="3">
        <v>212</v>
      </c>
      <c r="H171" s="3">
        <v>9</v>
      </c>
      <c r="I171" s="4">
        <v>48.2</v>
      </c>
      <c r="J171" s="5">
        <f>(G171*6)/(INT(I171)*6+MOD(I171,1)*10)</f>
        <v>4.386206896551724</v>
      </c>
    </row>
    <row r="172" spans="1:10" x14ac:dyDescent="0.35">
      <c r="A172" s="2" t="s">
        <v>10</v>
      </c>
      <c r="B172" s="3">
        <v>208</v>
      </c>
      <c r="C172" s="3">
        <v>9</v>
      </c>
      <c r="D172" s="4">
        <v>50</v>
      </c>
      <c r="E172" s="5">
        <f>(B172*6)/(INT(D172)*6+MOD(D172,1)*10)</f>
        <v>4.16</v>
      </c>
      <c r="F172" s="2" t="s">
        <v>18</v>
      </c>
      <c r="G172" s="3">
        <v>112</v>
      </c>
      <c r="H172" s="3">
        <v>10</v>
      </c>
      <c r="I172" s="4">
        <v>30.1</v>
      </c>
      <c r="J172" s="5">
        <f>(G172*6)/(INT(I172)*6+MOD(I172,1)*10)</f>
        <v>3.7127071823204418</v>
      </c>
    </row>
    <row r="173" spans="1:10" x14ac:dyDescent="0.35">
      <c r="A173" s="2" t="s">
        <v>25</v>
      </c>
      <c r="B173" s="3">
        <v>207</v>
      </c>
      <c r="C173" s="3">
        <v>10</v>
      </c>
      <c r="D173" s="4">
        <v>38.200000000000003</v>
      </c>
      <c r="E173" s="5">
        <f>(B173*6)/(INT(D173)*6+MOD(D173,1)*10)</f>
        <v>5.3999999999999995</v>
      </c>
      <c r="F173" s="2" t="s">
        <v>10</v>
      </c>
      <c r="G173" s="3">
        <v>209</v>
      </c>
      <c r="H173" s="3">
        <v>3</v>
      </c>
      <c r="I173" s="4">
        <v>34.5</v>
      </c>
      <c r="J173" s="5">
        <f>(G173*6)/(INT(I173)*6+MOD(I173,1)*10)</f>
        <v>6</v>
      </c>
    </row>
    <row r="174" spans="1:10" x14ac:dyDescent="0.35">
      <c r="A174" s="2" t="s">
        <v>24</v>
      </c>
      <c r="B174" s="3">
        <v>207</v>
      </c>
      <c r="C174" s="3">
        <v>10</v>
      </c>
      <c r="D174" s="4">
        <v>47.5</v>
      </c>
      <c r="E174" s="5">
        <f>(B174*6)/(INT(D174)*6+MOD(D174,1)*10)</f>
        <v>4.3275261324041816</v>
      </c>
      <c r="F174" s="2" t="s">
        <v>12</v>
      </c>
      <c r="G174" s="3">
        <v>210</v>
      </c>
      <c r="H174" s="3">
        <v>5</v>
      </c>
      <c r="I174" s="4">
        <v>46</v>
      </c>
      <c r="J174" s="5">
        <f>(G174*6)/(INT(I174)*6+MOD(I174,1)*10)</f>
        <v>4.5652173913043477</v>
      </c>
    </row>
    <row r="175" spans="1:10" x14ac:dyDescent="0.35">
      <c r="A175" s="2" t="s">
        <v>18</v>
      </c>
      <c r="B175" s="3">
        <v>206</v>
      </c>
      <c r="C175" s="3">
        <v>10</v>
      </c>
      <c r="D175" s="4">
        <v>45.1</v>
      </c>
      <c r="E175" s="5">
        <f>(B175*6)/(INT(D175)*6+MOD(D175,1)*10)</f>
        <v>4.560885608856089</v>
      </c>
      <c r="F175" s="2" t="s">
        <v>10</v>
      </c>
      <c r="G175" s="3">
        <v>207</v>
      </c>
      <c r="H175" s="3">
        <v>3</v>
      </c>
      <c r="I175" s="4">
        <v>34</v>
      </c>
      <c r="J175" s="5">
        <f>(G175*6)/(INT(I175)*6+MOD(I175,1)*10)</f>
        <v>6.0882352941176467</v>
      </c>
    </row>
    <row r="176" spans="1:10" x14ac:dyDescent="0.35">
      <c r="A176" s="2" t="s">
        <v>20</v>
      </c>
      <c r="B176" s="3">
        <v>205</v>
      </c>
      <c r="C176" s="3">
        <v>10</v>
      </c>
      <c r="D176" s="4">
        <v>49.2</v>
      </c>
      <c r="E176" s="5">
        <f>(B176*6)/(INT(D176)*6+MOD(D176,1)*10)</f>
        <v>4.1554054054054053</v>
      </c>
      <c r="F176" s="2" t="s">
        <v>24</v>
      </c>
      <c r="G176" s="3">
        <v>178</v>
      </c>
      <c r="H176" s="3">
        <v>10</v>
      </c>
      <c r="I176" s="4">
        <v>45</v>
      </c>
      <c r="J176" s="5">
        <f>(G176*6)/(INT(I176)*6+MOD(I176,1)*10)</f>
        <v>3.9555555555555557</v>
      </c>
    </row>
    <row r="177" spans="1:10" x14ac:dyDescent="0.35">
      <c r="A177" s="2" t="s">
        <v>14</v>
      </c>
      <c r="B177" s="3">
        <v>204</v>
      </c>
      <c r="C177" s="3">
        <v>8</v>
      </c>
      <c r="D177" s="4">
        <v>50</v>
      </c>
      <c r="E177" s="5">
        <f>(B177*6)/(INT(D177)*6+MOD(D177,1)*10)</f>
        <v>4.08</v>
      </c>
      <c r="F177" s="2" t="s">
        <v>10</v>
      </c>
      <c r="G177" s="3">
        <v>208</v>
      </c>
      <c r="H177" s="3">
        <v>8</v>
      </c>
      <c r="I177" s="4">
        <v>49.4</v>
      </c>
      <c r="J177" s="5">
        <f>(G177*6)/(INT(I177)*6+MOD(I177,1)*10)</f>
        <v>4.1879194630872485</v>
      </c>
    </row>
    <row r="178" spans="1:10" x14ac:dyDescent="0.35">
      <c r="A178" s="2" t="s">
        <v>12</v>
      </c>
      <c r="B178" s="3">
        <v>204</v>
      </c>
      <c r="C178" s="3">
        <v>10</v>
      </c>
      <c r="D178" s="4">
        <v>48.5</v>
      </c>
      <c r="E178" s="5">
        <f>(B178*6)/(INT(D178)*6+MOD(D178,1)*10)</f>
        <v>4.1774744027303754</v>
      </c>
      <c r="F178" s="2" t="s">
        <v>13</v>
      </c>
      <c r="G178" s="3">
        <v>136</v>
      </c>
      <c r="H178" s="3">
        <v>10</v>
      </c>
      <c r="I178" s="4">
        <v>48.1</v>
      </c>
      <c r="J178" s="5">
        <f>(G178*6)/(INT(I178)*6+MOD(I178,1)*10)</f>
        <v>2.8235294117647061</v>
      </c>
    </row>
    <row r="179" spans="1:10" x14ac:dyDescent="0.35">
      <c r="A179" s="2" t="s">
        <v>17</v>
      </c>
      <c r="B179" s="3">
        <v>203</v>
      </c>
      <c r="C179" s="3">
        <v>10</v>
      </c>
      <c r="D179" s="4">
        <v>49.3</v>
      </c>
      <c r="E179" s="5">
        <f>(B179*6)/(INT(D179)*6+MOD(D179,1)*10)</f>
        <v>4.1010101010101012</v>
      </c>
      <c r="F179" s="2" t="s">
        <v>16</v>
      </c>
      <c r="G179" s="3">
        <v>206</v>
      </c>
      <c r="H179" s="3">
        <v>1</v>
      </c>
      <c r="I179" s="4">
        <v>37.200000000000003</v>
      </c>
      <c r="J179" s="5">
        <f>(G179*6)/(INT(I179)*6+MOD(I179,1)*10)</f>
        <v>5.5178571428571423</v>
      </c>
    </row>
    <row r="180" spans="1:10" x14ac:dyDescent="0.35">
      <c r="A180" s="2" t="s">
        <v>19</v>
      </c>
      <c r="B180" s="3">
        <v>202</v>
      </c>
      <c r="C180" s="3">
        <v>10</v>
      </c>
      <c r="D180" s="4">
        <v>42.5</v>
      </c>
      <c r="E180" s="5">
        <f>(B180*6)/(INT(D180)*6+MOD(D180,1)*10)</f>
        <v>4.7159533073929962</v>
      </c>
      <c r="F180" s="2" t="s">
        <v>15</v>
      </c>
      <c r="G180" s="3">
        <v>206</v>
      </c>
      <c r="H180" s="3">
        <v>3</v>
      </c>
      <c r="I180" s="4">
        <v>20.3</v>
      </c>
      <c r="J180" s="5">
        <f>(G180*6)/(INT(I180)*6+MOD(I180,1)*10)</f>
        <v>10.048780487804878</v>
      </c>
    </row>
    <row r="181" spans="1:10" x14ac:dyDescent="0.35">
      <c r="A181" s="2" t="s">
        <v>8</v>
      </c>
      <c r="B181" s="3">
        <v>202</v>
      </c>
      <c r="C181" s="3">
        <v>5</v>
      </c>
      <c r="D181" s="4">
        <v>50</v>
      </c>
      <c r="E181" s="5">
        <f>(B181*6)/(INT(D181)*6+MOD(D181,1)*10)</f>
        <v>4.04</v>
      </c>
      <c r="F181" s="2" t="s">
        <v>15</v>
      </c>
      <c r="G181" s="3">
        <v>204</v>
      </c>
      <c r="H181" s="3">
        <v>4</v>
      </c>
      <c r="I181" s="4">
        <v>47.5</v>
      </c>
      <c r="J181" s="5">
        <f>(G181*6)/(INT(I181)*6+MOD(I181,1)*10)</f>
        <v>4.2648083623693376</v>
      </c>
    </row>
    <row r="182" spans="1:10" x14ac:dyDescent="0.35">
      <c r="A182" s="2" t="s">
        <v>17</v>
      </c>
      <c r="B182" s="3">
        <v>201</v>
      </c>
      <c r="C182" s="3">
        <v>10</v>
      </c>
      <c r="D182" s="4">
        <v>36.5</v>
      </c>
      <c r="E182" s="5">
        <f>(B182*6)/(INT(D182)*6+MOD(D182,1)*10)</f>
        <v>5.4570135746606336</v>
      </c>
      <c r="F182" s="2" t="s">
        <v>25</v>
      </c>
      <c r="G182" s="3">
        <v>152</v>
      </c>
      <c r="H182" s="3">
        <v>10</v>
      </c>
      <c r="I182" s="4">
        <v>32.4</v>
      </c>
      <c r="J182" s="5">
        <f>(G182*6)/(INT(I182)*6+MOD(I182,1)*10)</f>
        <v>4.6530612244897958</v>
      </c>
    </row>
    <row r="183" spans="1:10" x14ac:dyDescent="0.35">
      <c r="A183" s="2" t="s">
        <v>19</v>
      </c>
      <c r="B183" s="3">
        <v>199</v>
      </c>
      <c r="C183" s="3">
        <v>10</v>
      </c>
      <c r="D183" s="4">
        <v>50</v>
      </c>
      <c r="E183" s="5">
        <f>(B183*6)/(INT(D183)*6+MOD(D183,1)*10)</f>
        <v>3.98</v>
      </c>
      <c r="F183" s="2" t="s">
        <v>21</v>
      </c>
      <c r="G183" s="3">
        <v>203</v>
      </c>
      <c r="H183" s="3">
        <v>3</v>
      </c>
      <c r="I183" s="4">
        <v>43.2</v>
      </c>
      <c r="J183" s="5">
        <f>(G183*6)/(INT(I183)*6+MOD(I183,1)*10)</f>
        <v>4.6846153846153848</v>
      </c>
    </row>
    <row r="184" spans="1:10" x14ac:dyDescent="0.35">
      <c r="A184" s="2" t="s">
        <v>20</v>
      </c>
      <c r="B184" s="3">
        <v>198</v>
      </c>
      <c r="C184" s="3">
        <v>7</v>
      </c>
      <c r="D184" s="4">
        <v>50</v>
      </c>
      <c r="E184" s="5">
        <f>(B184*6)/(INT(D184)*6+MOD(D184,1)*10)</f>
        <v>3.96</v>
      </c>
      <c r="F184" s="2" t="s">
        <v>18</v>
      </c>
      <c r="G184" s="3">
        <v>199</v>
      </c>
      <c r="H184" s="3">
        <v>3</v>
      </c>
      <c r="I184" s="4">
        <v>33.299999999999997</v>
      </c>
      <c r="J184" s="5">
        <f>(G184*6)/(INT(I184)*6+MOD(I184,1)*10)</f>
        <v>5.9402985074626873</v>
      </c>
    </row>
    <row r="185" spans="1:10" x14ac:dyDescent="0.35">
      <c r="A185" s="2" t="s">
        <v>21</v>
      </c>
      <c r="B185" s="3">
        <v>198</v>
      </c>
      <c r="C185" s="3">
        <v>10</v>
      </c>
      <c r="D185" s="4">
        <v>50</v>
      </c>
      <c r="E185" s="5">
        <f>(B185*6)/(INT(D185)*6+MOD(D185,1)*10)</f>
        <v>3.96</v>
      </c>
      <c r="F185" s="2" t="s">
        <v>19</v>
      </c>
      <c r="G185" s="3">
        <v>199</v>
      </c>
      <c r="H185" s="3">
        <v>5</v>
      </c>
      <c r="I185" s="4">
        <v>45.3</v>
      </c>
      <c r="J185" s="5">
        <f>(G185*6)/(INT(I185)*6+MOD(I185,1)*10)</f>
        <v>4.3736263736263732</v>
      </c>
    </row>
    <row r="186" spans="1:10" x14ac:dyDescent="0.35">
      <c r="A186" s="2" t="s">
        <v>19</v>
      </c>
      <c r="B186" s="3">
        <v>197</v>
      </c>
      <c r="C186" s="3">
        <v>10</v>
      </c>
      <c r="D186" s="4">
        <v>49</v>
      </c>
      <c r="E186" s="5">
        <f>(B186*6)/(INT(D186)*6+MOD(D186,1)*10)</f>
        <v>4.0204081632653059</v>
      </c>
      <c r="F186" s="2" t="s">
        <v>21</v>
      </c>
      <c r="G186" s="3">
        <v>198</v>
      </c>
      <c r="H186" s="3">
        <v>6</v>
      </c>
      <c r="I186" s="4">
        <v>48.3</v>
      </c>
      <c r="J186" s="5">
        <f>(G186*6)/(INT(I186)*6+MOD(I186,1)*10)</f>
        <v>4.0824742268041234</v>
      </c>
    </row>
    <row r="187" spans="1:10" x14ac:dyDescent="0.35">
      <c r="A187" s="2" t="s">
        <v>19</v>
      </c>
      <c r="B187" s="3">
        <v>196</v>
      </c>
      <c r="C187" s="3">
        <v>10</v>
      </c>
      <c r="D187" s="4">
        <v>47</v>
      </c>
      <c r="E187" s="5">
        <f>(B187*6)/(INT(D187)*6+MOD(D187,1)*10)</f>
        <v>4.1702127659574471</v>
      </c>
      <c r="F187" s="2" t="s">
        <v>18</v>
      </c>
      <c r="G187" s="3">
        <v>197</v>
      </c>
      <c r="H187" s="3">
        <v>5</v>
      </c>
      <c r="I187" s="4">
        <v>23</v>
      </c>
      <c r="J187" s="5">
        <f>(G187*6)/(INT(I187)*6+MOD(I187,1)*10)</f>
        <v>8.5652173913043477</v>
      </c>
    </row>
    <row r="188" spans="1:10" x14ac:dyDescent="0.35">
      <c r="A188" s="2" t="s">
        <v>16</v>
      </c>
      <c r="B188" s="3">
        <v>193</v>
      </c>
      <c r="C188" s="3">
        <v>7</v>
      </c>
      <c r="D188" s="4">
        <v>50</v>
      </c>
      <c r="E188" s="5">
        <f>(B188*6)/(INT(D188)*6+MOD(D188,1)*10)</f>
        <v>3.86</v>
      </c>
      <c r="F188" s="2" t="s">
        <v>18</v>
      </c>
      <c r="G188" s="3">
        <v>196</v>
      </c>
      <c r="H188" s="3">
        <v>5</v>
      </c>
      <c r="I188" s="4">
        <v>48.2</v>
      </c>
      <c r="J188" s="5">
        <f>(G188*6)/(INT(I188)*6+MOD(I188,1)*10)</f>
        <v>4.0551724137931036</v>
      </c>
    </row>
    <row r="189" spans="1:10" x14ac:dyDescent="0.35">
      <c r="A189" s="2" t="s">
        <v>12</v>
      </c>
      <c r="B189" s="3">
        <v>191</v>
      </c>
      <c r="C189" s="3">
        <v>10</v>
      </c>
      <c r="D189" s="4">
        <v>49.3</v>
      </c>
      <c r="E189" s="5">
        <f>(B189*6)/(INT(D189)*6+MOD(D189,1)*10)</f>
        <v>3.8585858585858586</v>
      </c>
      <c r="F189" s="2" t="s">
        <v>20</v>
      </c>
      <c r="G189" s="3">
        <v>192</v>
      </c>
      <c r="H189" s="3">
        <v>5</v>
      </c>
      <c r="I189" s="4">
        <v>48.3</v>
      </c>
      <c r="J189" s="5">
        <f>(G189*6)/(INT(I189)*6+MOD(I189,1)*10)</f>
        <v>3.9587628865979383</v>
      </c>
    </row>
    <row r="190" spans="1:10" x14ac:dyDescent="0.35">
      <c r="A190" s="2" t="s">
        <v>13</v>
      </c>
      <c r="B190" s="3">
        <v>189</v>
      </c>
      <c r="C190" s="3">
        <v>10</v>
      </c>
      <c r="D190" s="4">
        <v>46.4</v>
      </c>
      <c r="E190" s="5">
        <f>(B190*6)/(INT(D190)*6+MOD(D190,1)*10)</f>
        <v>4.05</v>
      </c>
      <c r="F190" s="2" t="s">
        <v>12</v>
      </c>
      <c r="G190" s="3">
        <v>191</v>
      </c>
      <c r="H190" s="3">
        <v>5</v>
      </c>
      <c r="I190" s="4">
        <v>36.299999999999997</v>
      </c>
      <c r="J190" s="5">
        <f>(G190*6)/(INT(I190)*6+MOD(I190,1)*10)</f>
        <v>5.2328767123287676</v>
      </c>
    </row>
    <row r="191" spans="1:10" x14ac:dyDescent="0.35">
      <c r="A191" s="2" t="s">
        <v>25</v>
      </c>
      <c r="B191" s="3">
        <v>186</v>
      </c>
      <c r="C191" s="3">
        <v>10</v>
      </c>
      <c r="D191" s="4">
        <v>47.4</v>
      </c>
      <c r="E191" s="5">
        <f>(B191*6)/(INT(D191)*6+MOD(D191,1)*10)</f>
        <v>3.9020979020979021</v>
      </c>
      <c r="F191" s="2" t="s">
        <v>18</v>
      </c>
      <c r="G191" s="3">
        <v>188</v>
      </c>
      <c r="H191" s="3">
        <v>4</v>
      </c>
      <c r="I191" s="4">
        <v>36.1</v>
      </c>
      <c r="J191" s="5">
        <f>(G191*6)/(INT(I191)*6+MOD(I191,1)*10)</f>
        <v>5.1981566820276495</v>
      </c>
    </row>
    <row r="192" spans="1:10" x14ac:dyDescent="0.35">
      <c r="A192" s="2" t="s">
        <v>22</v>
      </c>
      <c r="B192" s="3">
        <v>186</v>
      </c>
      <c r="C192" s="3">
        <v>8</v>
      </c>
      <c r="D192" s="4">
        <v>50</v>
      </c>
      <c r="E192" s="5">
        <f>(B192*6)/(INT(D192)*6+MOD(D192,1)*10)</f>
        <v>3.72</v>
      </c>
      <c r="F192" s="2" t="s">
        <v>16</v>
      </c>
      <c r="G192" s="3">
        <v>188</v>
      </c>
      <c r="H192" s="3">
        <v>3</v>
      </c>
      <c r="I192" s="4">
        <v>23.2</v>
      </c>
      <c r="J192" s="5">
        <f>(G192*6)/(INT(I192)*6+MOD(I192,1)*10)</f>
        <v>8.0571428571428569</v>
      </c>
    </row>
    <row r="193" spans="1:10" x14ac:dyDescent="0.35">
      <c r="A193" s="2" t="s">
        <v>11</v>
      </c>
      <c r="B193" s="3">
        <v>184</v>
      </c>
      <c r="C193" s="3">
        <v>10</v>
      </c>
      <c r="D193" s="4">
        <v>43</v>
      </c>
      <c r="E193" s="5">
        <f>(B193*6)/(INT(D193)*6+MOD(D193,1)*10)</f>
        <v>4.2790697674418601</v>
      </c>
      <c r="F193" s="2" t="s">
        <v>19</v>
      </c>
      <c r="G193" s="3">
        <v>138</v>
      </c>
      <c r="H193" s="3">
        <v>10</v>
      </c>
      <c r="I193" s="4">
        <v>42.5</v>
      </c>
      <c r="J193" s="5">
        <f>(G193*6)/(INT(I193)*6+MOD(I193,1)*10)</f>
        <v>3.2217898832684826</v>
      </c>
    </row>
    <row r="194" spans="1:10" x14ac:dyDescent="0.35">
      <c r="A194" s="2" t="s">
        <v>24</v>
      </c>
      <c r="B194" s="3">
        <v>183</v>
      </c>
      <c r="C194" s="3">
        <v>8</v>
      </c>
      <c r="D194" s="4">
        <v>48</v>
      </c>
      <c r="E194" s="5">
        <f>(B194*6)/(INT(D194)*6+MOD(D194,1)*10)</f>
        <v>3.8125</v>
      </c>
      <c r="F194" s="2" t="s">
        <v>15</v>
      </c>
      <c r="G194" s="3">
        <v>190</v>
      </c>
      <c r="H194" s="3">
        <v>2</v>
      </c>
      <c r="I194" s="4">
        <v>38.1</v>
      </c>
      <c r="J194" s="5">
        <f>(G194*6)/(INT(I194)*6+MOD(I194,1)*10)</f>
        <v>4.9781659388646284</v>
      </c>
    </row>
    <row r="195" spans="1:10" x14ac:dyDescent="0.35">
      <c r="A195" s="2" t="s">
        <v>18</v>
      </c>
      <c r="B195" s="3">
        <v>183</v>
      </c>
      <c r="C195" s="3">
        <v>10</v>
      </c>
      <c r="D195" s="4">
        <v>45</v>
      </c>
      <c r="E195" s="5">
        <f>(B195*6)/(INT(D195)*6+MOD(D195,1)*10)</f>
        <v>4.0666666666666664</v>
      </c>
      <c r="F195" s="2" t="s">
        <v>10</v>
      </c>
      <c r="G195" s="3">
        <v>186</v>
      </c>
      <c r="H195" s="3">
        <v>3</v>
      </c>
      <c r="I195" s="4">
        <v>33.1</v>
      </c>
      <c r="J195" s="5">
        <f>(G195*6)/(INT(I195)*6+MOD(I195,1)*10)</f>
        <v>5.608040201005025</v>
      </c>
    </row>
    <row r="196" spans="1:10" x14ac:dyDescent="0.35">
      <c r="A196" s="2" t="s">
        <v>15</v>
      </c>
      <c r="B196" s="3">
        <v>182</v>
      </c>
      <c r="C196" s="3">
        <v>10</v>
      </c>
      <c r="D196" s="4">
        <v>44.2</v>
      </c>
      <c r="E196" s="5">
        <f>(B196*6)/(INT(D196)*6+MOD(D196,1)*10)</f>
        <v>4.1052631578947372</v>
      </c>
      <c r="F196" s="2" t="s">
        <v>12</v>
      </c>
      <c r="G196" s="3">
        <v>185</v>
      </c>
      <c r="H196" s="3">
        <v>6</v>
      </c>
      <c r="I196" s="4">
        <v>39.1</v>
      </c>
      <c r="J196" s="5">
        <f>(G196*6)/(INT(I196)*6+MOD(I196,1)*10)</f>
        <v>4.7234042553191493</v>
      </c>
    </row>
    <row r="197" spans="1:10" x14ac:dyDescent="0.35">
      <c r="A197" s="2" t="s">
        <v>19</v>
      </c>
      <c r="B197" s="3">
        <v>180</v>
      </c>
      <c r="C197" s="3">
        <v>10</v>
      </c>
      <c r="D197" s="4">
        <v>49.1</v>
      </c>
      <c r="E197" s="5">
        <f>(B197*6)/(INT(D197)*6+MOD(D197,1)*10)</f>
        <v>3.6610169491525424</v>
      </c>
      <c r="F197" s="2" t="s">
        <v>20</v>
      </c>
      <c r="G197" s="3">
        <v>120</v>
      </c>
      <c r="H197" s="3">
        <v>10</v>
      </c>
      <c r="I197" s="4">
        <v>28</v>
      </c>
      <c r="J197" s="5">
        <f>(G197*6)/(INT(I197)*6+MOD(I197,1)*10)</f>
        <v>4.2857142857142856</v>
      </c>
    </row>
    <row r="198" spans="1:10" x14ac:dyDescent="0.35">
      <c r="A198" s="2" t="s">
        <v>21</v>
      </c>
      <c r="B198" s="3">
        <v>177</v>
      </c>
      <c r="C198" s="3">
        <v>10</v>
      </c>
      <c r="D198" s="4">
        <v>43</v>
      </c>
      <c r="E198" s="5">
        <f>(B198*6)/(INT(D198)*6+MOD(D198,1)*10)</f>
        <v>4.1162790697674421</v>
      </c>
      <c r="F198" s="2" t="s">
        <v>14</v>
      </c>
      <c r="G198" s="3">
        <v>178</v>
      </c>
      <c r="H198" s="3">
        <v>3</v>
      </c>
      <c r="I198" s="4">
        <v>33</v>
      </c>
      <c r="J198" s="5">
        <f>(G198*6)/(INT(I198)*6+MOD(I198,1)*10)</f>
        <v>5.3939393939393936</v>
      </c>
    </row>
    <row r="199" spans="1:10" x14ac:dyDescent="0.35">
      <c r="A199" s="2" t="s">
        <v>15</v>
      </c>
      <c r="B199" s="3">
        <v>177</v>
      </c>
      <c r="C199" s="3">
        <v>10</v>
      </c>
      <c r="D199" s="4">
        <v>44.4</v>
      </c>
      <c r="E199" s="5">
        <f>(B199*6)/(INT(D199)*6+MOD(D199,1)*10)</f>
        <v>3.9626865671641789</v>
      </c>
      <c r="F199" s="2" t="s">
        <v>18</v>
      </c>
      <c r="G199" s="3">
        <v>179</v>
      </c>
      <c r="H199" s="3">
        <v>3</v>
      </c>
      <c r="I199" s="4">
        <v>39.200000000000003</v>
      </c>
      <c r="J199" s="5">
        <f>(G199*6)/(INT(I199)*6+MOD(I199,1)*10)</f>
        <v>4.5508474576271185</v>
      </c>
    </row>
    <row r="200" spans="1:10" x14ac:dyDescent="0.35">
      <c r="A200" s="2" t="s">
        <v>10</v>
      </c>
      <c r="B200" s="3">
        <v>176</v>
      </c>
      <c r="C200" s="3">
        <v>10</v>
      </c>
      <c r="D200" s="4">
        <v>46.4</v>
      </c>
      <c r="E200" s="5">
        <f>(B200*6)/(INT(D200)*6+MOD(D200,1)*10)</f>
        <v>3.7714285714285714</v>
      </c>
      <c r="F200" s="2" t="s">
        <v>11</v>
      </c>
      <c r="G200" s="3">
        <v>178</v>
      </c>
      <c r="H200" s="3">
        <v>6</v>
      </c>
      <c r="I200" s="4">
        <v>41</v>
      </c>
      <c r="J200" s="5">
        <f>(G200*6)/(INT(I200)*6+MOD(I200,1)*10)</f>
        <v>4.3414634146341466</v>
      </c>
    </row>
    <row r="201" spans="1:10" x14ac:dyDescent="0.35">
      <c r="A201" s="2" t="s">
        <v>26</v>
      </c>
      <c r="B201" s="3">
        <v>175</v>
      </c>
      <c r="C201" s="3">
        <v>10</v>
      </c>
      <c r="D201" s="4">
        <v>47.4</v>
      </c>
      <c r="E201" s="5">
        <f>(B201*6)/(INT(D201)*6+MOD(D201,1)*10)</f>
        <v>3.6713286713286712</v>
      </c>
      <c r="F201" s="2" t="s">
        <v>15</v>
      </c>
      <c r="G201" s="3">
        <v>176</v>
      </c>
      <c r="H201" s="3">
        <v>4</v>
      </c>
      <c r="I201" s="4">
        <v>30.3</v>
      </c>
      <c r="J201" s="5">
        <f>(G201*6)/(INT(I201)*6+MOD(I201,1)*10)</f>
        <v>5.7704918032786887</v>
      </c>
    </row>
    <row r="202" spans="1:10" x14ac:dyDescent="0.35">
      <c r="A202" s="2" t="s">
        <v>20</v>
      </c>
      <c r="B202" s="3">
        <v>174</v>
      </c>
      <c r="C202" s="3">
        <v>10</v>
      </c>
      <c r="D202" s="4">
        <v>48.3</v>
      </c>
      <c r="E202" s="5">
        <f>(B202*6)/(INT(D202)*6+MOD(D202,1)*10)</f>
        <v>3.5876288659793816</v>
      </c>
      <c r="F202" s="2" t="s">
        <v>18</v>
      </c>
      <c r="G202" s="3">
        <v>178</v>
      </c>
      <c r="H202" s="3">
        <v>1</v>
      </c>
      <c r="I202" s="4">
        <v>29.2</v>
      </c>
      <c r="J202" s="5">
        <f>(G202*6)/(INT(I202)*6+MOD(I202,1)*10)</f>
        <v>6.0681818181818183</v>
      </c>
    </row>
    <row r="203" spans="1:10" x14ac:dyDescent="0.35">
      <c r="A203" s="2" t="s">
        <v>21</v>
      </c>
      <c r="B203" s="3">
        <v>174</v>
      </c>
      <c r="C203" s="3">
        <v>8</v>
      </c>
      <c r="D203" s="4">
        <v>50</v>
      </c>
      <c r="E203" s="5">
        <f>(B203*6)/(INT(D203)*6+MOD(D203,1)*10)</f>
        <v>3.48</v>
      </c>
      <c r="F203" s="2" t="s">
        <v>10</v>
      </c>
      <c r="G203" s="3">
        <v>178</v>
      </c>
      <c r="H203" s="3">
        <v>5</v>
      </c>
      <c r="I203" s="4">
        <v>31.2</v>
      </c>
      <c r="J203" s="5">
        <f>(G203*6)/(INT(I203)*6+MOD(I203,1)*10)</f>
        <v>5.6808510638297873</v>
      </c>
    </row>
    <row r="204" spans="1:10" x14ac:dyDescent="0.35">
      <c r="A204" s="2" t="s">
        <v>25</v>
      </c>
      <c r="B204" s="3">
        <v>172</v>
      </c>
      <c r="C204" s="3">
        <v>10</v>
      </c>
      <c r="D204" s="4">
        <v>41.1</v>
      </c>
      <c r="E204" s="5">
        <f>(B204*6)/(INT(D204)*6+MOD(D204,1)*10)</f>
        <v>4.1781376518218627</v>
      </c>
      <c r="F204" s="2" t="s">
        <v>18</v>
      </c>
      <c r="G204" s="3">
        <v>173</v>
      </c>
      <c r="H204" s="3">
        <v>3</v>
      </c>
      <c r="I204" s="4">
        <v>32.1</v>
      </c>
      <c r="J204" s="5">
        <f>(G204*6)/(INT(I204)*6+MOD(I204,1)*10)</f>
        <v>5.3782383419689115</v>
      </c>
    </row>
    <row r="205" spans="1:10" x14ac:dyDescent="0.35">
      <c r="A205" s="2" t="s">
        <v>14</v>
      </c>
      <c r="B205" s="3">
        <v>171</v>
      </c>
      <c r="C205" s="3">
        <v>10</v>
      </c>
      <c r="D205" s="4">
        <v>45.4</v>
      </c>
      <c r="E205" s="5">
        <f>(B205*6)/(INT(D205)*6+MOD(D205,1)*10)</f>
        <v>3.7445255474452557</v>
      </c>
      <c r="F205" s="2" t="s">
        <v>16</v>
      </c>
      <c r="G205" s="3">
        <v>165</v>
      </c>
      <c r="H205" s="3">
        <v>10</v>
      </c>
      <c r="I205" s="4">
        <v>47.4</v>
      </c>
      <c r="J205" s="5">
        <f>(G205*6)/(INT(I205)*6+MOD(I205,1)*10)</f>
        <v>3.4615384615384617</v>
      </c>
    </row>
    <row r="206" spans="1:10" x14ac:dyDescent="0.35">
      <c r="A206" s="2" t="s">
        <v>10</v>
      </c>
      <c r="B206" s="3">
        <v>170</v>
      </c>
      <c r="C206" s="3">
        <v>2</v>
      </c>
      <c r="D206" s="4">
        <v>36</v>
      </c>
      <c r="E206" s="5">
        <f>(B206*6)/(INT(D206)*6+MOD(D206,1)*10)</f>
        <v>4.7222222222222223</v>
      </c>
      <c r="F206" s="2" t="s">
        <v>13</v>
      </c>
      <c r="G206" s="3">
        <v>122</v>
      </c>
      <c r="H206" s="3">
        <v>10</v>
      </c>
      <c r="I206" s="4">
        <v>30.2</v>
      </c>
      <c r="J206" s="5">
        <f>(G206*6)/(INT(I206)*6+MOD(I206,1)*10)</f>
        <v>4.0219780219780219</v>
      </c>
    </row>
    <row r="207" spans="1:10" x14ac:dyDescent="0.35">
      <c r="A207" s="2" t="s">
        <v>8</v>
      </c>
      <c r="B207" s="3">
        <v>162</v>
      </c>
      <c r="C207" s="3">
        <v>10</v>
      </c>
      <c r="D207" s="4">
        <v>46.2</v>
      </c>
      <c r="E207" s="5">
        <f>(B207*6)/(INT(D207)*6+MOD(D207,1)*10)</f>
        <v>3.4964028776978417</v>
      </c>
      <c r="F207" s="2" t="s">
        <v>18</v>
      </c>
      <c r="G207" s="3">
        <v>166</v>
      </c>
      <c r="H207" s="3">
        <v>0</v>
      </c>
      <c r="I207" s="4">
        <v>33.299999999999997</v>
      </c>
      <c r="J207" s="5">
        <f>(G207*6)/(INT(I207)*6+MOD(I207,1)*10)</f>
        <v>4.9552238805970159</v>
      </c>
    </row>
    <row r="208" spans="1:10" x14ac:dyDescent="0.35">
      <c r="A208" s="2" t="s">
        <v>13</v>
      </c>
      <c r="B208" s="3">
        <v>160</v>
      </c>
      <c r="C208" s="3">
        <v>10</v>
      </c>
      <c r="D208" s="4">
        <v>46.2</v>
      </c>
      <c r="E208" s="5">
        <f>(B208*6)/(INT(D208)*6+MOD(D208,1)*10)</f>
        <v>3.4532374100719423</v>
      </c>
      <c r="F208" s="2" t="s">
        <v>20</v>
      </c>
      <c r="G208" s="3">
        <v>166</v>
      </c>
      <c r="H208" s="3">
        <v>4</v>
      </c>
      <c r="I208" s="4">
        <v>40.200000000000003</v>
      </c>
      <c r="J208" s="5">
        <f>(G208*6)/(INT(I208)*6+MOD(I208,1)*10)</f>
        <v>4.1157024793388421</v>
      </c>
    </row>
    <row r="209" spans="1:10" x14ac:dyDescent="0.35">
      <c r="A209" s="2" t="s">
        <v>14</v>
      </c>
      <c r="B209" s="3">
        <v>154</v>
      </c>
      <c r="C209" s="3">
        <v>10</v>
      </c>
      <c r="D209" s="4">
        <v>48</v>
      </c>
      <c r="E209" s="5">
        <f>(B209*6)/(INT(D209)*6+MOD(D209,1)*10)</f>
        <v>3.2083333333333335</v>
      </c>
      <c r="F209" s="2" t="s">
        <v>16</v>
      </c>
      <c r="G209" s="3">
        <v>157</v>
      </c>
      <c r="H209" s="3">
        <v>1</v>
      </c>
      <c r="I209" s="4">
        <v>19.2</v>
      </c>
      <c r="J209" s="5">
        <f>(G209*6)/(INT(I209)*6+MOD(I209,1)*10)</f>
        <v>8.1206896551724146</v>
      </c>
    </row>
    <row r="210" spans="1:10" x14ac:dyDescent="0.35">
      <c r="A210" s="2" t="s">
        <v>24</v>
      </c>
      <c r="B210" s="3">
        <v>152</v>
      </c>
      <c r="C210" s="3">
        <v>8</v>
      </c>
      <c r="D210" s="4">
        <v>35</v>
      </c>
      <c r="E210" s="5">
        <f>(B210*6)/(INT(D210)*6+MOD(D210,1)*10)</f>
        <v>4.3428571428571425</v>
      </c>
      <c r="F210" s="2" t="s">
        <v>16</v>
      </c>
      <c r="G210" s="3">
        <v>165</v>
      </c>
      <c r="H210" s="3">
        <v>3</v>
      </c>
      <c r="I210" s="4">
        <v>31.3</v>
      </c>
      <c r="J210" s="5">
        <f>(G210*6)/(INT(I210)*6+MOD(I210,1)*10)</f>
        <v>5.2380952380952381</v>
      </c>
    </row>
    <row r="211" spans="1:10" x14ac:dyDescent="0.35">
      <c r="A211" s="2" t="s">
        <v>10</v>
      </c>
      <c r="B211" s="3">
        <v>151</v>
      </c>
      <c r="C211" s="3">
        <v>10</v>
      </c>
      <c r="D211" s="4">
        <v>32.200000000000003</v>
      </c>
      <c r="E211" s="5">
        <f>(B211*6)/(INT(D211)*6+MOD(D211,1)*10)</f>
        <v>4.6701030927835046</v>
      </c>
      <c r="F211" s="2" t="s">
        <v>18</v>
      </c>
      <c r="G211" s="3">
        <v>152</v>
      </c>
      <c r="H211" s="3">
        <v>9</v>
      </c>
      <c r="I211" s="4">
        <v>23.1</v>
      </c>
      <c r="J211" s="5">
        <f>(G211*6)/(INT(I211)*6+MOD(I211,1)*10)</f>
        <v>6.5611510791366907</v>
      </c>
    </row>
    <row r="212" spans="1:10" x14ac:dyDescent="0.35">
      <c r="A212" s="2" t="s">
        <v>8</v>
      </c>
      <c r="B212" s="3">
        <v>151</v>
      </c>
      <c r="C212" s="3">
        <v>7</v>
      </c>
      <c r="D212" s="4">
        <v>39.4</v>
      </c>
      <c r="E212" s="5">
        <f>(B212*6)/(INT(D212)*6+MOD(D212,1)*10)</f>
        <v>3.8067226890756301</v>
      </c>
      <c r="F212" s="2" t="s">
        <v>11</v>
      </c>
      <c r="G212" s="3">
        <v>164</v>
      </c>
      <c r="H212" s="3">
        <v>3</v>
      </c>
      <c r="I212" s="4">
        <v>34.1</v>
      </c>
      <c r="J212" s="5">
        <f>(G212*6)/(INT(I212)*6+MOD(I212,1)*10)</f>
        <v>4.8</v>
      </c>
    </row>
    <row r="213" spans="1:10" x14ac:dyDescent="0.35">
      <c r="A213" s="2" t="s">
        <v>18</v>
      </c>
      <c r="B213" s="3">
        <v>146</v>
      </c>
      <c r="C213" s="3">
        <v>10</v>
      </c>
      <c r="D213" s="4">
        <v>45.1</v>
      </c>
      <c r="E213" s="5">
        <f>(B213*6)/(INT(D213)*6+MOD(D213,1)*10)</f>
        <v>3.2324723247232474</v>
      </c>
      <c r="F213" s="2" t="s">
        <v>12</v>
      </c>
      <c r="G213" s="3">
        <v>150</v>
      </c>
      <c r="H213" s="3">
        <v>3</v>
      </c>
      <c r="I213" s="4">
        <v>40.4</v>
      </c>
      <c r="J213" s="5">
        <f>(G213*6)/(INT(I213)*6+MOD(I213,1)*10)</f>
        <v>3.6885245901639343</v>
      </c>
    </row>
    <row r="214" spans="1:10" x14ac:dyDescent="0.35">
      <c r="A214" s="2" t="s">
        <v>20</v>
      </c>
      <c r="B214" s="3">
        <v>143</v>
      </c>
      <c r="C214" s="3">
        <v>10</v>
      </c>
      <c r="D214" s="4">
        <v>37.200000000000003</v>
      </c>
      <c r="E214" s="5">
        <f>(B214*6)/(INT(D214)*6+MOD(D214,1)*10)</f>
        <v>3.8303571428571423</v>
      </c>
      <c r="F214" s="2" t="s">
        <v>14</v>
      </c>
      <c r="G214" s="3">
        <v>147</v>
      </c>
      <c r="H214" s="3">
        <v>6</v>
      </c>
      <c r="I214" s="4">
        <v>44.5</v>
      </c>
      <c r="J214" s="5">
        <f>(G214*6)/(INT(I214)*6+MOD(I214,1)*10)</f>
        <v>3.2788104089219332</v>
      </c>
    </row>
    <row r="215" spans="1:10" x14ac:dyDescent="0.35">
      <c r="A215" s="2" t="s">
        <v>21</v>
      </c>
      <c r="B215" s="3">
        <v>142</v>
      </c>
      <c r="C215" s="3">
        <v>10</v>
      </c>
      <c r="D215" s="4">
        <v>43.4</v>
      </c>
      <c r="E215" s="5">
        <f>(B215*6)/(INT(D215)*6+MOD(D215,1)*10)</f>
        <v>3.2519083969465647</v>
      </c>
      <c r="F215" s="2" t="s">
        <v>17</v>
      </c>
      <c r="G215" s="3">
        <v>146</v>
      </c>
      <c r="H215" s="3">
        <v>1</v>
      </c>
      <c r="I215" s="4">
        <v>18.399999999999999</v>
      </c>
      <c r="J215" s="5">
        <f>(G215*6)/(INT(I215)*6+MOD(I215,1)*10)</f>
        <v>7.8214285714285721</v>
      </c>
    </row>
    <row r="216" spans="1:10" x14ac:dyDescent="0.35">
      <c r="A216" s="2" t="s">
        <v>13</v>
      </c>
      <c r="B216" s="3">
        <v>142</v>
      </c>
      <c r="C216" s="3">
        <v>9</v>
      </c>
      <c r="D216" s="4">
        <v>50</v>
      </c>
      <c r="E216" s="5">
        <f>(B216*6)/(INT(D216)*6+MOD(D216,1)*10)</f>
        <v>2.84</v>
      </c>
      <c r="F216" s="2" t="s">
        <v>14</v>
      </c>
      <c r="G216" s="3">
        <v>144</v>
      </c>
      <c r="H216" s="3">
        <v>4</v>
      </c>
      <c r="I216" s="4">
        <v>23.2</v>
      </c>
      <c r="J216" s="5">
        <f>(G216*6)/(INT(I216)*6+MOD(I216,1)*10)</f>
        <v>6.1714285714285717</v>
      </c>
    </row>
    <row r="217" spans="1:10" x14ac:dyDescent="0.35">
      <c r="A217" s="2" t="s">
        <v>22</v>
      </c>
      <c r="B217" s="3">
        <v>142</v>
      </c>
      <c r="C217" s="3">
        <v>10</v>
      </c>
      <c r="D217" s="4">
        <v>36.200000000000003</v>
      </c>
      <c r="E217" s="5">
        <f>(B217*6)/(INT(D217)*6+MOD(D217,1)*10)</f>
        <v>3.9082568807339446</v>
      </c>
      <c r="F217" s="2" t="s">
        <v>18</v>
      </c>
      <c r="G217" s="3">
        <v>146</v>
      </c>
      <c r="H217" s="3">
        <v>7</v>
      </c>
      <c r="I217" s="4">
        <v>24.5</v>
      </c>
      <c r="J217" s="5">
        <f>(G217*6)/(INT(I217)*6+MOD(I217,1)*10)</f>
        <v>5.8791946308724832</v>
      </c>
    </row>
    <row r="218" spans="1:10" x14ac:dyDescent="0.35">
      <c r="A218" s="2" t="s">
        <v>21</v>
      </c>
      <c r="B218" s="3">
        <v>140</v>
      </c>
      <c r="C218" s="3">
        <v>10</v>
      </c>
      <c r="D218" s="4">
        <v>38</v>
      </c>
      <c r="E218" s="5">
        <f>(B218*6)/(INT(D218)*6+MOD(D218,1)*10)</f>
        <v>3.6842105263157894</v>
      </c>
      <c r="F218" s="2" t="s">
        <v>16</v>
      </c>
      <c r="G218" s="3">
        <v>142</v>
      </c>
      <c r="H218" s="3">
        <v>0</v>
      </c>
      <c r="I218" s="4">
        <v>21.2</v>
      </c>
      <c r="J218" s="5">
        <f>(G218*6)/(INT(I218)*6+MOD(I218,1)*10)</f>
        <v>6.65625</v>
      </c>
    </row>
    <row r="219" spans="1:10" x14ac:dyDescent="0.35">
      <c r="A219" s="2" t="s">
        <v>22</v>
      </c>
      <c r="B219" s="3">
        <v>136</v>
      </c>
      <c r="C219" s="3">
        <v>10</v>
      </c>
      <c r="D219" s="4">
        <v>34.1</v>
      </c>
      <c r="E219" s="5">
        <f>(B219*6)/(INT(D219)*6+MOD(D219,1)*10)</f>
        <v>3.9804878048780488</v>
      </c>
      <c r="F219" s="2" t="s">
        <v>13</v>
      </c>
      <c r="G219" s="3">
        <v>140</v>
      </c>
      <c r="H219" s="3">
        <v>2</v>
      </c>
      <c r="I219" s="4">
        <v>23.5</v>
      </c>
      <c r="J219" s="5">
        <f>(G219*6)/(INT(I219)*6+MOD(I219,1)*10)</f>
        <v>5.8741258741258742</v>
      </c>
    </row>
    <row r="220" spans="1:10" x14ac:dyDescent="0.35">
      <c r="A220" s="2" t="s">
        <v>17</v>
      </c>
      <c r="B220" s="3">
        <v>136</v>
      </c>
      <c r="C220" s="3">
        <v>10</v>
      </c>
      <c r="D220" s="4">
        <v>29.2</v>
      </c>
      <c r="E220" s="5">
        <f>(B220*6)/(INT(D220)*6+MOD(D220,1)*10)</f>
        <v>4.6363636363636367</v>
      </c>
      <c r="F220" s="2" t="s">
        <v>18</v>
      </c>
      <c r="G220" s="3">
        <v>137</v>
      </c>
      <c r="H220" s="3">
        <v>0</v>
      </c>
      <c r="I220" s="4">
        <v>16.100000000000001</v>
      </c>
      <c r="J220" s="5">
        <f>(G220*6)/(INT(I220)*6+MOD(I220,1)*10)</f>
        <v>8.4742268041237097</v>
      </c>
    </row>
    <row r="221" spans="1:10" x14ac:dyDescent="0.35">
      <c r="A221" s="2" t="s">
        <v>17</v>
      </c>
      <c r="B221" s="3">
        <v>133</v>
      </c>
      <c r="C221" s="3">
        <v>10</v>
      </c>
      <c r="D221" s="4">
        <v>37.200000000000003</v>
      </c>
      <c r="E221" s="5">
        <f>(B221*6)/(INT(D221)*6+MOD(D221,1)*10)</f>
        <v>3.5624999999999996</v>
      </c>
      <c r="F221" s="2" t="s">
        <v>16</v>
      </c>
      <c r="G221" s="3">
        <v>134</v>
      </c>
      <c r="H221" s="3">
        <v>1</v>
      </c>
      <c r="I221" s="4">
        <v>18</v>
      </c>
      <c r="J221" s="5">
        <f>(G221*6)/(INT(I221)*6+MOD(I221,1)*10)</f>
        <v>7.4444444444444446</v>
      </c>
    </row>
    <row r="222" spans="1:10" x14ac:dyDescent="0.35">
      <c r="A222" s="2" t="s">
        <v>8</v>
      </c>
      <c r="B222" s="3">
        <v>133</v>
      </c>
      <c r="C222" s="3">
        <v>10</v>
      </c>
      <c r="D222" s="4">
        <v>44.1</v>
      </c>
      <c r="E222" s="5">
        <f>(B222*6)/(INT(D222)*6+MOD(D222,1)*10)</f>
        <v>3.0113207547169814</v>
      </c>
      <c r="F222" s="2" t="s">
        <v>21</v>
      </c>
      <c r="G222" s="3">
        <v>135</v>
      </c>
      <c r="H222" s="3">
        <v>3</v>
      </c>
      <c r="I222" s="4">
        <v>26</v>
      </c>
      <c r="J222" s="5">
        <f>(G222*6)/(INT(I222)*6+MOD(I222,1)*10)</f>
        <v>5.1923076923076925</v>
      </c>
    </row>
    <row r="223" spans="1:10" x14ac:dyDescent="0.35">
      <c r="A223" s="2" t="s">
        <v>11</v>
      </c>
      <c r="B223" s="3">
        <v>132</v>
      </c>
      <c r="C223" s="3">
        <v>10</v>
      </c>
      <c r="D223" s="4">
        <v>45.4</v>
      </c>
      <c r="E223" s="5">
        <f>(B223*6)/(INT(D223)*6+MOD(D223,1)*10)</f>
        <v>2.8905109489051095</v>
      </c>
      <c r="F223" s="2" t="s">
        <v>24</v>
      </c>
      <c r="G223" s="3">
        <v>133</v>
      </c>
      <c r="H223" s="3">
        <v>7</v>
      </c>
      <c r="I223" s="4">
        <v>41.4</v>
      </c>
      <c r="J223" s="5">
        <f>(G223*6)/(INT(I223)*6+MOD(I223,1)*10)</f>
        <v>3.1920000000000002</v>
      </c>
    </row>
    <row r="224" spans="1:10" x14ac:dyDescent="0.35">
      <c r="A224" s="2" t="s">
        <v>22</v>
      </c>
      <c r="B224" s="3">
        <v>130</v>
      </c>
      <c r="C224" s="3">
        <v>10</v>
      </c>
      <c r="D224" s="4">
        <v>25.4</v>
      </c>
      <c r="E224" s="5">
        <f>(B224*6)/(INT(D224)*6+MOD(D224,1)*10)</f>
        <v>5.0649350649350646</v>
      </c>
      <c r="F224" s="2" t="s">
        <v>10</v>
      </c>
      <c r="G224" s="3">
        <v>133</v>
      </c>
      <c r="H224" s="3">
        <v>3</v>
      </c>
      <c r="I224" s="4">
        <v>15.2</v>
      </c>
      <c r="J224" s="5">
        <f>(G224*6)/(INT(I224)*6+MOD(I224,1)*10)</f>
        <v>8.6739130434782616</v>
      </c>
    </row>
    <row r="225" spans="1:10" x14ac:dyDescent="0.35">
      <c r="A225" s="2" t="s">
        <v>25</v>
      </c>
      <c r="B225" s="3">
        <v>125</v>
      </c>
      <c r="C225" s="3">
        <v>10</v>
      </c>
      <c r="D225" s="4">
        <v>34.1</v>
      </c>
      <c r="E225" s="5">
        <f>(B225*6)/(INT(D225)*6+MOD(D225,1)*10)</f>
        <v>3.6585365853658538</v>
      </c>
      <c r="F225" s="2" t="s">
        <v>16</v>
      </c>
      <c r="G225" s="3">
        <v>131</v>
      </c>
      <c r="H225" s="3">
        <v>1</v>
      </c>
      <c r="I225" s="4">
        <v>28.4</v>
      </c>
      <c r="J225" s="5">
        <f>(G225*6)/(INT(I225)*6+MOD(I225,1)*10)</f>
        <v>4.5697674418604652</v>
      </c>
    </row>
    <row r="226" spans="1:10" x14ac:dyDescent="0.35">
      <c r="A226" s="2" t="s">
        <v>12</v>
      </c>
      <c r="B226" s="3">
        <v>125</v>
      </c>
      <c r="C226" s="3">
        <v>10</v>
      </c>
      <c r="D226" s="4">
        <v>41.4</v>
      </c>
      <c r="E226" s="5">
        <f>(B226*6)/(INT(D226)*6+MOD(D226,1)*10)</f>
        <v>3</v>
      </c>
      <c r="F226" s="2" t="s">
        <v>10</v>
      </c>
      <c r="G226" s="3">
        <v>128</v>
      </c>
      <c r="H226" s="3">
        <v>1</v>
      </c>
      <c r="I226" s="4">
        <v>22.2</v>
      </c>
      <c r="J226" s="5">
        <f>(G226*6)/(INT(I226)*6+MOD(I226,1)*10)</f>
        <v>5.7313432835820892</v>
      </c>
    </row>
    <row r="227" spans="1:10" x14ac:dyDescent="0.35">
      <c r="A227" s="2" t="s">
        <v>20</v>
      </c>
      <c r="B227" s="3">
        <v>124</v>
      </c>
      <c r="C227" s="3">
        <v>10</v>
      </c>
      <c r="D227" s="4">
        <v>31.1</v>
      </c>
      <c r="E227" s="5">
        <f>(B227*6)/(INT(D227)*6+MOD(D227,1)*10)</f>
        <v>3.9786096256684491</v>
      </c>
      <c r="F227" s="2" t="s">
        <v>17</v>
      </c>
      <c r="G227" s="3">
        <v>126</v>
      </c>
      <c r="H227" s="3">
        <v>0</v>
      </c>
      <c r="I227" s="4">
        <v>21.1</v>
      </c>
      <c r="J227" s="5">
        <f>(G227*6)/(INT(I227)*6+MOD(I227,1)*10)</f>
        <v>5.9527559055118102</v>
      </c>
    </row>
    <row r="228" spans="1:10" x14ac:dyDescent="0.35">
      <c r="A228" s="2" t="s">
        <v>14</v>
      </c>
      <c r="B228" s="3">
        <v>123</v>
      </c>
      <c r="C228" s="3">
        <v>10</v>
      </c>
      <c r="D228" s="4">
        <v>33.200000000000003</v>
      </c>
      <c r="E228" s="5">
        <f>(B228*6)/(INT(D228)*6+MOD(D228,1)*10)</f>
        <v>3.6899999999999995</v>
      </c>
      <c r="F228" s="2" t="s">
        <v>18</v>
      </c>
      <c r="G228" s="3">
        <v>125</v>
      </c>
      <c r="H228" s="3">
        <v>2</v>
      </c>
      <c r="I228" s="4">
        <v>12.2</v>
      </c>
      <c r="J228" s="5">
        <f>(G228*6)/(INT(I228)*6+MOD(I228,1)*10)</f>
        <v>10.135135135135135</v>
      </c>
    </row>
    <row r="229" spans="1:10" x14ac:dyDescent="0.35">
      <c r="A229" s="2" t="s">
        <v>15</v>
      </c>
      <c r="B229" s="3">
        <v>112</v>
      </c>
      <c r="C229" s="3">
        <v>10</v>
      </c>
      <c r="D229" s="4">
        <v>43.3</v>
      </c>
      <c r="E229" s="5">
        <f>(B229*6)/(INT(D229)*6+MOD(D229,1)*10)</f>
        <v>2.5747126436781609</v>
      </c>
      <c r="F229" s="2" t="s">
        <v>11</v>
      </c>
      <c r="G229" s="3">
        <v>113</v>
      </c>
      <c r="H229" s="3">
        <v>0</v>
      </c>
      <c r="I229" s="4">
        <v>20.5</v>
      </c>
      <c r="J229" s="5">
        <f>(G229*6)/(INT(I229)*6+MOD(I229,1)*10)</f>
        <v>5.4240000000000004</v>
      </c>
    </row>
    <row r="230" spans="1:10" x14ac:dyDescent="0.35">
      <c r="A230" s="2" t="s">
        <v>25</v>
      </c>
      <c r="B230" s="3">
        <v>111</v>
      </c>
      <c r="C230" s="3">
        <v>7</v>
      </c>
      <c r="D230" s="4">
        <v>36.200000000000003</v>
      </c>
      <c r="E230" s="5">
        <f>(B230*6)/(INT(D230)*6+MOD(D230,1)*10)</f>
        <v>3.0550458715596327</v>
      </c>
      <c r="F230" s="2" t="s">
        <v>14</v>
      </c>
      <c r="G230" s="3">
        <v>101</v>
      </c>
      <c r="H230" s="3">
        <v>1</v>
      </c>
      <c r="I230" s="4">
        <v>18.100000000000001</v>
      </c>
      <c r="J230" s="5">
        <f>(G230*6)/(INT(I230)*6+MOD(I230,1)*10)</f>
        <v>5.5596330275229349</v>
      </c>
    </row>
    <row r="231" spans="1:10" x14ac:dyDescent="0.35">
      <c r="A231" s="2" t="s">
        <v>20</v>
      </c>
      <c r="B231" s="3">
        <v>108</v>
      </c>
      <c r="C231" s="3">
        <v>10</v>
      </c>
      <c r="D231" s="4">
        <v>35.1</v>
      </c>
      <c r="E231" s="5">
        <f>(B231*6)/(INT(D231)*6+MOD(D231,1)*10)</f>
        <v>3.0710900473933651</v>
      </c>
      <c r="F231" s="2" t="s">
        <v>16</v>
      </c>
      <c r="G231" s="3">
        <v>109</v>
      </c>
      <c r="H231" s="3">
        <v>0</v>
      </c>
      <c r="I231" s="4">
        <v>12</v>
      </c>
      <c r="J231" s="5">
        <f>(G231*6)/(INT(I231)*6+MOD(I231,1)*10)</f>
        <v>9.0833333333333339</v>
      </c>
    </row>
    <row r="232" spans="1:10" x14ac:dyDescent="0.35">
      <c r="A232" s="2" t="s">
        <v>11</v>
      </c>
      <c r="B232" s="3">
        <v>105</v>
      </c>
      <c r="C232" s="3">
        <v>10</v>
      </c>
      <c r="D232" s="4">
        <v>21.4</v>
      </c>
      <c r="E232" s="5">
        <f>(B232*6)/(INT(D232)*6+MOD(D232,1)*10)</f>
        <v>4.8461538461538458</v>
      </c>
      <c r="F232" s="2" t="s">
        <v>15</v>
      </c>
      <c r="G232" s="3">
        <v>108</v>
      </c>
      <c r="H232" s="3">
        <v>3</v>
      </c>
      <c r="I232" s="4">
        <v>13.4</v>
      </c>
      <c r="J232" s="5">
        <f>(G232*6)/(INT(I232)*6+MOD(I232,1)*10)</f>
        <v>7.9024390243902438</v>
      </c>
    </row>
    <row r="233" spans="1:10" x14ac:dyDescent="0.35">
      <c r="A233" s="2" t="s">
        <v>20</v>
      </c>
      <c r="B233" s="3">
        <v>104</v>
      </c>
      <c r="C233" s="3">
        <v>6</v>
      </c>
      <c r="D233" s="4">
        <v>22</v>
      </c>
      <c r="E233" s="5">
        <f>(B233*6)/(INT(D233)*6+MOD(D233,1)*10)</f>
        <v>4.7272727272727275</v>
      </c>
      <c r="F233" s="2" t="s">
        <v>10</v>
      </c>
      <c r="G233" s="3">
        <v>106</v>
      </c>
      <c r="H233" s="3">
        <v>0</v>
      </c>
      <c r="I233" s="4">
        <v>13.5</v>
      </c>
      <c r="J233" s="5">
        <f>(G233*6)/(INT(I233)*6+MOD(I233,1)*10)</f>
        <v>7.6626506024096388</v>
      </c>
    </row>
    <row r="234" spans="1:10" x14ac:dyDescent="0.35">
      <c r="A234" s="2" t="s">
        <v>26</v>
      </c>
      <c r="B234" s="3">
        <v>102</v>
      </c>
      <c r="C234" s="3">
        <v>10</v>
      </c>
      <c r="D234" s="4">
        <v>31.3</v>
      </c>
      <c r="E234" s="5">
        <f>(B234*6)/(INT(D234)*6+MOD(D234,1)*10)</f>
        <v>3.2380952380952381</v>
      </c>
      <c r="F234" s="2" t="s">
        <v>12</v>
      </c>
      <c r="G234" s="3">
        <v>104</v>
      </c>
      <c r="H234" s="3">
        <v>1</v>
      </c>
      <c r="I234" s="4">
        <v>18.5</v>
      </c>
      <c r="J234" s="5">
        <f>(G234*6)/(INT(I234)*6+MOD(I234,1)*10)</f>
        <v>5.5221238938053094</v>
      </c>
    </row>
    <row r="235" spans="1:10" x14ac:dyDescent="0.35">
      <c r="A235" s="2" t="s">
        <v>23</v>
      </c>
      <c r="B235" s="3">
        <v>94</v>
      </c>
      <c r="C235" s="3">
        <v>9</v>
      </c>
      <c r="D235" s="4">
        <v>21</v>
      </c>
      <c r="E235" s="5">
        <f>(B235*6)/(INT(D235)*6+MOD(D235,1)*10)</f>
        <v>4.4761904761904763</v>
      </c>
      <c r="F235" s="2" t="s">
        <v>20</v>
      </c>
      <c r="G235" s="3">
        <v>96</v>
      </c>
      <c r="H235" s="3">
        <v>3</v>
      </c>
      <c r="I235" s="4">
        <v>17.3</v>
      </c>
      <c r="J235" s="5">
        <f>(G235*6)/(INT(I235)*6+MOD(I235,1)*10)</f>
        <v>5.4857142857142858</v>
      </c>
    </row>
    <row r="236" spans="1:10" x14ac:dyDescent="0.35">
      <c r="A236" s="2" t="s">
        <v>24</v>
      </c>
      <c r="B236" s="3">
        <v>91</v>
      </c>
      <c r="C236" s="3">
        <v>10</v>
      </c>
      <c r="D236" s="4">
        <v>30</v>
      </c>
      <c r="E236" s="5">
        <f>(B236*6)/(INT(D236)*6+MOD(D236,1)*10)</f>
        <v>3.0333333333333332</v>
      </c>
      <c r="F236" s="2" t="s">
        <v>10</v>
      </c>
      <c r="G236" s="3">
        <v>92</v>
      </c>
      <c r="H236" s="3">
        <v>1</v>
      </c>
      <c r="I236" s="4">
        <v>12.2</v>
      </c>
      <c r="J236" s="5">
        <f>(G236*6)/(INT(I236)*6+MOD(I236,1)*10)</f>
        <v>7.4594594594594597</v>
      </c>
    </row>
    <row r="237" spans="1:10" x14ac:dyDescent="0.35">
      <c r="A237" s="2" t="s">
        <v>24</v>
      </c>
      <c r="B237" s="3">
        <v>77</v>
      </c>
      <c r="C237" s="3">
        <v>10</v>
      </c>
      <c r="D237" s="4">
        <v>27.4</v>
      </c>
      <c r="E237" s="5">
        <f>(B237*6)/(INT(D237)*6+MOD(D237,1)*10)</f>
        <v>2.7831325301204819</v>
      </c>
      <c r="F237" s="2" t="s">
        <v>17</v>
      </c>
      <c r="G237" s="3">
        <v>81</v>
      </c>
      <c r="H237" s="3">
        <v>2</v>
      </c>
      <c r="I237" s="4">
        <v>10</v>
      </c>
      <c r="J237" s="5">
        <f>(G237*6)/(INT(I237)*6+MOD(I237,1)*10)</f>
        <v>8.1</v>
      </c>
    </row>
    <row r="238" spans="1:10" x14ac:dyDescent="0.35">
      <c r="A238" s="2" t="s">
        <v>21</v>
      </c>
      <c r="B238" s="3">
        <v>69</v>
      </c>
      <c r="C238" s="3">
        <v>10</v>
      </c>
      <c r="D238" s="4">
        <v>23.5</v>
      </c>
      <c r="E238" s="5">
        <f>(B238*6)/(INT(D238)*6+MOD(D238,1)*10)</f>
        <v>2.895104895104895</v>
      </c>
      <c r="F238" s="2" t="s">
        <v>18</v>
      </c>
      <c r="G238" s="3">
        <v>72</v>
      </c>
      <c r="H238" s="3">
        <v>0</v>
      </c>
      <c r="I238" s="4">
        <v>8</v>
      </c>
      <c r="J238" s="5">
        <f>(G238*6)/(INT(I238)*6+MOD(I238,1)*10)</f>
        <v>9</v>
      </c>
    </row>
    <row r="239" spans="1:10" x14ac:dyDescent="0.35">
      <c r="A239" s="2" t="s">
        <v>20</v>
      </c>
      <c r="B239" s="3">
        <v>58</v>
      </c>
      <c r="C239" s="3">
        <v>10</v>
      </c>
      <c r="D239" s="4">
        <v>18.5</v>
      </c>
      <c r="E239" s="5">
        <f>(B239*6)/(INT(D239)*6+MOD(D239,1)*10)</f>
        <v>3.0796460176991149</v>
      </c>
      <c r="F239" s="2" t="s">
        <v>15</v>
      </c>
      <c r="G239" s="3">
        <v>59</v>
      </c>
      <c r="H239" s="3">
        <v>1</v>
      </c>
      <c r="I239" s="4">
        <v>12.2</v>
      </c>
      <c r="J239" s="5">
        <f>(G239*6)/(INT(I239)*6+MOD(I239,1)*10)</f>
        <v>4.7837837837837842</v>
      </c>
    </row>
    <row r="240" spans="1:10" x14ac:dyDescent="0.35">
      <c r="A240" s="2" t="s">
        <v>19</v>
      </c>
      <c r="B240" s="3">
        <v>36</v>
      </c>
      <c r="C240" s="3">
        <v>10</v>
      </c>
      <c r="D240" s="4">
        <v>18.399999999999999</v>
      </c>
      <c r="E240" s="5">
        <f>(B240*6)/(INT(D240)*6+MOD(D240,1)*10)</f>
        <v>1.9285714285714288</v>
      </c>
      <c r="F240" s="2" t="s">
        <v>17</v>
      </c>
      <c r="G240" s="3">
        <v>37</v>
      </c>
      <c r="H240" s="3">
        <v>1</v>
      </c>
      <c r="I240" s="4">
        <v>4.4000000000000004</v>
      </c>
      <c r="J240" s="5">
        <f>(G240*6)/(INT(I240)*6+MOD(I240,1)*10)</f>
        <v>7.9285714285714279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75"/>
  <sheetViews>
    <sheetView zoomScale="85" zoomScaleNormal="85" workbookViewId="0">
      <selection activeCell="Q19" sqref="Q19"/>
    </sheetView>
  </sheetViews>
  <sheetFormatPr defaultRowHeight="14.5" x14ac:dyDescent="0.35"/>
  <cols>
    <col min="1" max="1" width="2.26953125" customWidth="1"/>
    <col min="2" max="2" width="11.54296875" bestFit="1" customWidth="1"/>
    <col min="3" max="3" width="10.6328125" style="8" customWidth="1"/>
    <col min="4" max="4" width="10.26953125" style="7" customWidth="1"/>
    <col min="5" max="5" width="12.7265625" customWidth="1"/>
    <col min="6" max="6" width="10.1796875" customWidth="1"/>
    <col min="7" max="7" width="7.7265625" customWidth="1"/>
    <col min="8" max="8" width="9.1796875" customWidth="1"/>
    <col min="9" max="9" width="9.26953125" customWidth="1"/>
    <col min="10" max="10" width="11.453125" customWidth="1"/>
    <col min="11" max="11" width="6.26953125" customWidth="1"/>
    <col min="12" max="12" width="12" customWidth="1"/>
    <col min="13" max="13" width="11.90625" customWidth="1"/>
    <col min="14" max="14" width="10.26953125" customWidth="1"/>
    <col min="15" max="15" width="11.81640625" customWidth="1"/>
    <col min="16" max="16" width="10.1796875" customWidth="1"/>
    <col min="17" max="17" width="9.36328125" bestFit="1" customWidth="1"/>
    <col min="18" max="18" width="11.26953125" bestFit="1" customWidth="1"/>
    <col min="19" max="19" width="7.26953125" bestFit="1" customWidth="1"/>
    <col min="20" max="20" width="11.1796875" customWidth="1"/>
    <col min="22" max="22" width="20.08984375" bestFit="1" customWidth="1"/>
    <col min="23" max="23" width="18.08984375" bestFit="1" customWidth="1"/>
    <col min="24" max="24" width="15.1796875" bestFit="1" customWidth="1"/>
    <col min="25" max="25" width="18.08984375" bestFit="1" customWidth="1"/>
    <col min="26" max="26" width="10.08984375" customWidth="1"/>
    <col min="27" max="27" width="20.08984375" bestFit="1" customWidth="1"/>
    <col min="28" max="28" width="19.54296875" bestFit="1" customWidth="1"/>
    <col min="29" max="29" width="15.1796875" bestFit="1" customWidth="1"/>
    <col min="30" max="30" width="19.6328125" bestFit="1" customWidth="1"/>
    <col min="31" max="31" width="11.54296875" customWidth="1"/>
    <col min="32" max="32" width="11.453125" customWidth="1"/>
    <col min="33" max="33" width="11.81640625" bestFit="1" customWidth="1"/>
  </cols>
  <sheetData>
    <row r="1" spans="2:30" x14ac:dyDescent="0.35">
      <c r="V1" s="6" t="s">
        <v>2</v>
      </c>
      <c r="W1" s="3">
        <v>10</v>
      </c>
      <c r="X1" s="6" t="s">
        <v>6</v>
      </c>
      <c r="Y1" s="3">
        <v>10</v>
      </c>
      <c r="Z1" s="3"/>
      <c r="AA1" s="6" t="s">
        <v>6</v>
      </c>
      <c r="AB1" s="3">
        <v>10</v>
      </c>
      <c r="AC1" s="6" t="s">
        <v>2</v>
      </c>
      <c r="AD1" s="3">
        <v>10</v>
      </c>
    </row>
    <row r="2" spans="2:30" ht="23" x14ac:dyDescent="0.5">
      <c r="B2" s="32" t="s">
        <v>30</v>
      </c>
      <c r="C2" s="33"/>
      <c r="D2" s="33"/>
      <c r="E2" s="33"/>
      <c r="F2" s="33"/>
      <c r="G2" s="33"/>
      <c r="H2" s="33"/>
      <c r="I2" s="33"/>
      <c r="J2" s="34"/>
      <c r="L2" s="36" t="s">
        <v>31</v>
      </c>
      <c r="M2" s="36"/>
      <c r="N2" s="36"/>
      <c r="O2" s="36"/>
      <c r="P2" s="36"/>
      <c r="Q2" s="36"/>
      <c r="R2" s="36"/>
      <c r="S2" s="36"/>
      <c r="T2" s="36"/>
      <c r="V2" s="36" t="s">
        <v>54</v>
      </c>
      <c r="W2" s="36"/>
      <c r="X2" s="36"/>
      <c r="Y2" s="36"/>
      <c r="AA2" s="36" t="s">
        <v>55</v>
      </c>
      <c r="AB2" s="36"/>
      <c r="AC2" s="36"/>
      <c r="AD2" s="36"/>
    </row>
    <row r="3" spans="2:30" ht="29" x14ac:dyDescent="0.35">
      <c r="B3" s="40" t="s">
        <v>29</v>
      </c>
      <c r="C3" s="41" t="s">
        <v>32</v>
      </c>
      <c r="D3" s="42" t="s">
        <v>34</v>
      </c>
      <c r="E3" s="41" t="s">
        <v>45</v>
      </c>
      <c r="F3" s="42" t="s">
        <v>35</v>
      </c>
      <c r="G3" s="31" t="s">
        <v>37</v>
      </c>
      <c r="H3" s="31" t="s">
        <v>40</v>
      </c>
      <c r="I3" s="31" t="s">
        <v>38</v>
      </c>
      <c r="J3" s="31" t="s">
        <v>41</v>
      </c>
      <c r="L3" s="37" t="s">
        <v>29</v>
      </c>
      <c r="M3" s="39" t="s">
        <v>33</v>
      </c>
      <c r="N3" s="39" t="s">
        <v>35</v>
      </c>
      <c r="O3" s="38" t="s">
        <v>42</v>
      </c>
      <c r="P3" s="39" t="s">
        <v>34</v>
      </c>
      <c r="Q3" s="31" t="s">
        <v>44</v>
      </c>
      <c r="R3" s="31" t="s">
        <v>41</v>
      </c>
      <c r="S3" s="31" t="s">
        <v>43</v>
      </c>
      <c r="T3" s="31" t="s">
        <v>40</v>
      </c>
      <c r="V3" s="43" t="s">
        <v>51</v>
      </c>
      <c r="W3" s="9" t="s">
        <v>50</v>
      </c>
      <c r="X3" s="43" t="s">
        <v>52</v>
      </c>
      <c r="Y3" s="9" t="s">
        <v>50</v>
      </c>
      <c r="Z3" s="9"/>
      <c r="AA3" s="43" t="s">
        <v>51</v>
      </c>
      <c r="AB3" s="9" t="s">
        <v>49</v>
      </c>
      <c r="AC3" s="43" t="s">
        <v>52</v>
      </c>
      <c r="AD3" s="9" t="s">
        <v>53</v>
      </c>
    </row>
    <row r="4" spans="2:30" x14ac:dyDescent="0.35">
      <c r="B4" s="10" t="s">
        <v>25</v>
      </c>
      <c r="C4" s="14">
        <v>4.2007084214917949</v>
      </c>
      <c r="D4" s="13">
        <v>9.4285714285714288</v>
      </c>
      <c r="E4" s="14">
        <v>5.1742037996130126</v>
      </c>
      <c r="F4" s="15">
        <v>3.5714285714285716</v>
      </c>
      <c r="G4" s="22">
        <f>C4/$C$15</f>
        <v>0.78862468207415248</v>
      </c>
      <c r="H4" s="23">
        <f>D4/$D$15</f>
        <v>1.2126237022557835</v>
      </c>
      <c r="I4" s="23">
        <f>E4/$E$15</f>
        <v>1.0185987405065675</v>
      </c>
      <c r="J4" s="24">
        <f>F4/$F$15</f>
        <v>0.50597924360702895</v>
      </c>
      <c r="K4" s="7"/>
      <c r="L4" s="11" t="s">
        <v>25</v>
      </c>
      <c r="M4" s="17">
        <v>5.9021266968325792</v>
      </c>
      <c r="N4" s="16">
        <v>7.875</v>
      </c>
      <c r="O4" s="17">
        <v>4.4642527452091088</v>
      </c>
      <c r="P4" s="18">
        <v>9.625</v>
      </c>
      <c r="Q4" s="22">
        <f>M4/$M$15</f>
        <v>1.1427574559021993</v>
      </c>
      <c r="R4" s="23">
        <f>N4/$N$15</f>
        <v>0.97983772524630119</v>
      </c>
      <c r="S4" s="23">
        <f>O4/$O$15</f>
        <v>0.85781177371127693</v>
      </c>
      <c r="T4" s="24">
        <f>P4/$P$15</f>
        <v>1.44674492118235</v>
      </c>
      <c r="V4" s="2" t="s">
        <v>25</v>
      </c>
      <c r="W4" s="8">
        <v>42.04</v>
      </c>
      <c r="X4" s="2" t="s">
        <v>25</v>
      </c>
      <c r="Y4" s="1">
        <v>43.116666666666667</v>
      </c>
      <c r="Z4" s="8"/>
      <c r="AA4" s="2" t="s">
        <v>10</v>
      </c>
      <c r="AB4" s="8">
        <v>39.35</v>
      </c>
      <c r="AC4" s="2" t="s">
        <v>25</v>
      </c>
      <c r="AD4" s="8">
        <v>45.5</v>
      </c>
    </row>
    <row r="5" spans="2:30" x14ac:dyDescent="0.35">
      <c r="B5" s="11" t="s">
        <v>10</v>
      </c>
      <c r="C5" s="17">
        <v>6.0663439799090977</v>
      </c>
      <c r="D5" s="16">
        <v>6.9642857142857144</v>
      </c>
      <c r="E5" s="17">
        <v>4.9766946347715564</v>
      </c>
      <c r="F5" s="18">
        <v>9</v>
      </c>
      <c r="G5" s="25">
        <f t="shared" ref="G5:G13" si="0">C5/$C$15</f>
        <v>1.1388718550499388</v>
      </c>
      <c r="H5" s="26">
        <f>D5/$D$15</f>
        <v>0.89568796189347644</v>
      </c>
      <c r="I5" s="26">
        <f t="shared" ref="I5:I13" si="1">E5/$E$15</f>
        <v>0.97971689620019164</v>
      </c>
      <c r="J5" s="27">
        <f t="shared" ref="J5:J13" si="2">F5/$F$15</f>
        <v>1.2750676938897127</v>
      </c>
      <c r="K5" s="7"/>
      <c r="L5" s="11" t="s">
        <v>10</v>
      </c>
      <c r="M5" s="17">
        <v>4.6421647599067057</v>
      </c>
      <c r="N5" s="16">
        <v>8.875</v>
      </c>
      <c r="O5" s="17">
        <v>6.1313645469684985</v>
      </c>
      <c r="P5" s="18">
        <v>3.9375</v>
      </c>
      <c r="Q5" s="25">
        <f t="shared" ref="Q5:Q13" si="3">M5/$M$15</f>
        <v>0.89880625466015984</v>
      </c>
      <c r="R5" s="26">
        <f>N5/$N$15</f>
        <v>1.1042615633728157</v>
      </c>
      <c r="S5" s="26">
        <f t="shared" ref="S5:S13" si="4">O5/$O$15</f>
        <v>1.1781494009159481</v>
      </c>
      <c r="T5" s="27">
        <f t="shared" ref="T5:T13" si="5">P5/$P$15</f>
        <v>0.59185019502914316</v>
      </c>
      <c r="V5" s="2" t="s">
        <v>10</v>
      </c>
      <c r="W5" s="8">
        <v>45.12</v>
      </c>
      <c r="X5" s="2" t="s">
        <v>10</v>
      </c>
      <c r="Y5" s="1">
        <v>49.75</v>
      </c>
      <c r="Z5" s="8"/>
      <c r="AA5" s="2" t="s">
        <v>20</v>
      </c>
      <c r="AB5" s="8">
        <v>46.24</v>
      </c>
      <c r="AC5" s="2" t="s">
        <v>10</v>
      </c>
      <c r="AD5" s="8">
        <v>41.89</v>
      </c>
    </row>
    <row r="6" spans="2:30" x14ac:dyDescent="0.35">
      <c r="B6" s="11" t="s">
        <v>20</v>
      </c>
      <c r="C6" s="17">
        <v>4.586397051881435</v>
      </c>
      <c r="D6" s="16">
        <v>8.5333333333333332</v>
      </c>
      <c r="E6" s="17">
        <v>5.4187302649616349</v>
      </c>
      <c r="F6" s="18">
        <v>5.6</v>
      </c>
      <c r="G6" s="25">
        <f t="shared" si="0"/>
        <v>0.86103236739800737</v>
      </c>
      <c r="H6" s="26">
        <f>D6/$D$15</f>
        <v>1.0974856941628099</v>
      </c>
      <c r="I6" s="26">
        <f t="shared" si="1"/>
        <v>1.0667364558480579</v>
      </c>
      <c r="J6" s="27">
        <f t="shared" si="2"/>
        <v>0.79337545397582121</v>
      </c>
      <c r="K6" s="7"/>
      <c r="L6" s="11" t="s">
        <v>20</v>
      </c>
      <c r="M6" s="17">
        <v>5.5739616018141351</v>
      </c>
      <c r="N6" s="16">
        <v>7.25</v>
      </c>
      <c r="O6" s="17">
        <v>4.8025366814704329</v>
      </c>
      <c r="P6" s="18">
        <v>7.8</v>
      </c>
      <c r="Q6" s="25">
        <f t="shared" si="3"/>
        <v>1.0792188149407245</v>
      </c>
      <c r="R6" s="26">
        <f>N6/$N$15</f>
        <v>0.90207282641722975</v>
      </c>
      <c r="S6" s="26">
        <f t="shared" si="4"/>
        <v>0.92281345707111251</v>
      </c>
      <c r="T6" s="27">
        <f t="shared" si="5"/>
        <v>1.1724270530101122</v>
      </c>
      <c r="V6" s="2" t="s">
        <v>20</v>
      </c>
      <c r="W6" s="8">
        <v>39.825000000000003</v>
      </c>
      <c r="X6" s="2" t="s">
        <v>20</v>
      </c>
      <c r="Y6" s="1">
        <v>41.590909090909093</v>
      </c>
      <c r="Z6" s="8"/>
      <c r="AA6" s="2" t="s">
        <v>14</v>
      </c>
      <c r="AB6" s="8">
        <v>43.262500000000003</v>
      </c>
      <c r="AC6" s="2" t="s">
        <v>20</v>
      </c>
      <c r="AD6" s="8">
        <v>48.5</v>
      </c>
    </row>
    <row r="7" spans="2:30" x14ac:dyDescent="0.35">
      <c r="B7" s="11" t="s">
        <v>14</v>
      </c>
      <c r="C7" s="17">
        <v>5.3677491736724949</v>
      </c>
      <c r="D7" s="16">
        <v>8.0476190476190474</v>
      </c>
      <c r="E7" s="17">
        <v>5.3945988751248324</v>
      </c>
      <c r="F7" s="18">
        <v>6.8095238095238093</v>
      </c>
      <c r="G7" s="25">
        <f t="shared" si="0"/>
        <v>1.0077203797063243</v>
      </c>
      <c r="H7" s="26">
        <f>D7/$D$15</f>
        <v>1.0350172004102394</v>
      </c>
      <c r="I7" s="26">
        <f t="shared" si="1"/>
        <v>1.0619859272167198</v>
      </c>
      <c r="J7" s="27">
        <f t="shared" si="2"/>
        <v>0.96473375781073512</v>
      </c>
      <c r="K7" s="7"/>
      <c r="L7" s="11" t="s">
        <v>14</v>
      </c>
      <c r="M7" s="17">
        <v>5.0553909843734219</v>
      </c>
      <c r="N7" s="16">
        <v>8.764705882352942</v>
      </c>
      <c r="O7" s="17">
        <v>5.4663293251464475</v>
      </c>
      <c r="P7" s="18">
        <v>6.8235294117647056</v>
      </c>
      <c r="Q7" s="25">
        <f t="shared" si="3"/>
        <v>0.97881425402030142</v>
      </c>
      <c r="R7" s="26">
        <f t="shared" ref="R5:R13" si="6">N7/$N$15</f>
        <v>1.0905383459323914</v>
      </c>
      <c r="S7" s="26">
        <f t="shared" si="4"/>
        <v>1.0503620475175857</v>
      </c>
      <c r="T7" s="27">
        <f t="shared" si="5"/>
        <v>1.0256526255593741</v>
      </c>
      <c r="V7" s="2" t="s">
        <v>14</v>
      </c>
      <c r="W7" s="8">
        <v>46.271428571428565</v>
      </c>
      <c r="X7" s="2" t="s">
        <v>14</v>
      </c>
      <c r="Y7" s="1">
        <v>46.083333333333336</v>
      </c>
      <c r="Z7" s="8"/>
      <c r="AA7" s="2" t="s">
        <v>12</v>
      </c>
      <c r="AB7" s="8">
        <v>43.674999999999997</v>
      </c>
      <c r="AC7" s="2" t="s">
        <v>14</v>
      </c>
      <c r="AD7" s="8">
        <v>46.085714285714282</v>
      </c>
    </row>
    <row r="8" spans="2:30" x14ac:dyDescent="0.35">
      <c r="B8" s="11" t="s">
        <v>12</v>
      </c>
      <c r="C8" s="17">
        <v>5.7196230997917032</v>
      </c>
      <c r="D8" s="16">
        <v>7.2727272727272725</v>
      </c>
      <c r="E8" s="17">
        <v>4.6482077688452028</v>
      </c>
      <c r="F8" s="18">
        <v>8.9090909090909083</v>
      </c>
      <c r="G8" s="25">
        <f t="shared" si="0"/>
        <v>1.0737798237982323</v>
      </c>
      <c r="H8" s="26">
        <f>D8/$D$15</f>
        <v>0.9353571257069403</v>
      </c>
      <c r="I8" s="26">
        <f t="shared" si="1"/>
        <v>0.91505065558350818</v>
      </c>
      <c r="J8" s="27">
        <f t="shared" si="2"/>
        <v>1.2621882222342611</v>
      </c>
      <c r="K8" s="7"/>
      <c r="L8" s="11" t="s">
        <v>12</v>
      </c>
      <c r="M8" s="17">
        <v>5.0509002358129855</v>
      </c>
      <c r="N8" s="16">
        <v>7.833333333333333</v>
      </c>
      <c r="O8" s="17">
        <v>5.2988718150303491</v>
      </c>
      <c r="P8" s="18">
        <v>5.2777777777777777</v>
      </c>
      <c r="Q8" s="25">
        <f t="shared" si="3"/>
        <v>0.97794476465424385</v>
      </c>
      <c r="R8" s="26">
        <f t="shared" si="6"/>
        <v>0.9746533986576964</v>
      </c>
      <c r="S8" s="26">
        <f t="shared" si="4"/>
        <v>1.0181848765614561</v>
      </c>
      <c r="T8" s="27">
        <f t="shared" si="5"/>
        <v>0.79330890339003313</v>
      </c>
      <c r="V8" s="2" t="s">
        <v>12</v>
      </c>
      <c r="W8" s="8">
        <v>47.699999999999996</v>
      </c>
      <c r="X8" s="2" t="s">
        <v>12</v>
      </c>
      <c r="Y8" s="1">
        <v>44.575000000000003</v>
      </c>
      <c r="Z8" s="8"/>
      <c r="AA8" s="2" t="s">
        <v>13</v>
      </c>
      <c r="AB8" s="8">
        <v>46.5</v>
      </c>
      <c r="AC8" s="2" t="s">
        <v>12</v>
      </c>
      <c r="AD8" s="8">
        <v>44.571428571428577</v>
      </c>
    </row>
    <row r="9" spans="2:30" x14ac:dyDescent="0.35">
      <c r="B9" s="11" t="s">
        <v>13</v>
      </c>
      <c r="C9" s="17">
        <v>4.7638729016786572</v>
      </c>
      <c r="D9" s="16">
        <v>8.1666666666666661</v>
      </c>
      <c r="E9" s="17">
        <v>5.5634728793820818</v>
      </c>
      <c r="F9" s="18">
        <v>5.166666666666667</v>
      </c>
      <c r="G9" s="25">
        <f t="shared" si="0"/>
        <v>0.89435099406252361</v>
      </c>
      <c r="H9" s="26">
        <f>D9/$D$15</f>
        <v>1.0503281057417517</v>
      </c>
      <c r="I9" s="26">
        <f t="shared" si="1"/>
        <v>1.0952306262472451</v>
      </c>
      <c r="J9" s="27">
        <f t="shared" si="2"/>
        <v>0.73198330575150183</v>
      </c>
      <c r="K9" s="7"/>
      <c r="L9" s="11" t="s">
        <v>13</v>
      </c>
      <c r="M9" s="17">
        <v>5.9516871588700724</v>
      </c>
      <c r="N9" s="16">
        <v>6.666666666666667</v>
      </c>
      <c r="O9" s="17">
        <v>3.9902470599971047</v>
      </c>
      <c r="P9" s="18">
        <v>8.8888888888888893</v>
      </c>
      <c r="Q9" s="25">
        <f t="shared" si="3"/>
        <v>1.152353249151046</v>
      </c>
      <c r="R9" s="26">
        <f t="shared" si="6"/>
        <v>0.82949225417676298</v>
      </c>
      <c r="S9" s="26">
        <f t="shared" si="4"/>
        <v>0.76673098577486443</v>
      </c>
      <c r="T9" s="27">
        <f t="shared" si="5"/>
        <v>1.3360992057095296</v>
      </c>
      <c r="V9" s="2" t="s">
        <v>13</v>
      </c>
      <c r="W9" s="8">
        <v>47.533333333333331</v>
      </c>
      <c r="X9" s="2" t="s">
        <v>13</v>
      </c>
      <c r="Y9" s="1">
        <v>34.983333333333341</v>
      </c>
      <c r="Z9" s="8"/>
      <c r="AA9" s="2" t="s">
        <v>18</v>
      </c>
      <c r="AB9" s="8">
        <v>44.53</v>
      </c>
      <c r="AC9" s="2" t="s">
        <v>13</v>
      </c>
      <c r="AD9" s="8">
        <v>41.3</v>
      </c>
    </row>
    <row r="10" spans="2:30" x14ac:dyDescent="0.35">
      <c r="B10" s="11" t="s">
        <v>18</v>
      </c>
      <c r="C10" s="17">
        <v>5.3835394781706638</v>
      </c>
      <c r="D10" s="16">
        <v>7.6111111111111107</v>
      </c>
      <c r="E10" s="17">
        <v>4.9292852913930032</v>
      </c>
      <c r="F10" s="18">
        <v>7.7777777777777777</v>
      </c>
      <c r="G10" s="25">
        <f t="shared" si="0"/>
        <v>1.0106847901379106</v>
      </c>
      <c r="H10" s="26">
        <f>D10/$D$15</f>
        <v>0.97887721419469376</v>
      </c>
      <c r="I10" s="26">
        <f t="shared" si="1"/>
        <v>0.97038384722804849</v>
      </c>
      <c r="J10" s="27">
        <f t="shared" si="2"/>
        <v>1.1019103527441962</v>
      </c>
      <c r="K10" s="7"/>
      <c r="L10" s="11" t="s">
        <v>18</v>
      </c>
      <c r="M10" s="17">
        <v>4.6629304672892138</v>
      </c>
      <c r="N10" s="16">
        <v>8.4615384615384617</v>
      </c>
      <c r="O10" s="17">
        <v>5.7915461366317009</v>
      </c>
      <c r="P10" s="18">
        <v>5.3076923076923075</v>
      </c>
      <c r="Q10" s="25">
        <f t="shared" si="3"/>
        <v>0.90282686759467701</v>
      </c>
      <c r="R10" s="26">
        <f t="shared" si="6"/>
        <v>1.0528170918397377</v>
      </c>
      <c r="S10" s="26">
        <f t="shared" si="4"/>
        <v>1.1128528664346546</v>
      </c>
      <c r="T10" s="27">
        <f t="shared" si="5"/>
        <v>0.79780539110155557</v>
      </c>
      <c r="V10" s="2" t="s">
        <v>18</v>
      </c>
      <c r="W10" s="8">
        <v>45.924999999999997</v>
      </c>
      <c r="X10" s="2" t="s">
        <v>18</v>
      </c>
      <c r="Y10" s="1">
        <v>37.383333333333333</v>
      </c>
      <c r="Z10" s="8"/>
      <c r="AA10" s="2" t="s">
        <v>11</v>
      </c>
      <c r="AB10" s="8">
        <v>34.774999999999999</v>
      </c>
      <c r="AC10" s="2" t="s">
        <v>18</v>
      </c>
      <c r="AD10" s="8">
        <v>39.825000000000003</v>
      </c>
    </row>
    <row r="11" spans="2:30" x14ac:dyDescent="0.35">
      <c r="B11" s="11" t="s">
        <v>11</v>
      </c>
      <c r="C11" s="17">
        <v>5.4031543370554891</v>
      </c>
      <c r="D11" s="16">
        <v>8.5</v>
      </c>
      <c r="E11" s="17">
        <v>5.0458081410018885</v>
      </c>
      <c r="F11" s="18">
        <v>8.3125</v>
      </c>
      <c r="G11" s="25">
        <f t="shared" si="0"/>
        <v>1.014367207554181</v>
      </c>
      <c r="H11" s="26">
        <f>D11/$D$15</f>
        <v>1.0931986406699865</v>
      </c>
      <c r="I11" s="26">
        <f t="shared" si="1"/>
        <v>0.99332264756303412</v>
      </c>
      <c r="J11" s="27">
        <f t="shared" si="2"/>
        <v>1.1776666894953598</v>
      </c>
      <c r="K11" s="7"/>
      <c r="L11" s="11" t="s">
        <v>11</v>
      </c>
      <c r="M11" s="17">
        <v>5.1025446684420901</v>
      </c>
      <c r="N11" s="16">
        <v>8.0666666666666664</v>
      </c>
      <c r="O11" s="17">
        <v>4.7967945578917961</v>
      </c>
      <c r="P11" s="18">
        <v>7.2666666666666666</v>
      </c>
      <c r="Q11" s="25">
        <f t="shared" si="3"/>
        <v>0.98794405194070956</v>
      </c>
      <c r="R11" s="26">
        <f t="shared" si="6"/>
        <v>1.0036856275538832</v>
      </c>
      <c r="S11" s="26">
        <f t="shared" si="4"/>
        <v>0.92171010081128923</v>
      </c>
      <c r="T11" s="27">
        <f t="shared" si="5"/>
        <v>1.0922611006675405</v>
      </c>
      <c r="V11" s="2" t="s">
        <v>11</v>
      </c>
      <c r="W11" s="8">
        <v>42.533333333333339</v>
      </c>
      <c r="X11" s="2" t="s">
        <v>11</v>
      </c>
      <c r="Y11" s="1">
        <v>43.1</v>
      </c>
      <c r="Z11" s="8"/>
      <c r="AA11" s="2" t="s">
        <v>16</v>
      </c>
      <c r="AB11" s="8">
        <v>39.85</v>
      </c>
      <c r="AC11" s="2" t="s">
        <v>11</v>
      </c>
      <c r="AD11" s="8">
        <v>47.175000000000004</v>
      </c>
    </row>
    <row r="12" spans="2:30" x14ac:dyDescent="0.35">
      <c r="B12" s="11" t="s">
        <v>16</v>
      </c>
      <c r="C12" s="17">
        <v>6.3511406917418123</v>
      </c>
      <c r="D12" s="16">
        <v>5.8125</v>
      </c>
      <c r="E12" s="17">
        <v>4.6740032567949719</v>
      </c>
      <c r="F12" s="18">
        <v>7.8125</v>
      </c>
      <c r="G12" s="25">
        <f t="shared" si="0"/>
        <v>1.1923384834823587</v>
      </c>
      <c r="H12" s="26">
        <f>D12/$D$15</f>
        <v>0.74755495281109374</v>
      </c>
      <c r="I12" s="26">
        <f t="shared" si="1"/>
        <v>0.92012878017116972</v>
      </c>
      <c r="J12" s="27">
        <f t="shared" si="2"/>
        <v>1.1068295953903757</v>
      </c>
      <c r="K12" s="7"/>
      <c r="L12" s="11" t="s">
        <v>16</v>
      </c>
      <c r="M12" s="17">
        <v>4.811286561565189</v>
      </c>
      <c r="N12" s="16">
        <v>8.6363636363636367</v>
      </c>
      <c r="O12" s="17">
        <v>5.696951786372404</v>
      </c>
      <c r="P12" s="18">
        <v>5.9545454545454541</v>
      </c>
      <c r="Q12" s="25">
        <f>M12/$M$15</f>
        <v>0.93155126501457353</v>
      </c>
      <c r="R12" s="26">
        <f t="shared" si="6"/>
        <v>1.0745695110926248</v>
      </c>
      <c r="S12" s="26">
        <f t="shared" si="4"/>
        <v>1.0946764431875449</v>
      </c>
      <c r="T12" s="27">
        <f t="shared" si="5"/>
        <v>0.89503463837019048</v>
      </c>
      <c r="V12" s="2" t="s">
        <v>17</v>
      </c>
      <c r="W12" s="8">
        <v>42.985714285714288</v>
      </c>
      <c r="X12" s="2" t="s">
        <v>16</v>
      </c>
      <c r="Y12" s="1">
        <v>42.857142857142854</v>
      </c>
      <c r="Z12" s="8"/>
      <c r="AA12" s="2" t="s">
        <v>17</v>
      </c>
      <c r="AB12" s="8">
        <v>39.676923076923075</v>
      </c>
      <c r="AC12" s="2" t="s">
        <v>16</v>
      </c>
      <c r="AD12" s="8">
        <v>43.5</v>
      </c>
    </row>
    <row r="13" spans="2:30" x14ac:dyDescent="0.35">
      <c r="B13" s="12" t="s">
        <v>17</v>
      </c>
      <c r="C13" s="20">
        <v>5.4237268793636</v>
      </c>
      <c r="D13" s="19">
        <v>7.416666666666667</v>
      </c>
      <c r="E13" s="20">
        <v>4.9722677908032358</v>
      </c>
      <c r="F13" s="21">
        <v>7.625</v>
      </c>
      <c r="G13" s="25">
        <f t="shared" si="0"/>
        <v>1.0182294167363715</v>
      </c>
      <c r="H13" s="29">
        <f>D13/$D$15</f>
        <v>0.95386940215322358</v>
      </c>
      <c r="I13" s="29">
        <f t="shared" si="1"/>
        <v>0.97884542343545677</v>
      </c>
      <c r="J13" s="30">
        <f t="shared" si="2"/>
        <v>1.0802656851010066</v>
      </c>
      <c r="K13" s="7"/>
      <c r="L13" s="12" t="s">
        <v>17</v>
      </c>
      <c r="M13" s="20">
        <v>4.8951205251605998</v>
      </c>
      <c r="N13" s="19">
        <v>7.9411764705882355</v>
      </c>
      <c r="O13" s="20">
        <v>5.6034400627780183</v>
      </c>
      <c r="P13" s="21">
        <v>5.6470588235294121</v>
      </c>
      <c r="Q13" s="28">
        <f t="shared" si="3"/>
        <v>0.94778302212136389</v>
      </c>
      <c r="R13" s="29">
        <f t="shared" si="6"/>
        <v>0.98807165571055589</v>
      </c>
      <c r="S13" s="29">
        <f t="shared" si="4"/>
        <v>1.076708048014269</v>
      </c>
      <c r="T13" s="30">
        <f t="shared" si="5"/>
        <v>0.84881596598017173</v>
      </c>
      <c r="X13" s="2" t="s">
        <v>17</v>
      </c>
      <c r="Y13" s="1">
        <v>42.199999999999996</v>
      </c>
      <c r="AC13" s="2" t="s">
        <v>17</v>
      </c>
      <c r="AD13" s="8">
        <v>36.366666666666667</v>
      </c>
    </row>
    <row r="14" spans="2:30" x14ac:dyDescent="0.35">
      <c r="C14"/>
      <c r="D14"/>
      <c r="I14" s="7"/>
      <c r="J14" s="7"/>
      <c r="K14" s="7"/>
    </row>
    <row r="15" spans="2:30" x14ac:dyDescent="0.35">
      <c r="B15" s="31" t="s">
        <v>39</v>
      </c>
      <c r="C15" s="35">
        <f>AVERAGE(C4:C13)</f>
        <v>5.3266256014756745</v>
      </c>
      <c r="D15" s="35">
        <f t="shared" ref="D15:F15" si="7">AVERAGE(D4:D13)</f>
        <v>7.7753481240981248</v>
      </c>
      <c r="E15" s="35">
        <f t="shared" si="7"/>
        <v>5.0797272702691423</v>
      </c>
      <c r="F15" s="35">
        <f t="shared" si="7"/>
        <v>7.0584487734487737</v>
      </c>
      <c r="L15" s="31" t="s">
        <v>39</v>
      </c>
      <c r="M15" s="35">
        <f>AVERAGE(M4:M13)</f>
        <v>5.1648113660066999</v>
      </c>
      <c r="N15" s="35">
        <f t="shared" ref="N15:P15" si="8">AVERAGE(N4:N13)</f>
        <v>8.0370451117509951</v>
      </c>
      <c r="O15" s="35">
        <f t="shared" si="8"/>
        <v>5.2042334717495855</v>
      </c>
      <c r="P15" s="35">
        <f t="shared" si="8"/>
        <v>6.6528659330865212</v>
      </c>
    </row>
    <row r="16" spans="2:30" ht="19.5" customHeight="1" x14ac:dyDescent="0.35">
      <c r="C16"/>
      <c r="D16"/>
    </row>
    <row r="17" spans="2:15" ht="17" customHeight="1" x14ac:dyDescent="0.35">
      <c r="B17" s="6" t="s">
        <v>2</v>
      </c>
      <c r="C17" s="3">
        <v>10</v>
      </c>
      <c r="D17" s="6" t="s">
        <v>6</v>
      </c>
      <c r="E17" s="3">
        <v>10</v>
      </c>
      <c r="F17" s="3"/>
      <c r="L17" s="6" t="s">
        <v>6</v>
      </c>
      <c r="M17" s="3">
        <v>10</v>
      </c>
      <c r="N17" s="6" t="s">
        <v>2</v>
      </c>
      <c r="O17" s="3">
        <v>10</v>
      </c>
    </row>
    <row r="18" spans="2:15" ht="23.5" customHeight="1" x14ac:dyDescent="0.5">
      <c r="B18" s="36" t="s">
        <v>54</v>
      </c>
      <c r="C18" s="36"/>
      <c r="D18" s="36"/>
      <c r="E18" s="36"/>
      <c r="L18" s="36" t="s">
        <v>55</v>
      </c>
      <c r="M18" s="36"/>
      <c r="N18" s="36"/>
      <c r="O18" s="36"/>
    </row>
    <row r="19" spans="2:15" ht="32" customHeight="1" x14ac:dyDescent="0.35">
      <c r="B19" s="43" t="s">
        <v>51</v>
      </c>
      <c r="C19" s="9" t="s">
        <v>50</v>
      </c>
      <c r="D19" s="43" t="s">
        <v>52</v>
      </c>
      <c r="E19" s="9" t="s">
        <v>50</v>
      </c>
      <c r="F19" s="9"/>
      <c r="L19" s="43" t="s">
        <v>51</v>
      </c>
      <c r="M19" s="9" t="s">
        <v>49</v>
      </c>
      <c r="N19" s="43" t="s">
        <v>52</v>
      </c>
      <c r="O19" s="9" t="s">
        <v>53</v>
      </c>
    </row>
    <row r="20" spans="2:15" x14ac:dyDescent="0.35">
      <c r="B20" s="2" t="s">
        <v>25</v>
      </c>
      <c r="C20" s="8">
        <v>42.04</v>
      </c>
      <c r="D20" s="2" t="s">
        <v>25</v>
      </c>
      <c r="E20" s="8">
        <v>43.116666666666667</v>
      </c>
      <c r="F20" s="8"/>
      <c r="L20" s="2" t="s">
        <v>10</v>
      </c>
      <c r="M20" s="8">
        <v>39.35</v>
      </c>
      <c r="N20" s="2" t="s">
        <v>25</v>
      </c>
      <c r="O20" s="8">
        <v>45.5</v>
      </c>
    </row>
    <row r="21" spans="2:15" x14ac:dyDescent="0.35">
      <c r="B21" s="2" t="s">
        <v>10</v>
      </c>
      <c r="C21" s="8">
        <v>45.12</v>
      </c>
      <c r="D21" s="2" t="s">
        <v>10</v>
      </c>
      <c r="E21" s="8">
        <v>49.75</v>
      </c>
      <c r="F21" s="8"/>
      <c r="L21" s="2" t="s">
        <v>20</v>
      </c>
      <c r="M21" s="8">
        <v>46.24</v>
      </c>
      <c r="N21" s="2" t="s">
        <v>10</v>
      </c>
      <c r="O21" s="8">
        <v>41.89</v>
      </c>
    </row>
    <row r="22" spans="2:15" x14ac:dyDescent="0.35">
      <c r="B22" s="2" t="s">
        <v>20</v>
      </c>
      <c r="C22" s="8">
        <v>39.825000000000003</v>
      </c>
      <c r="D22" s="2" t="s">
        <v>20</v>
      </c>
      <c r="E22" s="8">
        <v>41.590909090909093</v>
      </c>
      <c r="F22" s="8"/>
      <c r="L22" s="2" t="s">
        <v>14</v>
      </c>
      <c r="M22" s="8">
        <v>43.262500000000003</v>
      </c>
      <c r="N22" s="2" t="s">
        <v>20</v>
      </c>
      <c r="O22" s="8">
        <v>48.5</v>
      </c>
    </row>
    <row r="23" spans="2:15" x14ac:dyDescent="0.35">
      <c r="B23" s="2" t="s">
        <v>14</v>
      </c>
      <c r="C23" s="8">
        <v>46.271428571428565</v>
      </c>
      <c r="D23" s="2" t="s">
        <v>14</v>
      </c>
      <c r="E23" s="8">
        <v>46.083333333333336</v>
      </c>
      <c r="F23" s="8"/>
      <c r="L23" s="2" t="s">
        <v>12</v>
      </c>
      <c r="M23" s="8">
        <v>43.674999999999997</v>
      </c>
      <c r="N23" s="2" t="s">
        <v>14</v>
      </c>
      <c r="O23" s="8">
        <v>46.085714285714282</v>
      </c>
    </row>
    <row r="24" spans="2:15" x14ac:dyDescent="0.35">
      <c r="B24" s="2" t="s">
        <v>12</v>
      </c>
      <c r="C24" s="8">
        <v>47.699999999999996</v>
      </c>
      <c r="D24" s="2" t="s">
        <v>12</v>
      </c>
      <c r="E24" s="8">
        <v>44.575000000000003</v>
      </c>
      <c r="F24" s="8"/>
      <c r="L24" s="2" t="s">
        <v>13</v>
      </c>
      <c r="M24" s="8">
        <v>46.5</v>
      </c>
      <c r="N24" s="2" t="s">
        <v>12</v>
      </c>
      <c r="O24" s="8">
        <v>44.571428571428577</v>
      </c>
    </row>
    <row r="25" spans="2:15" x14ac:dyDescent="0.35">
      <c r="B25" s="2" t="s">
        <v>13</v>
      </c>
      <c r="C25" s="8">
        <v>47.533333333333331</v>
      </c>
      <c r="D25" s="2" t="s">
        <v>13</v>
      </c>
      <c r="E25" s="8">
        <v>34.983333333333341</v>
      </c>
      <c r="F25" s="8"/>
      <c r="L25" s="2" t="s">
        <v>18</v>
      </c>
      <c r="M25" s="8">
        <v>44.53</v>
      </c>
      <c r="N25" s="2" t="s">
        <v>13</v>
      </c>
      <c r="O25" s="8">
        <v>41.3</v>
      </c>
    </row>
    <row r="26" spans="2:15" x14ac:dyDescent="0.35">
      <c r="B26" s="2" t="s">
        <v>18</v>
      </c>
      <c r="C26" s="8">
        <v>45.924999999999997</v>
      </c>
      <c r="D26" s="2" t="s">
        <v>18</v>
      </c>
      <c r="E26" s="8">
        <v>37.383333333333333</v>
      </c>
      <c r="F26" s="8"/>
      <c r="L26" s="2" t="s">
        <v>11</v>
      </c>
      <c r="M26" s="8">
        <v>34.774999999999999</v>
      </c>
      <c r="N26" s="2" t="s">
        <v>18</v>
      </c>
      <c r="O26" s="8">
        <v>39.825000000000003</v>
      </c>
    </row>
    <row r="27" spans="2:15" x14ac:dyDescent="0.35">
      <c r="B27" s="2" t="s">
        <v>11</v>
      </c>
      <c r="C27" s="8">
        <v>42.533333333333339</v>
      </c>
      <c r="D27" s="2" t="s">
        <v>11</v>
      </c>
      <c r="E27" s="8">
        <v>43.1</v>
      </c>
      <c r="F27" s="8"/>
      <c r="L27" s="2" t="s">
        <v>16</v>
      </c>
      <c r="M27" s="8">
        <v>39.85</v>
      </c>
      <c r="N27" s="2" t="s">
        <v>11</v>
      </c>
      <c r="O27" s="8">
        <v>47.175000000000004</v>
      </c>
    </row>
    <row r="28" spans="2:15" x14ac:dyDescent="0.35">
      <c r="B28" s="2" t="s">
        <v>17</v>
      </c>
      <c r="C28" s="8">
        <v>42.985714285714288</v>
      </c>
      <c r="D28" s="2" t="s">
        <v>16</v>
      </c>
      <c r="E28" s="8">
        <v>42.857142857142854</v>
      </c>
      <c r="F28" s="8"/>
      <c r="L28" s="2" t="s">
        <v>17</v>
      </c>
      <c r="M28" s="8">
        <v>39.676923076923075</v>
      </c>
      <c r="N28" s="2" t="s">
        <v>16</v>
      </c>
      <c r="O28" s="8">
        <v>43.5</v>
      </c>
    </row>
    <row r="29" spans="2:15" x14ac:dyDescent="0.35">
      <c r="C29"/>
      <c r="D29" s="2" t="s">
        <v>17</v>
      </c>
      <c r="E29" s="8">
        <v>42.199999999999996</v>
      </c>
      <c r="N29" s="2" t="s">
        <v>17</v>
      </c>
      <c r="O29" s="8">
        <v>36.366666666666667</v>
      </c>
    </row>
    <row r="30" spans="2:15" x14ac:dyDescent="0.35">
      <c r="C30"/>
      <c r="D30" s="2"/>
      <c r="E30" s="1"/>
      <c r="N30" s="2"/>
      <c r="O30" s="8"/>
    </row>
    <row r="31" spans="2:15" x14ac:dyDescent="0.35">
      <c r="C31"/>
      <c r="D31" s="2"/>
      <c r="E31" s="1"/>
      <c r="N31" s="2"/>
      <c r="O31" s="8"/>
    </row>
    <row r="32" spans="2:15" x14ac:dyDescent="0.35">
      <c r="C32" s="1"/>
      <c r="D32"/>
    </row>
    <row r="33" spans="2:4" x14ac:dyDescent="0.35">
      <c r="C33" s="1"/>
      <c r="D33"/>
    </row>
    <row r="34" spans="2:4" x14ac:dyDescent="0.35">
      <c r="C34" s="1"/>
      <c r="D34"/>
    </row>
    <row r="35" spans="2:4" x14ac:dyDescent="0.35">
      <c r="B35" s="131"/>
      <c r="C35" s="70"/>
      <c r="D35" s="132"/>
    </row>
    <row r="36" spans="2:4" ht="45" customHeight="1" x14ac:dyDescent="0.35">
      <c r="B36" s="79" t="s">
        <v>25</v>
      </c>
      <c r="C36" s="71"/>
      <c r="D36" s="80"/>
    </row>
    <row r="37" spans="2:4" ht="42" customHeight="1" x14ac:dyDescent="0.35">
      <c r="B37" s="79" t="s">
        <v>10</v>
      </c>
      <c r="C37" s="71"/>
      <c r="D37" s="80"/>
    </row>
    <row r="38" spans="2:4" ht="41.5" customHeight="1" x14ac:dyDescent="0.35">
      <c r="B38" s="79" t="s">
        <v>20</v>
      </c>
      <c r="C38" s="72"/>
      <c r="D38" s="80"/>
    </row>
    <row r="39" spans="2:4" ht="45" customHeight="1" x14ac:dyDescent="0.35">
      <c r="B39" s="79" t="s">
        <v>14</v>
      </c>
      <c r="C39" s="71"/>
      <c r="D39" s="80"/>
    </row>
    <row r="40" spans="2:4" ht="42.5" customHeight="1" x14ac:dyDescent="0.35">
      <c r="B40" s="79" t="s">
        <v>12</v>
      </c>
      <c r="C40" s="71"/>
      <c r="D40" s="80"/>
    </row>
    <row r="41" spans="2:4" ht="45" customHeight="1" x14ac:dyDescent="0.35">
      <c r="B41" s="79" t="s">
        <v>13</v>
      </c>
      <c r="C41" s="71"/>
      <c r="D41" s="80"/>
    </row>
    <row r="42" spans="2:4" ht="45" customHeight="1" x14ac:dyDescent="0.35">
      <c r="B42" s="79" t="s">
        <v>18</v>
      </c>
      <c r="C42" s="71"/>
      <c r="D42" s="80"/>
    </row>
    <row r="43" spans="2:4" ht="45" customHeight="1" x14ac:dyDescent="0.35">
      <c r="B43" s="79" t="s">
        <v>11</v>
      </c>
      <c r="C43" s="71"/>
      <c r="D43" s="80"/>
    </row>
    <row r="44" spans="2:4" ht="43" customHeight="1" x14ac:dyDescent="0.35">
      <c r="B44" s="79" t="s">
        <v>16</v>
      </c>
      <c r="C44" s="71"/>
      <c r="D44" s="80"/>
    </row>
    <row r="45" spans="2:4" ht="37.5" customHeight="1" x14ac:dyDescent="0.35">
      <c r="B45" s="79" t="s">
        <v>17</v>
      </c>
      <c r="C45" s="71"/>
      <c r="D45" s="80"/>
    </row>
    <row r="46" spans="2:4" x14ac:dyDescent="0.35">
      <c r="B46" s="81"/>
      <c r="C46" s="73"/>
      <c r="D46" s="82"/>
    </row>
    <row r="47" spans="2:4" x14ac:dyDescent="0.35">
      <c r="C47" s="1"/>
      <c r="D47"/>
    </row>
    <row r="48" spans="2:4" x14ac:dyDescent="0.35">
      <c r="C48" s="1"/>
      <c r="D48"/>
    </row>
    <row r="49" spans="2:5" x14ac:dyDescent="0.35">
      <c r="C49" s="1"/>
      <c r="D49"/>
    </row>
    <row r="50" spans="2:5" x14ac:dyDescent="0.35">
      <c r="C50" s="1"/>
      <c r="D50"/>
    </row>
    <row r="51" spans="2:5" ht="15.5" x14ac:dyDescent="0.35">
      <c r="B51" s="48" t="s">
        <v>63</v>
      </c>
      <c r="C51" s="49"/>
      <c r="D51" s="50"/>
    </row>
    <row r="52" spans="2:5" x14ac:dyDescent="0.35">
      <c r="B52" s="56" t="s">
        <v>67</v>
      </c>
      <c r="C52" s="56" t="s">
        <v>61</v>
      </c>
      <c r="D52" s="56" t="s">
        <v>62</v>
      </c>
    </row>
    <row r="53" spans="2:5" x14ac:dyDescent="0.35">
      <c r="B53" s="45">
        <f>Dashboard!Q5</f>
        <v>0.89999999674703646</v>
      </c>
      <c r="C53" s="46">
        <v>0</v>
      </c>
      <c r="D53" s="47">
        <f>2-SUM(B53:C53)</f>
        <v>1.1000000032529635</v>
      </c>
    </row>
    <row r="54" spans="2:5" x14ac:dyDescent="0.35">
      <c r="C54" s="1"/>
      <c r="D54"/>
    </row>
    <row r="55" spans="2:5" x14ac:dyDescent="0.35">
      <c r="C55" s="1"/>
      <c r="D55"/>
    </row>
    <row r="56" spans="2:5" x14ac:dyDescent="0.35">
      <c r="C56" s="1"/>
      <c r="D56"/>
    </row>
    <row r="57" spans="2:5" x14ac:dyDescent="0.35">
      <c r="C57" s="1"/>
      <c r="D57"/>
    </row>
    <row r="58" spans="2:5" x14ac:dyDescent="0.35">
      <c r="C58" s="1"/>
      <c r="D58"/>
    </row>
    <row r="59" spans="2:5" x14ac:dyDescent="0.35">
      <c r="C59" s="1"/>
      <c r="D59"/>
    </row>
    <row r="60" spans="2:5" x14ac:dyDescent="0.35">
      <c r="C60" s="1"/>
      <c r="D60"/>
    </row>
    <row r="61" spans="2:5" x14ac:dyDescent="0.35">
      <c r="C61" s="1"/>
      <c r="D61"/>
    </row>
    <row r="62" spans="2:5" x14ac:dyDescent="0.35">
      <c r="C62" s="1"/>
      <c r="D62"/>
    </row>
    <row r="63" spans="2:5" x14ac:dyDescent="0.35">
      <c r="C63" s="1"/>
      <c r="D63"/>
    </row>
    <row r="64" spans="2:5" ht="15.5" x14ac:dyDescent="0.35">
      <c r="B64" s="48" t="s">
        <v>56</v>
      </c>
      <c r="C64" s="49"/>
      <c r="D64" s="49"/>
      <c r="E64" s="50"/>
    </row>
    <row r="65" spans="2:10" ht="13.5" customHeight="1" x14ac:dyDescent="0.35">
      <c r="B65" s="52" t="s">
        <v>29</v>
      </c>
      <c r="C65" s="53" t="s">
        <v>65</v>
      </c>
      <c r="D65" s="54" t="s">
        <v>66</v>
      </c>
      <c r="E65" s="54" t="s">
        <v>68</v>
      </c>
    </row>
    <row r="66" spans="2:10" x14ac:dyDescent="0.35">
      <c r="B66" s="57" t="str">
        <f>Dashboard!C4</f>
        <v>Afghanistan</v>
      </c>
      <c r="C66" s="58">
        <f>SUM(winteam1)/(SUM(winteam1)+SUM(winteam2))</f>
        <v>2.7108028709193165E-9</v>
      </c>
      <c r="D66" s="58">
        <f>(C66-0.5)*((ABS(C66-0.5)+0.5)*0.8)+0.5</f>
        <v>0.10000000325296343</v>
      </c>
      <c r="E66" s="59">
        <f>1/D66</f>
        <v>9.9999996747036679</v>
      </c>
      <c r="F66" s="1"/>
      <c r="I66" s="1"/>
      <c r="J66" s="1"/>
    </row>
    <row r="67" spans="2:10" x14ac:dyDescent="0.35">
      <c r="B67" s="51" t="str">
        <f>Dashboard!C5</f>
        <v>Australia</v>
      </c>
      <c r="C67" s="55">
        <f>SUM(winteam2)/(SUM(winteam1)+SUM(winteam2))</f>
        <v>0.99999999728919708</v>
      </c>
      <c r="D67" s="55">
        <f>(C67-0.5)*((ABS(C67-0.5)+0.5)*0.8)+0.5</f>
        <v>0.89999999674703646</v>
      </c>
      <c r="E67" s="60">
        <f>1/D67</f>
        <v>1.1111111151271156</v>
      </c>
      <c r="F67" s="1"/>
      <c r="I67" s="1"/>
      <c r="J67" s="1"/>
    </row>
    <row r="68" spans="2:10" x14ac:dyDescent="0.35">
      <c r="C68" s="1"/>
      <c r="D68" s="1"/>
      <c r="E68" s="1"/>
      <c r="F68" s="1"/>
      <c r="G68" s="1"/>
      <c r="H68" s="1"/>
      <c r="I68" s="1"/>
      <c r="J68" s="1"/>
    </row>
    <row r="69" spans="2:10" x14ac:dyDescent="0.35">
      <c r="C69" s="1"/>
      <c r="D69" s="1"/>
      <c r="E69" s="1"/>
      <c r="F69" s="1"/>
      <c r="G69" s="1"/>
      <c r="H69" s="1"/>
      <c r="I69" s="1"/>
      <c r="J69" s="1"/>
    </row>
    <row r="70" spans="2:10" x14ac:dyDescent="0.35">
      <c r="C70" s="1"/>
      <c r="D70" s="1"/>
      <c r="E70" s="1"/>
      <c r="F70" s="1"/>
      <c r="G70" s="1"/>
      <c r="H70" s="1"/>
      <c r="I70" s="1"/>
      <c r="J70" s="1"/>
    </row>
    <row r="71" spans="2:10" x14ac:dyDescent="0.35">
      <c r="C71" s="1"/>
      <c r="D71" s="1"/>
      <c r="E71" s="1"/>
      <c r="F71" s="1"/>
      <c r="G71" s="1"/>
      <c r="H71" s="1"/>
      <c r="I71" s="1"/>
      <c r="J71" s="1"/>
    </row>
    <row r="72" spans="2:10" x14ac:dyDescent="0.35">
      <c r="C72" s="1"/>
      <c r="D72"/>
    </row>
    <row r="73" spans="2:10" x14ac:dyDescent="0.35">
      <c r="C73" s="1"/>
      <c r="D73"/>
    </row>
    <row r="74" spans="2:10" x14ac:dyDescent="0.35">
      <c r="C74" s="1"/>
      <c r="D74"/>
    </row>
    <row r="75" spans="2:10" x14ac:dyDescent="0.35">
      <c r="C75" s="1"/>
      <c r="D75"/>
    </row>
    <row r="76" spans="2:10" x14ac:dyDescent="0.35">
      <c r="C76" s="1"/>
      <c r="D76"/>
    </row>
    <row r="77" spans="2:10" x14ac:dyDescent="0.35">
      <c r="C77" s="1"/>
      <c r="D77"/>
    </row>
    <row r="78" spans="2:10" x14ac:dyDescent="0.35">
      <c r="C78" s="1"/>
      <c r="D78"/>
    </row>
    <row r="79" spans="2:10" x14ac:dyDescent="0.35">
      <c r="C79" s="1"/>
      <c r="D79"/>
    </row>
    <row r="80" spans="2:10" x14ac:dyDescent="0.35">
      <c r="C80" s="1"/>
      <c r="D80"/>
    </row>
    <row r="81" spans="3:4" x14ac:dyDescent="0.35">
      <c r="C81" s="1"/>
      <c r="D81"/>
    </row>
    <row r="82" spans="3:4" x14ac:dyDescent="0.35">
      <c r="C82" s="1"/>
      <c r="D82"/>
    </row>
    <row r="83" spans="3:4" x14ac:dyDescent="0.35">
      <c r="C83" s="1"/>
      <c r="D83"/>
    </row>
    <row r="84" spans="3:4" x14ac:dyDescent="0.35">
      <c r="C84" s="1"/>
      <c r="D84"/>
    </row>
    <row r="85" spans="3:4" x14ac:dyDescent="0.35">
      <c r="C85" s="1"/>
      <c r="D85"/>
    </row>
    <row r="86" spans="3:4" x14ac:dyDescent="0.35">
      <c r="C86" s="1"/>
      <c r="D86"/>
    </row>
    <row r="87" spans="3:4" x14ac:dyDescent="0.35">
      <c r="C87" s="1"/>
      <c r="D87"/>
    </row>
    <row r="88" spans="3:4" x14ac:dyDescent="0.35">
      <c r="C88" s="1"/>
      <c r="D88"/>
    </row>
    <row r="89" spans="3:4" x14ac:dyDescent="0.35">
      <c r="C89" s="1"/>
      <c r="D89"/>
    </row>
    <row r="90" spans="3:4" x14ac:dyDescent="0.35">
      <c r="C90" s="1"/>
      <c r="D90"/>
    </row>
    <row r="91" spans="3:4" x14ac:dyDescent="0.35">
      <c r="C91" s="1"/>
      <c r="D91"/>
    </row>
    <row r="92" spans="3:4" x14ac:dyDescent="0.35">
      <c r="C92" s="1"/>
      <c r="D92"/>
    </row>
    <row r="93" spans="3:4" x14ac:dyDescent="0.35">
      <c r="C93" s="1"/>
      <c r="D93"/>
    </row>
    <row r="94" spans="3:4" x14ac:dyDescent="0.35">
      <c r="C94" s="1"/>
      <c r="D94"/>
    </row>
    <row r="95" spans="3:4" x14ac:dyDescent="0.35">
      <c r="C95" s="1"/>
      <c r="D95"/>
    </row>
    <row r="96" spans="3:4" x14ac:dyDescent="0.35">
      <c r="C96" s="1"/>
      <c r="D96"/>
    </row>
    <row r="97" spans="3:4" x14ac:dyDescent="0.35">
      <c r="C97" s="1"/>
      <c r="D97"/>
    </row>
    <row r="98" spans="3:4" x14ac:dyDescent="0.35">
      <c r="C98" s="1"/>
      <c r="D98"/>
    </row>
    <row r="99" spans="3:4" x14ac:dyDescent="0.35">
      <c r="C99" s="1"/>
      <c r="D99"/>
    </row>
    <row r="100" spans="3:4" x14ac:dyDescent="0.35">
      <c r="C100" s="1"/>
      <c r="D100"/>
    </row>
    <row r="101" spans="3:4" x14ac:dyDescent="0.35">
      <c r="C101" s="1"/>
      <c r="D101"/>
    </row>
    <row r="102" spans="3:4" x14ac:dyDescent="0.35">
      <c r="C102" s="1"/>
      <c r="D102"/>
    </row>
    <row r="103" spans="3:4" x14ac:dyDescent="0.35">
      <c r="C103" s="1"/>
      <c r="D103"/>
    </row>
    <row r="104" spans="3:4" x14ac:dyDescent="0.35">
      <c r="C104" s="1"/>
      <c r="D104"/>
    </row>
    <row r="105" spans="3:4" x14ac:dyDescent="0.35">
      <c r="C105" s="1"/>
      <c r="D105"/>
    </row>
    <row r="106" spans="3:4" x14ac:dyDescent="0.35">
      <c r="C106" s="1"/>
      <c r="D106"/>
    </row>
    <row r="107" spans="3:4" x14ac:dyDescent="0.35">
      <c r="C107" s="1"/>
      <c r="D107"/>
    </row>
    <row r="108" spans="3:4" x14ac:dyDescent="0.35">
      <c r="C108" s="1"/>
      <c r="D108"/>
    </row>
    <row r="109" spans="3:4" x14ac:dyDescent="0.35">
      <c r="C109" s="1"/>
      <c r="D109"/>
    </row>
    <row r="110" spans="3:4" x14ac:dyDescent="0.35">
      <c r="C110" s="1"/>
      <c r="D110"/>
    </row>
    <row r="111" spans="3:4" x14ac:dyDescent="0.35">
      <c r="C111" s="1"/>
      <c r="D111"/>
    </row>
    <row r="112" spans="3:4" x14ac:dyDescent="0.35">
      <c r="C112" s="1"/>
      <c r="D112"/>
    </row>
    <row r="113" spans="3:4" x14ac:dyDescent="0.35">
      <c r="C113" s="1"/>
      <c r="D113"/>
    </row>
    <row r="114" spans="3:4" x14ac:dyDescent="0.35">
      <c r="C114" s="1"/>
      <c r="D114"/>
    </row>
    <row r="115" spans="3:4" x14ac:dyDescent="0.35">
      <c r="C115" s="1"/>
      <c r="D115"/>
    </row>
    <row r="116" spans="3:4" x14ac:dyDescent="0.35">
      <c r="C116" s="1"/>
      <c r="D116"/>
    </row>
    <row r="117" spans="3:4" x14ac:dyDescent="0.35">
      <c r="C117" s="1"/>
      <c r="D117"/>
    </row>
    <row r="118" spans="3:4" x14ac:dyDescent="0.35">
      <c r="C118" s="1"/>
      <c r="D118"/>
    </row>
    <row r="119" spans="3:4" x14ac:dyDescent="0.35">
      <c r="C119" s="1"/>
      <c r="D119"/>
    </row>
    <row r="120" spans="3:4" x14ac:dyDescent="0.35">
      <c r="C120" s="1"/>
      <c r="D120"/>
    </row>
    <row r="121" spans="3:4" x14ac:dyDescent="0.35">
      <c r="C121" s="1"/>
      <c r="D121"/>
    </row>
    <row r="122" spans="3:4" x14ac:dyDescent="0.35">
      <c r="C122" s="1"/>
      <c r="D122"/>
    </row>
    <row r="123" spans="3:4" x14ac:dyDescent="0.35">
      <c r="C123" s="1"/>
      <c r="D123"/>
    </row>
    <row r="124" spans="3:4" x14ac:dyDescent="0.35">
      <c r="C124" s="1"/>
      <c r="D124"/>
    </row>
    <row r="125" spans="3:4" x14ac:dyDescent="0.35">
      <c r="C125" s="1"/>
      <c r="D125"/>
    </row>
    <row r="126" spans="3:4" x14ac:dyDescent="0.35">
      <c r="C126" s="1"/>
      <c r="D126"/>
    </row>
    <row r="127" spans="3:4" x14ac:dyDescent="0.35">
      <c r="C127" s="1"/>
      <c r="D127"/>
    </row>
    <row r="128" spans="3:4" x14ac:dyDescent="0.35">
      <c r="C128" s="1"/>
      <c r="D128"/>
    </row>
    <row r="129" spans="3:4" x14ac:dyDescent="0.35">
      <c r="C129" s="1"/>
      <c r="D129"/>
    </row>
    <row r="130" spans="3:4" x14ac:dyDescent="0.35">
      <c r="C130" s="1"/>
      <c r="D130"/>
    </row>
    <row r="131" spans="3:4" x14ac:dyDescent="0.35">
      <c r="C131" s="1"/>
      <c r="D131"/>
    </row>
    <row r="132" spans="3:4" x14ac:dyDescent="0.35">
      <c r="C132" s="1"/>
      <c r="D132"/>
    </row>
    <row r="133" spans="3:4" x14ac:dyDescent="0.35">
      <c r="C133" s="1"/>
      <c r="D133"/>
    </row>
    <row r="134" spans="3:4" x14ac:dyDescent="0.35">
      <c r="C134" s="1"/>
      <c r="D134"/>
    </row>
    <row r="135" spans="3:4" x14ac:dyDescent="0.35">
      <c r="C135" s="1"/>
      <c r="D135"/>
    </row>
    <row r="136" spans="3:4" x14ac:dyDescent="0.35">
      <c r="C136" s="1"/>
      <c r="D136"/>
    </row>
    <row r="137" spans="3:4" x14ac:dyDescent="0.35">
      <c r="C137" s="1"/>
      <c r="D137"/>
    </row>
    <row r="138" spans="3:4" x14ac:dyDescent="0.35">
      <c r="C138" s="1"/>
      <c r="D138"/>
    </row>
    <row r="139" spans="3:4" x14ac:dyDescent="0.35">
      <c r="C139" s="1"/>
      <c r="D139"/>
    </row>
    <row r="140" spans="3:4" x14ac:dyDescent="0.35">
      <c r="C140" s="1"/>
      <c r="D140"/>
    </row>
    <row r="141" spans="3:4" x14ac:dyDescent="0.35">
      <c r="C141" s="1"/>
      <c r="D141"/>
    </row>
    <row r="142" spans="3:4" x14ac:dyDescent="0.35">
      <c r="C142" s="1"/>
      <c r="D142"/>
    </row>
    <row r="143" spans="3:4" x14ac:dyDescent="0.35">
      <c r="C143" s="1"/>
      <c r="D143"/>
    </row>
    <row r="144" spans="3:4" x14ac:dyDescent="0.35">
      <c r="C144" s="1"/>
      <c r="D144"/>
    </row>
    <row r="145" spans="3:4" x14ac:dyDescent="0.35">
      <c r="C145" s="1"/>
      <c r="D145"/>
    </row>
    <row r="146" spans="3:4" x14ac:dyDescent="0.35">
      <c r="C146" s="1"/>
      <c r="D146"/>
    </row>
    <row r="147" spans="3:4" x14ac:dyDescent="0.35">
      <c r="C147" s="1"/>
      <c r="D147"/>
    </row>
    <row r="148" spans="3:4" x14ac:dyDescent="0.35">
      <c r="C148" s="1"/>
      <c r="D148"/>
    </row>
    <row r="149" spans="3:4" x14ac:dyDescent="0.35">
      <c r="C149" s="1"/>
      <c r="D149"/>
    </row>
    <row r="150" spans="3:4" x14ac:dyDescent="0.35">
      <c r="C150" s="1"/>
      <c r="D150"/>
    </row>
    <row r="151" spans="3:4" x14ac:dyDescent="0.35">
      <c r="C151" s="1"/>
      <c r="D151"/>
    </row>
    <row r="152" spans="3:4" x14ac:dyDescent="0.35">
      <c r="C152" s="1"/>
      <c r="D152"/>
    </row>
    <row r="153" spans="3:4" x14ac:dyDescent="0.35">
      <c r="C153" s="1"/>
      <c r="D153"/>
    </row>
    <row r="154" spans="3:4" x14ac:dyDescent="0.35">
      <c r="C154" s="1"/>
      <c r="D154"/>
    </row>
    <row r="155" spans="3:4" x14ac:dyDescent="0.35">
      <c r="C155" s="1"/>
      <c r="D155"/>
    </row>
    <row r="156" spans="3:4" x14ac:dyDescent="0.35">
      <c r="C156" s="1"/>
      <c r="D156"/>
    </row>
    <row r="157" spans="3:4" x14ac:dyDescent="0.35">
      <c r="C157" s="1"/>
      <c r="D157"/>
    </row>
    <row r="158" spans="3:4" x14ac:dyDescent="0.35">
      <c r="C158" s="1"/>
      <c r="D158"/>
    </row>
    <row r="159" spans="3:4" x14ac:dyDescent="0.35">
      <c r="C159" s="1"/>
      <c r="D159"/>
    </row>
    <row r="160" spans="3:4" x14ac:dyDescent="0.35">
      <c r="C160" s="1"/>
      <c r="D160"/>
    </row>
    <row r="161" spans="3:4" x14ac:dyDescent="0.35">
      <c r="C161" s="1"/>
      <c r="D161"/>
    </row>
    <row r="162" spans="3:4" x14ac:dyDescent="0.35">
      <c r="C162" s="1"/>
      <c r="D162"/>
    </row>
    <row r="163" spans="3:4" x14ac:dyDescent="0.35">
      <c r="C163" s="1"/>
      <c r="D163"/>
    </row>
    <row r="164" spans="3:4" x14ac:dyDescent="0.35">
      <c r="C164" s="1"/>
      <c r="D164"/>
    </row>
    <row r="165" spans="3:4" x14ac:dyDescent="0.35">
      <c r="C165" s="1"/>
      <c r="D165"/>
    </row>
    <row r="166" spans="3:4" x14ac:dyDescent="0.35">
      <c r="C166" s="1"/>
      <c r="D166"/>
    </row>
    <row r="167" spans="3:4" x14ac:dyDescent="0.35">
      <c r="C167" s="1"/>
      <c r="D167"/>
    </row>
    <row r="168" spans="3:4" x14ac:dyDescent="0.35">
      <c r="C168" s="1"/>
      <c r="D168"/>
    </row>
    <row r="169" spans="3:4" x14ac:dyDescent="0.35">
      <c r="C169" s="1"/>
      <c r="D169"/>
    </row>
    <row r="170" spans="3:4" x14ac:dyDescent="0.35">
      <c r="C170" s="1"/>
      <c r="D170"/>
    </row>
    <row r="171" spans="3:4" x14ac:dyDescent="0.35">
      <c r="C171" s="1"/>
      <c r="D171"/>
    </row>
    <row r="172" spans="3:4" x14ac:dyDescent="0.35">
      <c r="C172" s="1"/>
      <c r="D172"/>
    </row>
    <row r="173" spans="3:4" x14ac:dyDescent="0.35">
      <c r="C173" s="1"/>
      <c r="D173"/>
    </row>
    <row r="174" spans="3:4" x14ac:dyDescent="0.35">
      <c r="C174" s="1"/>
      <c r="D174"/>
    </row>
    <row r="175" spans="3:4" x14ac:dyDescent="0.35">
      <c r="C175" s="1"/>
      <c r="D175"/>
    </row>
  </sheetData>
  <mergeCells count="8">
    <mergeCell ref="B51:D51"/>
    <mergeCell ref="B64:E64"/>
    <mergeCell ref="B18:E18"/>
    <mergeCell ref="L18:O18"/>
    <mergeCell ref="B2:J2"/>
    <mergeCell ref="L2:T2"/>
    <mergeCell ref="V2:Y2"/>
    <mergeCell ref="AA2:AD2"/>
  </mergeCell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Dashboard</vt:lpstr>
      <vt:lpstr>Data</vt:lpstr>
      <vt:lpstr>Calculation</vt:lpstr>
      <vt:lpstr>allout_opo1</vt:lpstr>
      <vt:lpstr>allout_opo2</vt:lpstr>
      <vt:lpstr>allout1</vt:lpstr>
      <vt:lpstr>allout2</vt:lpstr>
      <vt:lpstr>avg_chasing2</vt:lpstr>
      <vt:lpstr>avg_defending1</vt:lpstr>
      <vt:lpstr>avg_opponent2</vt:lpstr>
      <vt:lpstr>avg_scoreing1</vt:lpstr>
      <vt:lpstr>avg_wicketlost1</vt:lpstr>
      <vt:lpstr>avg_wicketlost2</vt:lpstr>
      <vt:lpstr>avg_wickettook1</vt:lpstr>
      <vt:lpstr>avg_wickettook2</vt:lpstr>
      <vt:lpstr>Batting_prob</vt:lpstr>
      <vt:lpstr>chasing2</vt:lpstr>
      <vt:lpstr>chassing_prob</vt:lpstr>
      <vt:lpstr>defending1</vt:lpstr>
      <vt:lpstr>Image_cell</vt:lpstr>
      <vt:lpstr>opponent2</vt:lpstr>
      <vt:lpstr>scoring_rates</vt:lpstr>
      <vt:lpstr>scoring1</vt:lpstr>
      <vt:lpstr>Team_image</vt:lpstr>
      <vt:lpstr>team1</vt:lpstr>
      <vt:lpstr>team2</vt:lpstr>
      <vt:lpstr>wicketlost1</vt:lpstr>
      <vt:lpstr>wicketlost2</vt:lpstr>
      <vt:lpstr>wickettook1</vt:lpstr>
      <vt:lpstr>wickettook2</vt:lpstr>
      <vt:lpstr>winteam1</vt:lpstr>
      <vt:lpstr>winteam2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SUBHAM</dc:creator>
  <cp:lastModifiedBy>SAI SUBHAM</cp:lastModifiedBy>
  <dcterms:created xsi:type="dcterms:W3CDTF">2023-07-21T11:01:44Z</dcterms:created>
  <dcterms:modified xsi:type="dcterms:W3CDTF">2023-07-21T11:01:44Z</dcterms:modified>
</cp:coreProperties>
</file>