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eleine\Documents\GitHub\Projet MIMO\python\"/>
    </mc:Choice>
  </mc:AlternateContent>
  <bookViews>
    <workbookView xWindow="0" yWindow="0" windowWidth="20490" windowHeight="8340" tabRatio="670" activeTab="2"/>
  </bookViews>
  <sheets>
    <sheet name="Projet 1" sheetId="1" r:id="rId1"/>
    <sheet name="Feuil2" sheetId="7" r:id="rId2"/>
    <sheet name="Feuil1" sheetId="6" r:id="rId3"/>
    <sheet name="Feuil3" sheetId="8" r:id="rId4"/>
    <sheet name="Table" sheetId="5" state="hidden" r:id="rId5"/>
  </sheets>
  <definedNames>
    <definedName name="ouinon">Table!$D$1:$D$2</definedName>
    <definedName name="semaine">Table!$A$1:$B$7</definedName>
    <definedName name="_xlnm.Print_Area" localSheetId="0">'Projet 1'!$A$1:$BO$55</definedName>
  </definedNames>
  <calcPr calcId="152511" concurrentCalc="0"/>
</workbook>
</file>

<file path=xl/calcChain.xml><?xml version="1.0" encoding="utf-8"?>
<calcChain xmlns="http://schemas.openxmlformats.org/spreadsheetml/2006/main">
  <c r="E38" i="7" l="1"/>
  <c r="E37" i="7"/>
  <c r="E42" i="7"/>
  <c r="E40" i="7"/>
  <c r="E41" i="7"/>
  <c r="L7" i="6"/>
  <c r="E34" i="7"/>
  <c r="E33" i="7"/>
  <c r="E26" i="7"/>
  <c r="E25" i="7"/>
  <c r="E18" i="7"/>
  <c r="E16" i="7"/>
  <c r="E13" i="8"/>
  <c r="E11" i="8"/>
  <c r="E9" i="8"/>
  <c r="E7" i="8"/>
  <c r="E5" i="8"/>
  <c r="E3" i="8"/>
  <c r="E2" i="8"/>
  <c r="D14" i="8"/>
  <c r="D13" i="8"/>
  <c r="D12" i="8"/>
  <c r="D10" i="8"/>
  <c r="D8" i="8"/>
  <c r="D11" i="8"/>
  <c r="D9" i="8"/>
  <c r="D7" i="8"/>
  <c r="D3" i="8"/>
  <c r="D4" i="8"/>
  <c r="D2" i="8"/>
  <c r="D6" i="8"/>
  <c r="D5" i="8"/>
  <c r="L3" i="6"/>
  <c r="C20" i="6"/>
  <c r="E39" i="7"/>
  <c r="E32" i="7"/>
  <c r="E30" i="7"/>
  <c r="E31" i="7"/>
  <c r="E29" i="7"/>
  <c r="L8" i="6"/>
  <c r="L6" i="6"/>
  <c r="D9" i="6"/>
  <c r="C9" i="6"/>
  <c r="C15" i="6"/>
  <c r="E23" i="7"/>
  <c r="E24" i="7"/>
  <c r="E15" i="7"/>
  <c r="E17" i="7"/>
  <c r="E12" i="1"/>
  <c r="E36" i="7"/>
  <c r="E20" i="7"/>
  <c r="E21" i="7"/>
  <c r="E22" i="7"/>
  <c r="E28" i="7"/>
  <c r="E13" i="7"/>
  <c r="E14" i="7"/>
  <c r="E12" i="7"/>
  <c r="BJ8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G13" i="1"/>
  <c r="G34" i="1"/>
  <c r="G35" i="1"/>
  <c r="G36" i="1"/>
  <c r="G37" i="1"/>
  <c r="G38" i="1"/>
  <c r="G39" i="1"/>
  <c r="G40" i="1"/>
  <c r="G41" i="1"/>
  <c r="H7" i="1"/>
  <c r="H8" i="1"/>
  <c r="I7" i="1"/>
  <c r="G27" i="1"/>
  <c r="G28" i="1"/>
  <c r="J7" i="1"/>
  <c r="I10" i="1"/>
  <c r="I9" i="1"/>
  <c r="I8" i="1"/>
  <c r="G29" i="1"/>
  <c r="G31" i="1"/>
  <c r="G32" i="1"/>
  <c r="G30" i="1"/>
  <c r="G33" i="1"/>
  <c r="G2" i="1"/>
  <c r="K7" i="1"/>
  <c r="J10" i="1"/>
  <c r="J9" i="1"/>
  <c r="J8" i="1"/>
  <c r="G12" i="1"/>
  <c r="G22" i="1"/>
  <c r="G24" i="1"/>
  <c r="G20" i="1"/>
  <c r="G23" i="1"/>
  <c r="G26" i="1"/>
  <c r="G25" i="1"/>
  <c r="G21" i="1"/>
  <c r="G19" i="1"/>
  <c r="G18" i="1"/>
  <c r="H9" i="1"/>
  <c r="L7" i="1"/>
  <c r="K10" i="1"/>
  <c r="K9" i="1"/>
  <c r="K8" i="1"/>
  <c r="G17" i="1"/>
  <c r="G15" i="1"/>
  <c r="G16" i="1"/>
  <c r="G14" i="1"/>
  <c r="H10" i="1"/>
  <c r="L10" i="1"/>
  <c r="L9" i="1"/>
  <c r="L8" i="1"/>
  <c r="M7" i="1"/>
  <c r="N7" i="1"/>
  <c r="M10" i="1"/>
  <c r="M9" i="1"/>
  <c r="M8" i="1"/>
  <c r="N9" i="1"/>
  <c r="N8" i="1"/>
  <c r="O7" i="1"/>
  <c r="N10" i="1"/>
  <c r="O9" i="1"/>
  <c r="O8" i="1"/>
  <c r="O10" i="1"/>
  <c r="P7" i="1"/>
  <c r="P9" i="1"/>
  <c r="P8" i="1"/>
  <c r="Q7" i="1"/>
  <c r="P10" i="1"/>
  <c r="Q10" i="1"/>
  <c r="Q9" i="1"/>
  <c r="Q8" i="1"/>
  <c r="R7" i="1"/>
  <c r="S7" i="1"/>
  <c r="R10" i="1"/>
  <c r="R9" i="1"/>
  <c r="R8" i="1"/>
  <c r="T7" i="1"/>
  <c r="S10" i="1"/>
  <c r="S9" i="1"/>
  <c r="S8" i="1"/>
  <c r="T9" i="1"/>
  <c r="T8" i="1"/>
  <c r="U7" i="1"/>
  <c r="T10" i="1"/>
  <c r="U10" i="1"/>
  <c r="U9" i="1"/>
  <c r="U8" i="1"/>
  <c r="V7" i="1"/>
  <c r="V9" i="1"/>
  <c r="V8" i="1"/>
  <c r="W7" i="1"/>
  <c r="V10" i="1"/>
  <c r="W9" i="1"/>
  <c r="W8" i="1"/>
  <c r="W10" i="1"/>
  <c r="X7" i="1"/>
  <c r="X10" i="1"/>
  <c r="X9" i="1"/>
  <c r="X8" i="1"/>
  <c r="Y7" i="1"/>
  <c r="Z7" i="1"/>
  <c r="Y10" i="1"/>
  <c r="Y9" i="1"/>
  <c r="Y8" i="1"/>
  <c r="Z9" i="1"/>
  <c r="Z8" i="1"/>
  <c r="AA7" i="1"/>
  <c r="Z10" i="1"/>
  <c r="AB7" i="1"/>
  <c r="AA9" i="1"/>
  <c r="AA8" i="1"/>
  <c r="AA10" i="1"/>
  <c r="AB10" i="1"/>
  <c r="AB9" i="1"/>
  <c r="AB8" i="1"/>
  <c r="AC7" i="1"/>
  <c r="AD7" i="1"/>
  <c r="AC10" i="1"/>
  <c r="AC9" i="1"/>
  <c r="AC8" i="1"/>
  <c r="AD9" i="1"/>
  <c r="AD8" i="1"/>
  <c r="AE7" i="1"/>
  <c r="AD10" i="1"/>
  <c r="AE9" i="1"/>
  <c r="AE8" i="1"/>
  <c r="AF7" i="1"/>
  <c r="AE10" i="1"/>
  <c r="AF10" i="1"/>
  <c r="AG7" i="1"/>
  <c r="AF9" i="1"/>
  <c r="AF8" i="1"/>
  <c r="AG10" i="1"/>
  <c r="AG9" i="1"/>
  <c r="AG8" i="1"/>
  <c r="AH7" i="1"/>
  <c r="AI7" i="1"/>
  <c r="AH10" i="1"/>
  <c r="AH9" i="1"/>
  <c r="AH8" i="1"/>
  <c r="AJ7" i="1"/>
  <c r="AI9" i="1"/>
  <c r="AI8" i="1"/>
  <c r="AI10" i="1"/>
  <c r="AJ10" i="1"/>
  <c r="AJ9" i="1"/>
  <c r="AJ8" i="1"/>
  <c r="AK7" i="1"/>
  <c r="AK10" i="1"/>
  <c r="AK9" i="1"/>
  <c r="AK8" i="1"/>
  <c r="AL7" i="1"/>
  <c r="AM7" i="1"/>
  <c r="AL10" i="1"/>
  <c r="AL9" i="1"/>
  <c r="AL8" i="1"/>
  <c r="AN7" i="1"/>
  <c r="AM10" i="1"/>
  <c r="AM9" i="1"/>
  <c r="AM8" i="1"/>
  <c r="AN9" i="1"/>
  <c r="AN8" i="1"/>
  <c r="AO7" i="1"/>
  <c r="AN10" i="1"/>
  <c r="AO10" i="1"/>
  <c r="AO9" i="1"/>
  <c r="AO8" i="1"/>
  <c r="AP7" i="1"/>
  <c r="AP9" i="1"/>
  <c r="AP8" i="1"/>
  <c r="AQ7" i="1"/>
  <c r="AP10" i="1"/>
  <c r="AR7" i="1"/>
  <c r="AQ9" i="1"/>
  <c r="AQ8" i="1"/>
  <c r="AQ10" i="1"/>
  <c r="AR10" i="1"/>
  <c r="AR9" i="1"/>
  <c r="AR8" i="1"/>
  <c r="AS7" i="1"/>
  <c r="AT7" i="1"/>
  <c r="AS10" i="1"/>
  <c r="AS9" i="1"/>
  <c r="AS8" i="1"/>
  <c r="AT9" i="1"/>
  <c r="AT8" i="1"/>
  <c r="AU7" i="1"/>
  <c r="AT10" i="1"/>
  <c r="AU9" i="1"/>
  <c r="AU8" i="1"/>
  <c r="AV7" i="1"/>
  <c r="AU10" i="1"/>
  <c r="AV10" i="1"/>
  <c r="AV9" i="1"/>
  <c r="AV8" i="1"/>
  <c r="AW7" i="1"/>
  <c r="AX7" i="1"/>
  <c r="AW10" i="1"/>
  <c r="AW9" i="1"/>
  <c r="AW8" i="1"/>
  <c r="AX9" i="1"/>
  <c r="AX8" i="1"/>
  <c r="AY7" i="1"/>
  <c r="AX10" i="1"/>
  <c r="AZ7" i="1"/>
  <c r="AY9" i="1"/>
  <c r="AY8" i="1"/>
  <c r="AY10" i="1"/>
  <c r="AZ10" i="1"/>
  <c r="AZ9" i="1"/>
  <c r="AZ8" i="1"/>
  <c r="BA7" i="1"/>
  <c r="BB7" i="1"/>
  <c r="BA10" i="1"/>
  <c r="BA9" i="1"/>
  <c r="BA8" i="1"/>
  <c r="BB9" i="1"/>
  <c r="BB8" i="1"/>
  <c r="BC7" i="1"/>
  <c r="BB10" i="1"/>
  <c r="BC9" i="1"/>
  <c r="BC8" i="1"/>
  <c r="BD7" i="1"/>
  <c r="BC10" i="1"/>
  <c r="BD10" i="1"/>
  <c r="BD9" i="1"/>
  <c r="BD8" i="1"/>
  <c r="BE7" i="1"/>
  <c r="BF7" i="1"/>
  <c r="BE10" i="1"/>
  <c r="BE9" i="1"/>
  <c r="BE8" i="1"/>
  <c r="BF9" i="1"/>
  <c r="BF8" i="1"/>
  <c r="BG7" i="1"/>
  <c r="BF10" i="1"/>
  <c r="BH7" i="1"/>
  <c r="BG9" i="1"/>
  <c r="BG8" i="1"/>
  <c r="BG10" i="1"/>
  <c r="BH10" i="1"/>
  <c r="BH9" i="1"/>
  <c r="BH8" i="1"/>
  <c r="BI7" i="1"/>
  <c r="BJ7" i="1"/>
  <c r="BI10" i="1"/>
  <c r="BI9" i="1"/>
  <c r="BI8" i="1"/>
  <c r="BJ9" i="1"/>
  <c r="BK7" i="1"/>
  <c r="BJ10" i="1"/>
  <c r="BK9" i="1"/>
  <c r="BK8" i="1"/>
  <c r="BL7" i="1"/>
  <c r="BK10" i="1"/>
  <c r="BL10" i="1"/>
  <c r="BL9" i="1"/>
  <c r="BL8" i="1"/>
  <c r="BM7" i="1"/>
  <c r="BN7" i="1"/>
  <c r="BM10" i="1"/>
  <c r="BM9" i="1"/>
  <c r="BM8" i="1"/>
  <c r="BN9" i="1"/>
  <c r="BN8" i="1"/>
  <c r="BO7" i="1"/>
  <c r="BN10" i="1"/>
  <c r="BO9" i="1"/>
  <c r="BO8" i="1"/>
  <c r="BO10" i="1"/>
</calcChain>
</file>

<file path=xl/sharedStrings.xml><?xml version="1.0" encoding="utf-8"?>
<sst xmlns="http://schemas.openxmlformats.org/spreadsheetml/2006/main" count="208" uniqueCount="154">
  <si>
    <t>Projet</t>
  </si>
  <si>
    <t>Date de début</t>
  </si>
  <si>
    <t>Durée</t>
  </si>
  <si>
    <t>Date de fin</t>
  </si>
  <si>
    <t>Tâche 1</t>
  </si>
  <si>
    <t>L</t>
  </si>
  <si>
    <t>M</t>
  </si>
  <si>
    <t>J</t>
  </si>
  <si>
    <t>V</t>
  </si>
  <si>
    <t>S</t>
  </si>
  <si>
    <t>D</t>
  </si>
  <si>
    <t>Sous-tâche 1</t>
  </si>
  <si>
    <t>Sous-tâche 2</t>
  </si>
  <si>
    <t>Sous-tâche 3</t>
  </si>
  <si>
    <t>Sous-tâche 4</t>
  </si>
  <si>
    <t>Sous-tâche 5</t>
  </si>
  <si>
    <t>Sous-tâche 6</t>
  </si>
  <si>
    <t>Sous-tâche 7</t>
  </si>
  <si>
    <t>Sous-tâche 8</t>
  </si>
  <si>
    <t>Sous-tâche 9</t>
  </si>
  <si>
    <t>Sous-tâche 10</t>
  </si>
  <si>
    <t>Sous-tâche 11</t>
  </si>
  <si>
    <t>Sous-tâche 12</t>
  </si>
  <si>
    <t>Sous-tâche 13</t>
  </si>
  <si>
    <t>Sous-tâche 14</t>
  </si>
  <si>
    <t>Sous-tâche 15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</si>
  <si>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</si>
  <si>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</si>
  <si>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</si>
  <si>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</si>
  <si>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</si>
  <si>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</si>
  <si>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</si>
  <si>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</si>
  <si>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</si>
  <si>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</si>
  <si>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</si>
  <si>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</si>
  <si>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</si>
  <si>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</si>
  <si>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</si>
  <si>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</si>
  <si>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</si>
  <si>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</si>
  <si>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</si>
  <si>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</si>
  <si>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</si>
  <si>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</si>
  <si>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</si>
  <si>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</si>
  <si>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</si>
  <si>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</si>
  <si>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</si>
  <si>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</si>
  <si>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</si>
  <si>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</si>
  <si>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Sous-tâche 16</t>
  </si>
  <si>
    <t>Sous-tâche 17</t>
  </si>
  <si>
    <t>Sous-tâche 18</t>
  </si>
  <si>
    <t>Sous-tâche 19</t>
  </si>
  <si>
    <t>Sous-tâche 20</t>
  </si>
  <si>
    <t>Sous-tâche 21</t>
  </si>
  <si>
    <t>Sous-tâche 22</t>
  </si>
  <si>
    <t>Sous-tâche 23</t>
  </si>
  <si>
    <t>Sous-tâche 24</t>
  </si>
  <si>
    <t>Sous-tâche 25</t>
  </si>
  <si>
    <t>Sous-tâche 26</t>
  </si>
  <si>
    <t>Sous-tâche 27</t>
  </si>
  <si>
    <t>Sous-tâche 28</t>
  </si>
  <si>
    <t>Sous-tâche 29</t>
  </si>
  <si>
    <t>Sous-tâche 30</t>
  </si>
  <si>
    <t>Jours ouvrés uniquement</t>
  </si>
  <si>
    <t>OUI</t>
  </si>
  <si>
    <t>NON</t>
  </si>
  <si>
    <t>Détails du projet</t>
  </si>
  <si>
    <t>Chef de projet</t>
  </si>
  <si>
    <t>Commentaires</t>
  </si>
  <si>
    <t>Article Apprendre-Excel.fr</t>
  </si>
  <si>
    <t>Cédric GUERIN</t>
  </si>
  <si>
    <t>Tâches</t>
  </si>
  <si>
    <t>Réalisé</t>
  </si>
  <si>
    <t>Cadrage</t>
  </si>
  <si>
    <t>Processus1</t>
  </si>
  <si>
    <t>Processus2</t>
  </si>
  <si>
    <t>Processus3</t>
  </si>
  <si>
    <t>Conception</t>
  </si>
  <si>
    <t>Realisation</t>
  </si>
  <si>
    <t>Test</t>
  </si>
  <si>
    <t>AVRIL</t>
  </si>
  <si>
    <t>MAI</t>
  </si>
  <si>
    <t>JUIN</t>
  </si>
  <si>
    <t>JUIL.</t>
  </si>
  <si>
    <t>Taches</t>
  </si>
  <si>
    <t>date de debut</t>
  </si>
  <si>
    <t>date de fin</t>
  </si>
  <si>
    <t>nombre de jours</t>
  </si>
  <si>
    <t>Processus 1</t>
  </si>
  <si>
    <t>2.1</t>
  </si>
  <si>
    <t>2.2</t>
  </si>
  <si>
    <t>2.3</t>
  </si>
  <si>
    <t>CADRAGE</t>
  </si>
  <si>
    <t>CONCEPTION</t>
  </si>
  <si>
    <t>REALISATION</t>
  </si>
  <si>
    <t>3.2</t>
  </si>
  <si>
    <t>3.3</t>
  </si>
  <si>
    <t>3.1</t>
  </si>
  <si>
    <t>4.1</t>
  </si>
  <si>
    <t>4.2</t>
  </si>
  <si>
    <t>4.3</t>
  </si>
  <si>
    <t>5.1</t>
  </si>
  <si>
    <t>TEST</t>
  </si>
  <si>
    <t>Processus4</t>
  </si>
  <si>
    <t>Processus5</t>
  </si>
  <si>
    <t>2.4</t>
  </si>
  <si>
    <t>2.5</t>
  </si>
  <si>
    <t>PROJET</t>
  </si>
  <si>
    <t>WORD CLOUD</t>
  </si>
  <si>
    <t>RIBER BAUER BIMAI</t>
  </si>
  <si>
    <t>DATE DE DEBUT</t>
  </si>
  <si>
    <r>
      <rPr>
        <u/>
        <sz val="11"/>
        <color theme="1"/>
        <rFont val="Calibri"/>
        <family val="2"/>
        <scheme val="minor"/>
      </rPr>
      <t>Commentaires</t>
    </r>
    <r>
      <rPr>
        <sz val="11"/>
        <color theme="1"/>
        <rFont val="Calibri"/>
        <family val="2"/>
        <scheme val="minor"/>
      </rPr>
      <t xml:space="preserve">: </t>
    </r>
  </si>
  <si>
    <t>PILOTAGE</t>
  </si>
  <si>
    <t>VERIFICATION/TESTS</t>
  </si>
  <si>
    <t>total</t>
  </si>
  <si>
    <t>date debut</t>
  </si>
  <si>
    <t>date fin</t>
  </si>
  <si>
    <t>jour total</t>
  </si>
  <si>
    <t>Pilotage</t>
  </si>
  <si>
    <t>Jours</t>
  </si>
  <si>
    <t>total complexe/moyen/ simple</t>
  </si>
  <si>
    <t>Processus6</t>
  </si>
  <si>
    <t>Processus7</t>
  </si>
  <si>
    <t>13 facile</t>
  </si>
  <si>
    <t>6moyen</t>
  </si>
  <si>
    <t>3complexe</t>
  </si>
  <si>
    <t>x2,5</t>
  </si>
  <si>
    <t>x1</t>
  </si>
  <si>
    <t>x3</t>
  </si>
  <si>
    <t>Jh</t>
  </si>
  <si>
    <t>Processus 2</t>
  </si>
  <si>
    <t>Processus 3</t>
  </si>
  <si>
    <t>Processus 4</t>
  </si>
  <si>
    <t>Processus 5</t>
  </si>
  <si>
    <t>Processus 6</t>
  </si>
  <si>
    <t>Processus 7</t>
  </si>
  <si>
    <t>Moyen</t>
  </si>
  <si>
    <t>Simple</t>
  </si>
  <si>
    <t>Nombre</t>
  </si>
  <si>
    <t>Charge</t>
  </si>
  <si>
    <t>Complexité</t>
  </si>
  <si>
    <t>Complexe</t>
  </si>
  <si>
    <t>TOTAL</t>
  </si>
  <si>
    <t>Niveau</t>
  </si>
  <si>
    <t>jh par tache</t>
  </si>
  <si>
    <t>Processue7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</si>
</sst>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5" fillId="2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7" xfId="0" applyFont="1" applyBorder="1" applyAlignment="1"/>
    <xf numFmtId="14" fontId="8" fillId="0" borderId="6" xfId="0" applyNumberFormat="1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0" fontId="8" fillId="0" borderId="6" xfId="0" applyFont="1" applyBorder="1" applyAlignment="1">
      <alignment horizontal="left"/>
    </xf>
    <xf numFmtId="14" fontId="2" fillId="0" borderId="0" xfId="0" applyNumberFormat="1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14" fontId="3" fillId="0" borderId="0" xfId="0" applyNumberFormat="1" applyFont="1" applyFill="1" applyAlignment="1">
      <alignment horizontal="left"/>
    </xf>
    <xf numFmtId="14" fontId="0" fillId="0" borderId="9" xfId="0" applyNumberFormat="1" applyBorder="1" applyAlignment="1">
      <alignment textRotation="90"/>
    </xf>
    <xf numFmtId="9" fontId="11" fillId="0" borderId="0" xfId="1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14" fontId="2" fillId="4" borderId="0" xfId="1" applyNumberFormat="1" applyFont="1" applyFill="1"/>
    <xf numFmtId="0" fontId="2" fillId="4" borderId="0" xfId="0" applyFont="1" applyFill="1"/>
    <xf numFmtId="14" fontId="2" fillId="4" borderId="0" xfId="0" applyNumberFormat="1" applyFont="1" applyFill="1"/>
    <xf numFmtId="14" fontId="2" fillId="5" borderId="0" xfId="1" applyNumberFormat="1" applyFont="1" applyFill="1"/>
    <xf numFmtId="0" fontId="2" fillId="5" borderId="0" xfId="0" applyFont="1" applyFill="1"/>
    <xf numFmtId="14" fontId="2" fillId="5" borderId="0" xfId="0" applyNumberFormat="1" applyFont="1" applyFill="1"/>
    <xf numFmtId="0" fontId="2" fillId="6" borderId="0" xfId="0" applyFont="1" applyFill="1"/>
    <xf numFmtId="0" fontId="2" fillId="7" borderId="0" xfId="0" applyFont="1" applyFill="1"/>
    <xf numFmtId="14" fontId="2" fillId="7" borderId="0" xfId="1" applyNumberFormat="1" applyFont="1" applyFill="1"/>
    <xf numFmtId="14" fontId="2" fillId="7" borderId="0" xfId="0" applyNumberFormat="1" applyFont="1" applyFill="1"/>
    <xf numFmtId="9" fontId="3" fillId="8" borderId="3" xfId="1" applyFont="1" applyFill="1" applyBorder="1" applyAlignment="1">
      <alignment horizontal="left" vertical="center" wrapText="1"/>
    </xf>
    <xf numFmtId="0" fontId="3" fillId="8" borderId="2" xfId="0" applyNumberFormat="1" applyFont="1" applyFill="1" applyBorder="1" applyAlignment="1">
      <alignment horizontal="center"/>
    </xf>
    <xf numFmtId="0" fontId="10" fillId="8" borderId="0" xfId="0" applyFont="1" applyFill="1"/>
    <xf numFmtId="14" fontId="2" fillId="6" borderId="0" xfId="1" applyNumberFormat="1" applyFont="1" applyFill="1"/>
    <xf numFmtId="14" fontId="2" fillId="6" borderId="0" xfId="0" applyNumberFormat="1" applyFont="1" applyFill="1"/>
    <xf numFmtId="0" fontId="2" fillId="3" borderId="0" xfId="0" applyFont="1" applyFill="1"/>
    <xf numFmtId="14" fontId="2" fillId="3" borderId="0" xfId="1" applyNumberFormat="1" applyFont="1" applyFill="1"/>
    <xf numFmtId="14" fontId="2" fillId="3" borderId="0" xfId="0" applyNumberFormat="1" applyFont="1" applyFill="1"/>
    <xf numFmtId="14" fontId="2" fillId="0" borderId="0" xfId="0" applyNumberFormat="1" applyFont="1" applyFill="1"/>
    <xf numFmtId="14" fontId="0" fillId="10" borderId="9" xfId="0" applyNumberFormat="1" applyFill="1" applyBorder="1" applyAlignment="1">
      <alignment textRotation="90"/>
    </xf>
    <xf numFmtId="164" fontId="3" fillId="0" borderId="0" xfId="0" applyNumberFormat="1" applyFont="1" applyBorder="1" applyAlignment="1">
      <alignment horizontal="left" textRotation="90"/>
    </xf>
    <xf numFmtId="0" fontId="0" fillId="0" borderId="12" xfId="0" applyBorder="1" applyAlignment="1">
      <alignment vertical="top" wrapText="1"/>
    </xf>
    <xf numFmtId="0" fontId="2" fillId="0" borderId="0" xfId="0" applyFont="1" applyFill="1" applyAlignment="1">
      <alignment horizontal="left"/>
    </xf>
    <xf numFmtId="0" fontId="5" fillId="0" borderId="0" xfId="0" applyNumberFormat="1" applyFont="1" applyFill="1" applyBorder="1" applyAlignment="1"/>
    <xf numFmtId="0" fontId="4" fillId="0" borderId="0" xfId="0" applyFont="1" applyFill="1" applyAlignment="1"/>
    <xf numFmtId="14" fontId="0" fillId="0" borderId="0" xfId="0" applyNumberFormat="1"/>
    <xf numFmtId="0" fontId="4" fillId="0" borderId="10" xfId="0" applyFont="1" applyFill="1" applyBorder="1" applyAlignment="1"/>
    <xf numFmtId="14" fontId="2" fillId="0" borderId="14" xfId="1" applyNumberFormat="1" applyFont="1" applyFill="1" applyBorder="1"/>
    <xf numFmtId="0" fontId="2" fillId="0" borderId="14" xfId="0" applyFont="1" applyBorder="1"/>
    <xf numFmtId="0" fontId="0" fillId="0" borderId="14" xfId="0" applyBorder="1"/>
    <xf numFmtId="0" fontId="0" fillId="0" borderId="13" xfId="0" applyBorder="1"/>
    <xf numFmtId="0" fontId="2" fillId="2" borderId="14" xfId="0" applyFont="1" applyFill="1" applyBorder="1"/>
    <xf numFmtId="0" fontId="0" fillId="2" borderId="14" xfId="0" applyFill="1" applyBorder="1"/>
    <xf numFmtId="0" fontId="0" fillId="0" borderId="14" xfId="0" applyFill="1" applyBorder="1"/>
    <xf numFmtId="164" fontId="9" fillId="0" borderId="6" xfId="0" applyNumberFormat="1" applyFont="1" applyBorder="1" applyAlignment="1">
      <alignment horizontal="left" vertical="top"/>
    </xf>
    <xf numFmtId="164" fontId="7" fillId="0" borderId="7" xfId="0" applyNumberFormat="1" applyFont="1" applyBorder="1" applyAlignment="1">
      <alignment horizontal="left" vertical="top"/>
    </xf>
    <xf numFmtId="164" fontId="7" fillId="0" borderId="8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4" fillId="2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/>
    </xf>
    <xf numFmtId="0" fontId="5" fillId="2" borderId="0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/>
    <xf numFmtId="0" fontId="0" fillId="9" borderId="9" xfId="0" applyFill="1" applyBorder="1"/>
    <xf numFmtId="9" fontId="0" fillId="9" borderId="9" xfId="0" applyNumberFormat="1" applyFill="1" applyBorder="1"/>
    <xf numFmtId="0" fontId="0" fillId="0" borderId="9" xfId="0" applyBorder="1" applyAlignment="1">
      <alignment horizontal="center"/>
    </xf>
    <xf numFmtId="9" fontId="0" fillId="0" borderId="9" xfId="0" applyNumberFormat="1" applyBorder="1"/>
    <xf numFmtId="0" fontId="0" fillId="9" borderId="16" xfId="0" applyFill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0" fillId="0" borderId="9" xfId="0" applyFill="1" applyBorder="1"/>
    <xf numFmtId="0" fontId="0" fillId="0" borderId="0" xfId="0" applyFill="1"/>
    <xf numFmtId="0" fontId="0" fillId="0" borderId="9" xfId="0" applyFill="1" applyBorder="1" applyAlignment="1">
      <alignment horizontal="center"/>
    </xf>
    <xf numFmtId="0" fontId="2" fillId="11" borderId="0" xfId="0" applyFont="1" applyFill="1"/>
    <xf numFmtId="14" fontId="2" fillId="11" borderId="0" xfId="0" applyNumberFormat="1" applyFont="1" applyFill="1"/>
    <xf numFmtId="0" fontId="2" fillId="12" borderId="0" xfId="0" applyFont="1" applyFill="1"/>
    <xf numFmtId="14" fontId="2" fillId="11" borderId="0" xfId="1" applyNumberFormat="1" applyFont="1" applyFill="1" applyAlignment="1">
      <alignment horizontal="center"/>
    </xf>
    <xf numFmtId="14" fontId="2" fillId="12" borderId="0" xfId="1" applyNumberFormat="1" applyFont="1" applyFill="1" applyAlignment="1">
      <alignment horizontal="center"/>
    </xf>
    <xf numFmtId="0" fontId="2" fillId="0" borderId="0" xfId="0" applyFont="1" applyFill="1" applyProtection="1">
      <protection locked="0"/>
    </xf>
    <xf numFmtId="14" fontId="2" fillId="12" borderId="0" xfId="1" applyNumberFormat="1" applyFont="1" applyFill="1" applyAlignment="1"/>
  </cellXfs>
  <cellStyles count="2">
    <cellStyle name="Normal" xfId="0" builtinId="0"/>
    <cellStyle name="Pourcentage" xfId="1" builtinId="5"/>
  </cellStyles>
  <dxfs count="9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1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28575</xdr:rowOff>
        </xdr:from>
        <xdr:to>
          <xdr:col>66</xdr:col>
          <xdr:colOff>133350</xdr:colOff>
          <xdr:row>2</xdr:row>
          <xdr:rowOff>123825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O99"/>
  <sheetViews>
    <sheetView showGridLines="0" zoomScaleNormal="100" workbookViewId="0">
      <pane ySplit="10" topLeftCell="A11" activePane="bottomLeft" state="frozen"/>
      <selection pane="bottomLeft" activeCell="E12" sqref="E12"/>
    </sheetView>
  </sheetViews>
  <sheetFormatPr baseColWidth="10" defaultColWidth="11" defaultRowHeight="11.25" x14ac:dyDescent="0.2"/>
  <cols>
    <col min="1" max="1" width="4" style="7" bestFit="1" customWidth="1"/>
    <col min="2" max="2" width="16.28515625" style="1" customWidth="1"/>
    <col min="3" max="3" width="11.85546875" style="7" customWidth="1"/>
    <col min="4" max="4" width="5.5703125" style="2" customWidth="1"/>
    <col min="5" max="5" width="11.85546875" style="7" customWidth="1"/>
    <col min="6" max="6" width="6.42578125" style="19" customWidth="1"/>
    <col min="7" max="7" width="9" style="14" hidden="1" customWidth="1"/>
    <col min="8" max="67" width="2.5703125" style="1" customWidth="1"/>
    <col min="68" max="16384" width="11" style="1"/>
  </cols>
  <sheetData>
    <row r="1" spans="1:67" ht="15" x14ac:dyDescent="0.25">
      <c r="A1" s="81" t="s">
        <v>74</v>
      </c>
      <c r="B1" s="81"/>
      <c r="C1" s="82"/>
      <c r="D1" s="82"/>
      <c r="E1" s="82"/>
      <c r="G1" s="1">
        <v>15</v>
      </c>
    </row>
    <row r="2" spans="1:67" ht="12" x14ac:dyDescent="0.2">
      <c r="A2" s="83" t="s">
        <v>0</v>
      </c>
      <c r="B2" s="83"/>
      <c r="C2" s="80" t="s">
        <v>77</v>
      </c>
      <c r="D2" s="80"/>
      <c r="E2" s="80"/>
      <c r="G2" s="3">
        <f ca="1">TODAY()</f>
        <v>42488</v>
      </c>
    </row>
    <row r="3" spans="1:67" ht="12" x14ac:dyDescent="0.2">
      <c r="A3" s="83" t="s">
        <v>75</v>
      </c>
      <c r="B3" s="83"/>
      <c r="C3" s="80" t="s">
        <v>78</v>
      </c>
      <c r="D3" s="80"/>
      <c r="E3" s="80"/>
      <c r="G3" s="3"/>
    </row>
    <row r="4" spans="1:67" ht="10.5" customHeight="1" x14ac:dyDescent="0.2">
      <c r="A4" s="84"/>
      <c r="B4" s="85"/>
      <c r="C4" s="26"/>
      <c r="D4" s="27"/>
      <c r="E4" s="28"/>
      <c r="G4" s="3"/>
    </row>
    <row r="5" spans="1:67" ht="12" x14ac:dyDescent="0.2">
      <c r="A5" s="83" t="s">
        <v>71</v>
      </c>
      <c r="B5" s="83"/>
      <c r="C5" s="35" t="s">
        <v>72</v>
      </c>
      <c r="D5" s="29"/>
      <c r="E5" s="33"/>
      <c r="G5" s="3"/>
    </row>
    <row r="6" spans="1:67" ht="12" x14ac:dyDescent="0.2">
      <c r="A6" s="83" t="s">
        <v>1</v>
      </c>
      <c r="B6" s="83"/>
      <c r="C6" s="30">
        <v>42472</v>
      </c>
      <c r="D6" s="29"/>
      <c r="E6" s="33"/>
      <c r="G6" s="3"/>
    </row>
    <row r="7" spans="1:67" s="4" customFormat="1" ht="35.25" customHeight="1" x14ac:dyDescent="0.2">
      <c r="A7" s="77" t="s">
        <v>76</v>
      </c>
      <c r="B7" s="78"/>
      <c r="C7" s="78"/>
      <c r="D7" s="78"/>
      <c r="E7" s="79"/>
      <c r="F7" s="18"/>
      <c r="G7" s="15"/>
      <c r="H7" s="5">
        <f>C6+G1</f>
        <v>42487</v>
      </c>
      <c r="I7" s="6">
        <f>H7+1</f>
        <v>42488</v>
      </c>
      <c r="J7" s="6">
        <f t="shared" ref="J7:BO7" si="0">I7+1</f>
        <v>42489</v>
      </c>
      <c r="K7" s="6">
        <f t="shared" si="0"/>
        <v>42490</v>
      </c>
      <c r="L7" s="6">
        <f t="shared" si="0"/>
        <v>42491</v>
      </c>
      <c r="M7" s="6">
        <f t="shared" si="0"/>
        <v>42492</v>
      </c>
      <c r="N7" s="6">
        <f t="shared" si="0"/>
        <v>42493</v>
      </c>
      <c r="O7" s="6">
        <f t="shared" si="0"/>
        <v>42494</v>
      </c>
      <c r="P7" s="6">
        <f t="shared" si="0"/>
        <v>42495</v>
      </c>
      <c r="Q7" s="6">
        <f t="shared" si="0"/>
        <v>42496</v>
      </c>
      <c r="R7" s="6">
        <f t="shared" si="0"/>
        <v>42497</v>
      </c>
      <c r="S7" s="6">
        <f t="shared" si="0"/>
        <v>42498</v>
      </c>
      <c r="T7" s="6">
        <f t="shared" si="0"/>
        <v>42499</v>
      </c>
      <c r="U7" s="6">
        <f t="shared" si="0"/>
        <v>42500</v>
      </c>
      <c r="V7" s="6">
        <f t="shared" si="0"/>
        <v>42501</v>
      </c>
      <c r="W7" s="6">
        <f t="shared" si="0"/>
        <v>42502</v>
      </c>
      <c r="X7" s="6">
        <f t="shared" si="0"/>
        <v>42503</v>
      </c>
      <c r="Y7" s="6">
        <f t="shared" si="0"/>
        <v>42504</v>
      </c>
      <c r="Z7" s="6">
        <f t="shared" si="0"/>
        <v>42505</v>
      </c>
      <c r="AA7" s="6">
        <f t="shared" si="0"/>
        <v>42506</v>
      </c>
      <c r="AB7" s="6">
        <f t="shared" si="0"/>
        <v>42507</v>
      </c>
      <c r="AC7" s="6">
        <f t="shared" si="0"/>
        <v>42508</v>
      </c>
      <c r="AD7" s="6">
        <f t="shared" si="0"/>
        <v>42509</v>
      </c>
      <c r="AE7" s="6">
        <f t="shared" si="0"/>
        <v>42510</v>
      </c>
      <c r="AF7" s="6">
        <f t="shared" si="0"/>
        <v>42511</v>
      </c>
      <c r="AG7" s="6">
        <f t="shared" si="0"/>
        <v>42512</v>
      </c>
      <c r="AH7" s="6">
        <f t="shared" si="0"/>
        <v>42513</v>
      </c>
      <c r="AI7" s="6">
        <f t="shared" si="0"/>
        <v>42514</v>
      </c>
      <c r="AJ7" s="6">
        <f t="shared" si="0"/>
        <v>42515</v>
      </c>
      <c r="AK7" s="6">
        <f t="shared" si="0"/>
        <v>42516</v>
      </c>
      <c r="AL7" s="6">
        <f t="shared" si="0"/>
        <v>42517</v>
      </c>
      <c r="AM7" s="6">
        <f t="shared" si="0"/>
        <v>42518</v>
      </c>
      <c r="AN7" s="6">
        <f t="shared" si="0"/>
        <v>42519</v>
      </c>
      <c r="AO7" s="6">
        <f t="shared" si="0"/>
        <v>42520</v>
      </c>
      <c r="AP7" s="6">
        <f t="shared" si="0"/>
        <v>42521</v>
      </c>
      <c r="AQ7" s="6">
        <f t="shared" si="0"/>
        <v>42522</v>
      </c>
      <c r="AR7" s="6">
        <f t="shared" si="0"/>
        <v>42523</v>
      </c>
      <c r="AS7" s="6">
        <f t="shared" si="0"/>
        <v>42524</v>
      </c>
      <c r="AT7" s="6">
        <f t="shared" si="0"/>
        <v>42525</v>
      </c>
      <c r="AU7" s="6">
        <f t="shared" si="0"/>
        <v>42526</v>
      </c>
      <c r="AV7" s="6">
        <f t="shared" si="0"/>
        <v>42527</v>
      </c>
      <c r="AW7" s="6">
        <f t="shared" si="0"/>
        <v>42528</v>
      </c>
      <c r="AX7" s="6">
        <f t="shared" si="0"/>
        <v>42529</v>
      </c>
      <c r="AY7" s="6">
        <f t="shared" si="0"/>
        <v>42530</v>
      </c>
      <c r="AZ7" s="6">
        <f t="shared" si="0"/>
        <v>42531</v>
      </c>
      <c r="BA7" s="6">
        <f t="shared" si="0"/>
        <v>42532</v>
      </c>
      <c r="BB7" s="6">
        <f t="shared" si="0"/>
        <v>42533</v>
      </c>
      <c r="BC7" s="6">
        <f t="shared" si="0"/>
        <v>42534</v>
      </c>
      <c r="BD7" s="6">
        <f t="shared" si="0"/>
        <v>42535</v>
      </c>
      <c r="BE7" s="6">
        <f t="shared" si="0"/>
        <v>42536</v>
      </c>
      <c r="BF7" s="6">
        <f t="shared" si="0"/>
        <v>42537</v>
      </c>
      <c r="BG7" s="6">
        <f t="shared" si="0"/>
        <v>42538</v>
      </c>
      <c r="BH7" s="6">
        <f t="shared" si="0"/>
        <v>42539</v>
      </c>
      <c r="BI7" s="6">
        <f t="shared" si="0"/>
        <v>42540</v>
      </c>
      <c r="BJ7" s="6">
        <f t="shared" si="0"/>
        <v>42541</v>
      </c>
      <c r="BK7" s="6">
        <f t="shared" si="0"/>
        <v>42542</v>
      </c>
      <c r="BL7" s="6">
        <f t="shared" si="0"/>
        <v>42543</v>
      </c>
      <c r="BM7" s="6">
        <f t="shared" si="0"/>
        <v>42544</v>
      </c>
      <c r="BN7" s="6">
        <f t="shared" si="0"/>
        <v>42545</v>
      </c>
      <c r="BO7" s="6">
        <f t="shared" si="0"/>
        <v>42546</v>
      </c>
    </row>
    <row r="8" spans="1:67" s="7" customFormat="1" ht="28.5" customHeight="1" x14ac:dyDescent="0.2">
      <c r="D8" s="8"/>
      <c r="F8" s="19"/>
      <c r="G8" s="16"/>
      <c r="H8" s="9" t="str">
        <f>"S "&amp;WEEKNUM(H7,2)</f>
        <v>S 18</v>
      </c>
      <c r="I8" s="9" t="str">
        <f t="shared" ref="I8" si="1">IF(I9="L","S "&amp;WEEKNUM(I7,2),"")</f>
        <v/>
      </c>
      <c r="J8" s="9" t="str">
        <f t="shared" ref="J8:BO8" si="2">IF(J9="L","S "&amp;WEEKNUM(J7,2),"")</f>
        <v/>
      </c>
      <c r="K8" s="9" t="str">
        <f t="shared" si="2"/>
        <v/>
      </c>
      <c r="L8" s="9" t="str">
        <f t="shared" si="2"/>
        <v/>
      </c>
      <c r="M8" s="9" t="str">
        <f t="shared" si="2"/>
        <v>S 19</v>
      </c>
      <c r="N8" s="9" t="str">
        <f t="shared" si="2"/>
        <v/>
      </c>
      <c r="O8" s="9" t="str">
        <f t="shared" si="2"/>
        <v/>
      </c>
      <c r="P8" s="9" t="str">
        <f t="shared" si="2"/>
        <v/>
      </c>
      <c r="Q8" s="9" t="str">
        <f t="shared" si="2"/>
        <v/>
      </c>
      <c r="R8" s="9" t="str">
        <f t="shared" si="2"/>
        <v/>
      </c>
      <c r="S8" s="9" t="str">
        <f t="shared" si="2"/>
        <v/>
      </c>
      <c r="T8" s="9" t="str">
        <f t="shared" si="2"/>
        <v>S 20</v>
      </c>
      <c r="U8" s="9" t="str">
        <f t="shared" si="2"/>
        <v/>
      </c>
      <c r="V8" s="9" t="str">
        <f t="shared" si="2"/>
        <v/>
      </c>
      <c r="W8" s="9" t="str">
        <f t="shared" si="2"/>
        <v/>
      </c>
      <c r="X8" s="9" t="str">
        <f t="shared" si="2"/>
        <v/>
      </c>
      <c r="Y8" s="9" t="str">
        <f t="shared" si="2"/>
        <v/>
      </c>
      <c r="Z8" s="9" t="str">
        <f t="shared" si="2"/>
        <v/>
      </c>
      <c r="AA8" s="9" t="str">
        <f t="shared" si="2"/>
        <v>S 21</v>
      </c>
      <c r="AB8" s="9" t="str">
        <f t="shared" si="2"/>
        <v/>
      </c>
      <c r="AC8" s="9" t="str">
        <f t="shared" si="2"/>
        <v/>
      </c>
      <c r="AD8" s="9" t="str">
        <f t="shared" si="2"/>
        <v/>
      </c>
      <c r="AE8" s="9" t="str">
        <f t="shared" si="2"/>
        <v/>
      </c>
      <c r="AF8" s="9" t="str">
        <f t="shared" si="2"/>
        <v/>
      </c>
      <c r="AG8" s="9" t="str">
        <f t="shared" si="2"/>
        <v/>
      </c>
      <c r="AH8" s="9" t="str">
        <f t="shared" si="2"/>
        <v>S 22</v>
      </c>
      <c r="AI8" s="9" t="str">
        <f t="shared" si="2"/>
        <v/>
      </c>
      <c r="AJ8" s="9" t="str">
        <f t="shared" si="2"/>
        <v/>
      </c>
      <c r="AK8" s="9" t="str">
        <f t="shared" si="2"/>
        <v/>
      </c>
      <c r="AL8" s="9" t="str">
        <f t="shared" si="2"/>
        <v/>
      </c>
      <c r="AM8" s="9" t="str">
        <f t="shared" si="2"/>
        <v/>
      </c>
      <c r="AN8" s="9" t="str">
        <f t="shared" si="2"/>
        <v/>
      </c>
      <c r="AO8" s="9" t="str">
        <f t="shared" si="2"/>
        <v>S 23</v>
      </c>
      <c r="AP8" s="9" t="str">
        <f t="shared" si="2"/>
        <v/>
      </c>
      <c r="AQ8" s="9" t="str">
        <f t="shared" si="2"/>
        <v/>
      </c>
      <c r="AR8" s="9" t="str">
        <f t="shared" si="2"/>
        <v/>
      </c>
      <c r="AS8" s="9" t="str">
        <f t="shared" si="2"/>
        <v/>
      </c>
      <c r="AT8" s="9" t="str">
        <f t="shared" si="2"/>
        <v/>
      </c>
      <c r="AU8" s="9" t="str">
        <f t="shared" si="2"/>
        <v/>
      </c>
      <c r="AV8" s="9" t="str">
        <f t="shared" si="2"/>
        <v>S 24</v>
      </c>
      <c r="AW8" s="9" t="str">
        <f t="shared" si="2"/>
        <v/>
      </c>
      <c r="AX8" s="9" t="str">
        <f t="shared" si="2"/>
        <v/>
      </c>
      <c r="AY8" s="9" t="str">
        <f t="shared" si="2"/>
        <v/>
      </c>
      <c r="AZ8" s="9" t="str">
        <f t="shared" si="2"/>
        <v/>
      </c>
      <c r="BA8" s="9" t="str">
        <f t="shared" si="2"/>
        <v/>
      </c>
      <c r="BB8" s="9" t="str">
        <f t="shared" si="2"/>
        <v/>
      </c>
      <c r="BC8" s="9" t="str">
        <f t="shared" si="2"/>
        <v>S 25</v>
      </c>
      <c r="BD8" s="9" t="str">
        <f t="shared" si="2"/>
        <v/>
      </c>
      <c r="BE8" s="9" t="str">
        <f t="shared" si="2"/>
        <v/>
      </c>
      <c r="BF8" s="9" t="str">
        <f t="shared" si="2"/>
        <v/>
      </c>
      <c r="BG8" s="9" t="str">
        <f t="shared" si="2"/>
        <v/>
      </c>
      <c r="BH8" s="9" t="str">
        <f t="shared" si="2"/>
        <v/>
      </c>
      <c r="BI8" s="9" t="str">
        <f t="shared" si="2"/>
        <v/>
      </c>
      <c r="BJ8" s="9" t="str">
        <f t="shared" si="2"/>
        <v>S 26</v>
      </c>
      <c r="BK8" s="9" t="str">
        <f t="shared" si="2"/>
        <v/>
      </c>
      <c r="BL8" s="9" t="str">
        <f t="shared" si="2"/>
        <v/>
      </c>
      <c r="BM8" s="9" t="str">
        <f t="shared" si="2"/>
        <v/>
      </c>
      <c r="BN8" s="9" t="str">
        <f t="shared" si="2"/>
        <v/>
      </c>
      <c r="BO8" s="9" t="str">
        <f t="shared" si="2"/>
        <v/>
      </c>
    </row>
    <row r="9" spans="1:67" s="2" customFormat="1" ht="12.95" customHeight="1" x14ac:dyDescent="0.2">
      <c r="A9" s="8"/>
      <c r="B9" s="87" t="s">
        <v>79</v>
      </c>
      <c r="C9" s="87" t="s">
        <v>1</v>
      </c>
      <c r="D9" s="88" t="s">
        <v>2</v>
      </c>
      <c r="E9" s="87" t="s">
        <v>3</v>
      </c>
      <c r="F9" s="86" t="s">
        <v>80</v>
      </c>
      <c r="G9" s="17"/>
      <c r="H9" s="10" t="str">
        <f t="shared" ref="H9:I9" si="3">VLOOKUP(WEEKDAY(H7,2),semaine,2,FALSE)</f>
        <v>M</v>
      </c>
      <c r="I9" s="10" t="str">
        <f t="shared" si="3"/>
        <v>J</v>
      </c>
      <c r="J9" s="10" t="str">
        <f t="shared" ref="J9:BO9" si="4">VLOOKUP(WEEKDAY(J7,2),semaine,2,FALSE)</f>
        <v>V</v>
      </c>
      <c r="K9" s="10" t="str">
        <f t="shared" si="4"/>
        <v>S</v>
      </c>
      <c r="L9" s="10" t="str">
        <f t="shared" si="4"/>
        <v>D</v>
      </c>
      <c r="M9" s="10" t="str">
        <f t="shared" si="4"/>
        <v>L</v>
      </c>
      <c r="N9" s="10" t="str">
        <f t="shared" si="4"/>
        <v>M</v>
      </c>
      <c r="O9" s="10" t="str">
        <f t="shared" si="4"/>
        <v>M</v>
      </c>
      <c r="P9" s="10" t="str">
        <f t="shared" si="4"/>
        <v>J</v>
      </c>
      <c r="Q9" s="10" t="str">
        <f t="shared" si="4"/>
        <v>V</v>
      </c>
      <c r="R9" s="10" t="str">
        <f t="shared" si="4"/>
        <v>S</v>
      </c>
      <c r="S9" s="10" t="str">
        <f t="shared" si="4"/>
        <v>D</v>
      </c>
      <c r="T9" s="10" t="str">
        <f t="shared" si="4"/>
        <v>L</v>
      </c>
      <c r="U9" s="10" t="str">
        <f t="shared" si="4"/>
        <v>M</v>
      </c>
      <c r="V9" s="10" t="str">
        <f t="shared" si="4"/>
        <v>M</v>
      </c>
      <c r="W9" s="10" t="str">
        <f t="shared" si="4"/>
        <v>J</v>
      </c>
      <c r="X9" s="10" t="str">
        <f t="shared" si="4"/>
        <v>V</v>
      </c>
      <c r="Y9" s="10" t="str">
        <f t="shared" si="4"/>
        <v>S</v>
      </c>
      <c r="Z9" s="10" t="str">
        <f t="shared" si="4"/>
        <v>D</v>
      </c>
      <c r="AA9" s="10" t="str">
        <f t="shared" si="4"/>
        <v>L</v>
      </c>
      <c r="AB9" s="10" t="str">
        <f t="shared" si="4"/>
        <v>M</v>
      </c>
      <c r="AC9" s="10" t="str">
        <f t="shared" si="4"/>
        <v>M</v>
      </c>
      <c r="AD9" s="10" t="str">
        <f t="shared" si="4"/>
        <v>J</v>
      </c>
      <c r="AE9" s="10" t="str">
        <f t="shared" si="4"/>
        <v>V</v>
      </c>
      <c r="AF9" s="10" t="str">
        <f t="shared" si="4"/>
        <v>S</v>
      </c>
      <c r="AG9" s="10" t="str">
        <f t="shared" si="4"/>
        <v>D</v>
      </c>
      <c r="AH9" s="10" t="str">
        <f t="shared" si="4"/>
        <v>L</v>
      </c>
      <c r="AI9" s="10" t="str">
        <f t="shared" si="4"/>
        <v>M</v>
      </c>
      <c r="AJ9" s="10" t="str">
        <f t="shared" si="4"/>
        <v>M</v>
      </c>
      <c r="AK9" s="10" t="str">
        <f t="shared" si="4"/>
        <v>J</v>
      </c>
      <c r="AL9" s="10" t="str">
        <f t="shared" si="4"/>
        <v>V</v>
      </c>
      <c r="AM9" s="10" t="str">
        <f t="shared" si="4"/>
        <v>S</v>
      </c>
      <c r="AN9" s="10" t="str">
        <f t="shared" si="4"/>
        <v>D</v>
      </c>
      <c r="AO9" s="10" t="str">
        <f t="shared" si="4"/>
        <v>L</v>
      </c>
      <c r="AP9" s="10" t="str">
        <f t="shared" si="4"/>
        <v>M</v>
      </c>
      <c r="AQ9" s="10" t="str">
        <f t="shared" si="4"/>
        <v>M</v>
      </c>
      <c r="AR9" s="10" t="str">
        <f t="shared" si="4"/>
        <v>J</v>
      </c>
      <c r="AS9" s="10" t="str">
        <f t="shared" si="4"/>
        <v>V</v>
      </c>
      <c r="AT9" s="10" t="str">
        <f t="shared" si="4"/>
        <v>S</v>
      </c>
      <c r="AU9" s="10" t="str">
        <f t="shared" si="4"/>
        <v>D</v>
      </c>
      <c r="AV9" s="10" t="str">
        <f t="shared" si="4"/>
        <v>L</v>
      </c>
      <c r="AW9" s="10" t="str">
        <f t="shared" si="4"/>
        <v>M</v>
      </c>
      <c r="AX9" s="10" t="str">
        <f t="shared" si="4"/>
        <v>M</v>
      </c>
      <c r="AY9" s="10" t="str">
        <f t="shared" si="4"/>
        <v>J</v>
      </c>
      <c r="AZ9" s="10" t="str">
        <f t="shared" si="4"/>
        <v>V</v>
      </c>
      <c r="BA9" s="10" t="str">
        <f t="shared" si="4"/>
        <v>S</v>
      </c>
      <c r="BB9" s="10" t="str">
        <f t="shared" si="4"/>
        <v>D</v>
      </c>
      <c r="BC9" s="10" t="str">
        <f t="shared" si="4"/>
        <v>L</v>
      </c>
      <c r="BD9" s="10" t="str">
        <f t="shared" si="4"/>
        <v>M</v>
      </c>
      <c r="BE9" s="10" t="str">
        <f t="shared" si="4"/>
        <v>M</v>
      </c>
      <c r="BF9" s="10" t="str">
        <f t="shared" si="4"/>
        <v>J</v>
      </c>
      <c r="BG9" s="10" t="str">
        <f t="shared" si="4"/>
        <v>V</v>
      </c>
      <c r="BH9" s="10" t="str">
        <f t="shared" si="4"/>
        <v>S</v>
      </c>
      <c r="BI9" s="10" t="str">
        <f t="shared" si="4"/>
        <v>D</v>
      </c>
      <c r="BJ9" s="10" t="str">
        <f t="shared" si="4"/>
        <v>L</v>
      </c>
      <c r="BK9" s="10" t="str">
        <f t="shared" si="4"/>
        <v>M</v>
      </c>
      <c r="BL9" s="10" t="str">
        <f t="shared" si="4"/>
        <v>M</v>
      </c>
      <c r="BM9" s="10" t="str">
        <f t="shared" si="4"/>
        <v>J</v>
      </c>
      <c r="BN9" s="10" t="str">
        <f t="shared" si="4"/>
        <v>V</v>
      </c>
      <c r="BO9" s="10" t="str">
        <f t="shared" si="4"/>
        <v>S</v>
      </c>
    </row>
    <row r="10" spans="1:67" s="2" customFormat="1" ht="12.95" customHeight="1" x14ac:dyDescent="0.2">
      <c r="A10" s="8"/>
      <c r="B10" s="87"/>
      <c r="C10" s="87"/>
      <c r="D10" s="88"/>
      <c r="E10" s="87"/>
      <c r="F10" s="86"/>
      <c r="G10" s="17"/>
      <c r="H10" s="10">
        <f>DAY(H7)</f>
        <v>27</v>
      </c>
      <c r="I10" s="10">
        <f t="shared" ref="I10" si="5">DAY(I7)</f>
        <v>28</v>
      </c>
      <c r="J10" s="10">
        <f t="shared" ref="J10:BO10" si="6">DAY(J7)</f>
        <v>29</v>
      </c>
      <c r="K10" s="10">
        <f t="shared" si="6"/>
        <v>30</v>
      </c>
      <c r="L10" s="10">
        <f t="shared" si="6"/>
        <v>1</v>
      </c>
      <c r="M10" s="10">
        <f t="shared" si="6"/>
        <v>2</v>
      </c>
      <c r="N10" s="10">
        <f t="shared" si="6"/>
        <v>3</v>
      </c>
      <c r="O10" s="10">
        <f t="shared" si="6"/>
        <v>4</v>
      </c>
      <c r="P10" s="10">
        <f t="shared" si="6"/>
        <v>5</v>
      </c>
      <c r="Q10" s="10">
        <f t="shared" si="6"/>
        <v>6</v>
      </c>
      <c r="R10" s="10">
        <f t="shared" si="6"/>
        <v>7</v>
      </c>
      <c r="S10" s="10">
        <f t="shared" si="6"/>
        <v>8</v>
      </c>
      <c r="T10" s="10">
        <f t="shared" si="6"/>
        <v>9</v>
      </c>
      <c r="U10" s="10">
        <f t="shared" si="6"/>
        <v>10</v>
      </c>
      <c r="V10" s="10">
        <f t="shared" si="6"/>
        <v>11</v>
      </c>
      <c r="W10" s="10">
        <f t="shared" si="6"/>
        <v>12</v>
      </c>
      <c r="X10" s="10">
        <f t="shared" si="6"/>
        <v>13</v>
      </c>
      <c r="Y10" s="10">
        <f t="shared" si="6"/>
        <v>14</v>
      </c>
      <c r="Z10" s="10">
        <f t="shared" si="6"/>
        <v>15</v>
      </c>
      <c r="AA10" s="10">
        <f t="shared" si="6"/>
        <v>16</v>
      </c>
      <c r="AB10" s="10">
        <f t="shared" si="6"/>
        <v>17</v>
      </c>
      <c r="AC10" s="10">
        <f t="shared" si="6"/>
        <v>18</v>
      </c>
      <c r="AD10" s="10">
        <f t="shared" si="6"/>
        <v>19</v>
      </c>
      <c r="AE10" s="10">
        <f t="shared" si="6"/>
        <v>20</v>
      </c>
      <c r="AF10" s="10">
        <f t="shared" si="6"/>
        <v>21</v>
      </c>
      <c r="AG10" s="10">
        <f t="shared" si="6"/>
        <v>22</v>
      </c>
      <c r="AH10" s="10">
        <f t="shared" si="6"/>
        <v>23</v>
      </c>
      <c r="AI10" s="10">
        <f t="shared" si="6"/>
        <v>24</v>
      </c>
      <c r="AJ10" s="10">
        <f t="shared" si="6"/>
        <v>25</v>
      </c>
      <c r="AK10" s="10">
        <f t="shared" si="6"/>
        <v>26</v>
      </c>
      <c r="AL10" s="10">
        <f t="shared" si="6"/>
        <v>27</v>
      </c>
      <c r="AM10" s="10">
        <f t="shared" si="6"/>
        <v>28</v>
      </c>
      <c r="AN10" s="10">
        <f t="shared" si="6"/>
        <v>29</v>
      </c>
      <c r="AO10" s="10">
        <f t="shared" si="6"/>
        <v>30</v>
      </c>
      <c r="AP10" s="10">
        <f t="shared" si="6"/>
        <v>31</v>
      </c>
      <c r="AQ10" s="10">
        <f t="shared" si="6"/>
        <v>1</v>
      </c>
      <c r="AR10" s="10">
        <f t="shared" si="6"/>
        <v>2</v>
      </c>
      <c r="AS10" s="10">
        <f t="shared" si="6"/>
        <v>3</v>
      </c>
      <c r="AT10" s="10">
        <f t="shared" si="6"/>
        <v>4</v>
      </c>
      <c r="AU10" s="10">
        <f t="shared" si="6"/>
        <v>5</v>
      </c>
      <c r="AV10" s="10">
        <f t="shared" si="6"/>
        <v>6</v>
      </c>
      <c r="AW10" s="10">
        <f t="shared" si="6"/>
        <v>7</v>
      </c>
      <c r="AX10" s="10">
        <f t="shared" si="6"/>
        <v>8</v>
      </c>
      <c r="AY10" s="10">
        <f t="shared" si="6"/>
        <v>9</v>
      </c>
      <c r="AZ10" s="10">
        <f t="shared" si="6"/>
        <v>10</v>
      </c>
      <c r="BA10" s="10">
        <f t="shared" si="6"/>
        <v>11</v>
      </c>
      <c r="BB10" s="10">
        <f t="shared" si="6"/>
        <v>12</v>
      </c>
      <c r="BC10" s="10">
        <f t="shared" si="6"/>
        <v>13</v>
      </c>
      <c r="BD10" s="10">
        <f t="shared" si="6"/>
        <v>14</v>
      </c>
      <c r="BE10" s="10">
        <f t="shared" si="6"/>
        <v>15</v>
      </c>
      <c r="BF10" s="10">
        <f t="shared" si="6"/>
        <v>16</v>
      </c>
      <c r="BG10" s="10">
        <f t="shared" si="6"/>
        <v>17</v>
      </c>
      <c r="BH10" s="10">
        <f t="shared" si="6"/>
        <v>18</v>
      </c>
      <c r="BI10" s="10">
        <f t="shared" si="6"/>
        <v>19</v>
      </c>
      <c r="BJ10" s="10">
        <f t="shared" si="6"/>
        <v>20</v>
      </c>
      <c r="BK10" s="10">
        <f t="shared" si="6"/>
        <v>21</v>
      </c>
      <c r="BL10" s="10">
        <f t="shared" si="6"/>
        <v>22</v>
      </c>
      <c r="BM10" s="10">
        <f t="shared" si="6"/>
        <v>23</v>
      </c>
      <c r="BN10" s="10">
        <f t="shared" si="6"/>
        <v>24</v>
      </c>
      <c r="BO10" s="10">
        <f t="shared" si="6"/>
        <v>25</v>
      </c>
    </row>
    <row r="11" spans="1:67" s="2" customFormat="1" ht="12.95" customHeight="1" x14ac:dyDescent="0.2">
      <c r="A11" s="21">
        <v>1</v>
      </c>
      <c r="B11" s="22" t="s">
        <v>4</v>
      </c>
      <c r="C11" s="21"/>
      <c r="D11" s="23"/>
      <c r="E11" s="21"/>
      <c r="F11" s="31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</row>
    <row r="12" spans="1:67" ht="12.95" customHeight="1" x14ac:dyDescent="0.2">
      <c r="A12" s="7" t="s">
        <v>26</v>
      </c>
      <c r="B12" s="11" t="s">
        <v>11</v>
      </c>
      <c r="C12" s="38">
        <v>42472</v>
      </c>
      <c r="D12" s="12">
        <v>1</v>
      </c>
      <c r="E12" s="34">
        <f>IF(B12="","",IF($C$5="OUI",WORKDAY(C12,IF(WEEKDAY(C12,2)&gt;=6,D12,D12-1)),C12+D12-1))</f>
        <v>42472</v>
      </c>
      <c r="F12" s="32">
        <v>1</v>
      </c>
      <c r="G12" s="20">
        <f t="shared" ref="G12:G41" si="7">C12+F12*(E12-C12)</f>
        <v>42472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ht="12.95" customHeight="1" x14ac:dyDescent="0.2">
      <c r="A13" s="7" t="s">
        <v>27</v>
      </c>
      <c r="B13" s="11" t="s">
        <v>12</v>
      </c>
      <c r="C13" s="36">
        <v>41505</v>
      </c>
      <c r="D13" s="13">
        <v>4</v>
      </c>
      <c r="E13" s="34">
        <f t="shared" ref="E13:E76" si="8">IF(B13="","",IF($C$5="OUI",WORKDAY(C13,IF(WEEKDAY(C13,2)&gt;=6,D13,D13-1)),C13+D13-1))</f>
        <v>41508</v>
      </c>
      <c r="F13" s="32">
        <v>1</v>
      </c>
      <c r="G13" s="20">
        <f t="shared" si="7"/>
        <v>41508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1:67" ht="12.95" customHeight="1" x14ac:dyDescent="0.2">
      <c r="A14" s="7" t="s">
        <v>28</v>
      </c>
      <c r="B14" s="11" t="s">
        <v>13</v>
      </c>
      <c r="C14" s="36">
        <v>41511</v>
      </c>
      <c r="D14" s="13">
        <v>7</v>
      </c>
      <c r="E14" s="34">
        <f t="shared" si="8"/>
        <v>41520</v>
      </c>
      <c r="F14" s="32">
        <v>0.3</v>
      </c>
      <c r="G14" s="20">
        <f t="shared" si="7"/>
        <v>41513.699999999997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</row>
    <row r="15" spans="1:67" ht="12.95" customHeight="1" x14ac:dyDescent="0.2">
      <c r="A15" s="7" t="s">
        <v>29</v>
      </c>
      <c r="B15" s="11" t="s">
        <v>14</v>
      </c>
      <c r="C15" s="37">
        <v>41520</v>
      </c>
      <c r="D15" s="13">
        <v>8</v>
      </c>
      <c r="E15" s="34">
        <f t="shared" si="8"/>
        <v>41529</v>
      </c>
      <c r="F15" s="19">
        <v>0</v>
      </c>
      <c r="G15" s="20">
        <f t="shared" si="7"/>
        <v>41520</v>
      </c>
    </row>
    <row r="16" spans="1:67" ht="12.95" customHeight="1" x14ac:dyDescent="0.2">
      <c r="A16" s="7" t="s">
        <v>30</v>
      </c>
      <c r="B16" s="11" t="s">
        <v>15</v>
      </c>
      <c r="C16" s="37">
        <v>41530</v>
      </c>
      <c r="D16" s="13">
        <v>1</v>
      </c>
      <c r="E16" s="34">
        <f t="shared" si="8"/>
        <v>41530</v>
      </c>
      <c r="F16" s="19">
        <v>0</v>
      </c>
      <c r="G16" s="20">
        <f t="shared" si="7"/>
        <v>41530</v>
      </c>
    </row>
    <row r="17" spans="1:7" ht="12.95" customHeight="1" x14ac:dyDescent="0.2">
      <c r="A17" s="7" t="s">
        <v>31</v>
      </c>
      <c r="B17" s="11" t="s">
        <v>16</v>
      </c>
      <c r="C17" s="37">
        <v>41532</v>
      </c>
      <c r="D17" s="13">
        <v>12</v>
      </c>
      <c r="E17" s="34">
        <f t="shared" si="8"/>
        <v>41548</v>
      </c>
      <c r="F17" s="19">
        <v>0.5</v>
      </c>
      <c r="G17" s="20">
        <f t="shared" si="7"/>
        <v>41540</v>
      </c>
    </row>
    <row r="18" spans="1:7" ht="12.95" customHeight="1" x14ac:dyDescent="0.2">
      <c r="A18" s="7" t="s">
        <v>32</v>
      </c>
      <c r="B18" s="11" t="s">
        <v>17</v>
      </c>
      <c r="C18" s="37">
        <v>41548</v>
      </c>
      <c r="D18" s="13">
        <v>1</v>
      </c>
      <c r="E18" s="34">
        <f t="shared" si="8"/>
        <v>41548</v>
      </c>
      <c r="F18" s="19">
        <v>1</v>
      </c>
      <c r="G18" s="20">
        <f t="shared" si="7"/>
        <v>41548</v>
      </c>
    </row>
    <row r="19" spans="1:7" ht="12.95" customHeight="1" x14ac:dyDescent="0.2">
      <c r="A19" s="7" t="s">
        <v>33</v>
      </c>
      <c r="B19" s="11" t="s">
        <v>18</v>
      </c>
      <c r="C19" s="37">
        <v>41549</v>
      </c>
      <c r="D19" s="13">
        <v>6</v>
      </c>
      <c r="E19" s="34">
        <f t="shared" si="8"/>
        <v>41556</v>
      </c>
      <c r="F19" s="19">
        <v>1</v>
      </c>
      <c r="G19" s="20">
        <f t="shared" si="7"/>
        <v>41556</v>
      </c>
    </row>
    <row r="20" spans="1:7" ht="12.95" customHeight="1" x14ac:dyDescent="0.2">
      <c r="A20" s="7" t="s">
        <v>34</v>
      </c>
      <c r="B20" s="11" t="s">
        <v>19</v>
      </c>
      <c r="C20" s="37">
        <v>41555</v>
      </c>
      <c r="D20" s="13">
        <v>2</v>
      </c>
      <c r="E20" s="34">
        <f t="shared" si="8"/>
        <v>41556</v>
      </c>
      <c r="G20" s="20">
        <f t="shared" si="7"/>
        <v>41555</v>
      </c>
    </row>
    <row r="21" spans="1:7" ht="12.95" customHeight="1" x14ac:dyDescent="0.2">
      <c r="A21" s="7" t="s">
        <v>35</v>
      </c>
      <c r="B21" s="11" t="s">
        <v>20</v>
      </c>
      <c r="C21" s="37">
        <v>41557</v>
      </c>
      <c r="D21" s="13">
        <v>18</v>
      </c>
      <c r="E21" s="34">
        <f t="shared" si="8"/>
        <v>41582</v>
      </c>
      <c r="G21" s="20">
        <f t="shared" si="7"/>
        <v>41557</v>
      </c>
    </row>
    <row r="22" spans="1:7" ht="12.95" customHeight="1" x14ac:dyDescent="0.2">
      <c r="A22" s="7" t="s">
        <v>36</v>
      </c>
      <c r="B22" s="11" t="s">
        <v>21</v>
      </c>
      <c r="C22" s="37">
        <v>41575</v>
      </c>
      <c r="D22" s="13">
        <v>16</v>
      </c>
      <c r="E22" s="34">
        <f t="shared" si="8"/>
        <v>41596</v>
      </c>
      <c r="G22" s="20">
        <f t="shared" si="7"/>
        <v>41575</v>
      </c>
    </row>
    <row r="23" spans="1:7" ht="12.95" customHeight="1" x14ac:dyDescent="0.2">
      <c r="A23" s="7" t="s">
        <v>37</v>
      </c>
      <c r="B23" s="11" t="s">
        <v>22</v>
      </c>
      <c r="C23" s="37">
        <v>41591</v>
      </c>
      <c r="D23" s="13">
        <v>3</v>
      </c>
      <c r="E23" s="34">
        <f t="shared" si="8"/>
        <v>41593</v>
      </c>
      <c r="G23" s="20">
        <f t="shared" si="7"/>
        <v>41591</v>
      </c>
    </row>
    <row r="24" spans="1:7" ht="12.95" customHeight="1" x14ac:dyDescent="0.2">
      <c r="A24" s="7" t="s">
        <v>38</v>
      </c>
      <c r="B24" s="11" t="s">
        <v>23</v>
      </c>
      <c r="C24" s="37">
        <v>41594</v>
      </c>
      <c r="D24" s="13">
        <v>3</v>
      </c>
      <c r="E24" s="34">
        <f t="shared" si="8"/>
        <v>41598</v>
      </c>
      <c r="G24" s="20">
        <f t="shared" si="7"/>
        <v>41594</v>
      </c>
    </row>
    <row r="25" spans="1:7" ht="12.95" customHeight="1" x14ac:dyDescent="0.2">
      <c r="A25" s="7" t="s">
        <v>39</v>
      </c>
      <c r="B25" s="11" t="s">
        <v>24</v>
      </c>
      <c r="C25" s="37">
        <v>41597</v>
      </c>
      <c r="D25" s="13">
        <v>9</v>
      </c>
      <c r="E25" s="34">
        <f t="shared" si="8"/>
        <v>41607</v>
      </c>
      <c r="G25" s="20">
        <f t="shared" si="7"/>
        <v>41597</v>
      </c>
    </row>
    <row r="26" spans="1:7" ht="12.95" customHeight="1" x14ac:dyDescent="0.2">
      <c r="A26" s="7" t="s">
        <v>40</v>
      </c>
      <c r="B26" s="11" t="s">
        <v>25</v>
      </c>
      <c r="C26" s="37">
        <v>41606</v>
      </c>
      <c r="D26" s="13">
        <v>1</v>
      </c>
      <c r="E26" s="34">
        <f t="shared" si="8"/>
        <v>41606</v>
      </c>
      <c r="G26" s="20">
        <f t="shared" si="7"/>
        <v>41606</v>
      </c>
    </row>
    <row r="27" spans="1:7" ht="12.95" customHeight="1" x14ac:dyDescent="0.2">
      <c r="A27" s="7" t="s">
        <v>41</v>
      </c>
      <c r="B27" s="11" t="s">
        <v>56</v>
      </c>
      <c r="C27" s="37">
        <v>41607</v>
      </c>
      <c r="D27" s="13">
        <v>3</v>
      </c>
      <c r="E27" s="34">
        <f t="shared" si="8"/>
        <v>41611</v>
      </c>
      <c r="G27" s="20">
        <f t="shared" si="7"/>
        <v>41607</v>
      </c>
    </row>
    <row r="28" spans="1:7" ht="12.95" customHeight="1" x14ac:dyDescent="0.2">
      <c r="A28" s="7" t="s">
        <v>42</v>
      </c>
      <c r="B28" s="11" t="s">
        <v>57</v>
      </c>
      <c r="C28" s="37">
        <v>41610</v>
      </c>
      <c r="D28" s="13">
        <v>3</v>
      </c>
      <c r="E28" s="34">
        <f t="shared" si="8"/>
        <v>41612</v>
      </c>
      <c r="G28" s="20">
        <f t="shared" si="7"/>
        <v>41610</v>
      </c>
    </row>
    <row r="29" spans="1:7" ht="12.95" customHeight="1" x14ac:dyDescent="0.2">
      <c r="A29" s="7" t="s">
        <v>43</v>
      </c>
      <c r="B29" s="11" t="s">
        <v>58</v>
      </c>
      <c r="C29" s="37">
        <v>41613</v>
      </c>
      <c r="D29" s="13">
        <v>1</v>
      </c>
      <c r="E29" s="34">
        <f t="shared" si="8"/>
        <v>41613</v>
      </c>
      <c r="G29" s="20">
        <f t="shared" si="7"/>
        <v>41613</v>
      </c>
    </row>
    <row r="30" spans="1:7" ht="12.95" customHeight="1" x14ac:dyDescent="0.2">
      <c r="A30" s="7" t="s">
        <v>44</v>
      </c>
      <c r="B30" s="11" t="s">
        <v>59</v>
      </c>
      <c r="C30" s="37">
        <v>41615</v>
      </c>
      <c r="D30" s="13">
        <v>3</v>
      </c>
      <c r="E30" s="34">
        <f t="shared" si="8"/>
        <v>41619</v>
      </c>
      <c r="G30" s="20">
        <f t="shared" si="7"/>
        <v>41615</v>
      </c>
    </row>
    <row r="31" spans="1:7" ht="12.95" customHeight="1" x14ac:dyDescent="0.2">
      <c r="A31" s="7" t="s">
        <v>45</v>
      </c>
      <c r="B31" s="11" t="s">
        <v>60</v>
      </c>
      <c r="C31" s="37">
        <v>41618</v>
      </c>
      <c r="D31" s="13">
        <v>1</v>
      </c>
      <c r="E31" s="34">
        <f t="shared" si="8"/>
        <v>41618</v>
      </c>
      <c r="G31" s="20">
        <f t="shared" si="7"/>
        <v>41618</v>
      </c>
    </row>
    <row r="32" spans="1:7" ht="12.95" customHeight="1" x14ac:dyDescent="0.2">
      <c r="A32" s="7" t="s">
        <v>46</v>
      </c>
      <c r="B32" s="11" t="s">
        <v>61</v>
      </c>
      <c r="C32" s="37">
        <v>41620</v>
      </c>
      <c r="D32" s="13">
        <v>2</v>
      </c>
      <c r="E32" s="34">
        <f t="shared" si="8"/>
        <v>41621</v>
      </c>
      <c r="G32" s="20">
        <f t="shared" si="7"/>
        <v>41620</v>
      </c>
    </row>
    <row r="33" spans="1:7" ht="12.95" customHeight="1" x14ac:dyDescent="0.2">
      <c r="A33" s="7" t="s">
        <v>47</v>
      </c>
      <c r="B33" s="11" t="s">
        <v>62</v>
      </c>
      <c r="C33" s="37">
        <v>41623</v>
      </c>
      <c r="D33" s="13">
        <v>3</v>
      </c>
      <c r="E33" s="34">
        <f t="shared" si="8"/>
        <v>41626</v>
      </c>
      <c r="G33" s="20">
        <f t="shared" si="7"/>
        <v>41623</v>
      </c>
    </row>
    <row r="34" spans="1:7" ht="12.95" customHeight="1" x14ac:dyDescent="0.2">
      <c r="A34" s="7" t="s">
        <v>48</v>
      </c>
      <c r="B34" s="11" t="s">
        <v>63</v>
      </c>
      <c r="C34" s="37">
        <v>41627</v>
      </c>
      <c r="D34" s="13">
        <v>4</v>
      </c>
      <c r="E34" s="34">
        <f t="shared" si="8"/>
        <v>41632</v>
      </c>
      <c r="G34" s="20">
        <f t="shared" si="7"/>
        <v>41627</v>
      </c>
    </row>
    <row r="35" spans="1:7" ht="12.95" customHeight="1" x14ac:dyDescent="0.2">
      <c r="A35" s="7" t="s">
        <v>49</v>
      </c>
      <c r="B35" s="11" t="s">
        <v>64</v>
      </c>
      <c r="C35" s="37">
        <v>41632</v>
      </c>
      <c r="D35" s="13">
        <v>5</v>
      </c>
      <c r="E35" s="34">
        <f t="shared" si="8"/>
        <v>41638</v>
      </c>
      <c r="G35" s="20">
        <f t="shared" si="7"/>
        <v>41632</v>
      </c>
    </row>
    <row r="36" spans="1:7" ht="12.95" customHeight="1" x14ac:dyDescent="0.2">
      <c r="A36" s="7" t="s">
        <v>50</v>
      </c>
      <c r="B36" s="11" t="s">
        <v>65</v>
      </c>
      <c r="C36" s="37">
        <v>41638</v>
      </c>
      <c r="D36" s="13">
        <v>4</v>
      </c>
      <c r="E36" s="34">
        <f t="shared" si="8"/>
        <v>41641</v>
      </c>
      <c r="G36" s="20">
        <f t="shared" si="7"/>
        <v>41638</v>
      </c>
    </row>
    <row r="37" spans="1:7" ht="12.95" customHeight="1" x14ac:dyDescent="0.2">
      <c r="A37" s="7" t="s">
        <v>51</v>
      </c>
      <c r="B37" s="11" t="s">
        <v>66</v>
      </c>
      <c r="C37" s="37">
        <v>41644</v>
      </c>
      <c r="D37" s="13">
        <v>1</v>
      </c>
      <c r="E37" s="34">
        <f t="shared" si="8"/>
        <v>41645</v>
      </c>
      <c r="G37" s="20">
        <f t="shared" si="7"/>
        <v>41644</v>
      </c>
    </row>
    <row r="38" spans="1:7" ht="12.95" customHeight="1" x14ac:dyDescent="0.2">
      <c r="A38" s="7" t="s">
        <v>52</v>
      </c>
      <c r="B38" s="11" t="s">
        <v>67</v>
      </c>
      <c r="C38" s="37">
        <v>41645</v>
      </c>
      <c r="D38" s="13">
        <v>3</v>
      </c>
      <c r="E38" s="34">
        <f t="shared" si="8"/>
        <v>41647</v>
      </c>
      <c r="G38" s="20">
        <f t="shared" si="7"/>
        <v>41645</v>
      </c>
    </row>
    <row r="39" spans="1:7" ht="12.95" customHeight="1" x14ac:dyDescent="0.2">
      <c r="A39" s="7" t="s">
        <v>53</v>
      </c>
      <c r="B39" s="11" t="s">
        <v>68</v>
      </c>
      <c r="C39" s="37">
        <v>41649</v>
      </c>
      <c r="D39" s="13">
        <v>5</v>
      </c>
      <c r="E39" s="34">
        <f t="shared" si="8"/>
        <v>41655</v>
      </c>
      <c r="G39" s="20">
        <f t="shared" si="7"/>
        <v>41649</v>
      </c>
    </row>
    <row r="40" spans="1:7" ht="12.95" customHeight="1" x14ac:dyDescent="0.2">
      <c r="A40" s="7" t="s">
        <v>54</v>
      </c>
      <c r="B40" s="11" t="s">
        <v>69</v>
      </c>
      <c r="C40" s="37">
        <v>41655</v>
      </c>
      <c r="D40" s="13">
        <v>4</v>
      </c>
      <c r="E40" s="34">
        <f t="shared" si="8"/>
        <v>41660</v>
      </c>
      <c r="G40" s="20">
        <f t="shared" si="7"/>
        <v>41655</v>
      </c>
    </row>
    <row r="41" spans="1:7" ht="12.95" customHeight="1" x14ac:dyDescent="0.2">
      <c r="A41" s="7" t="s">
        <v>55</v>
      </c>
      <c r="B41" s="11" t="s">
        <v>70</v>
      </c>
      <c r="C41" s="37">
        <v>41660</v>
      </c>
      <c r="D41" s="13">
        <v>2</v>
      </c>
      <c r="E41" s="34">
        <f t="shared" si="8"/>
        <v>41661</v>
      </c>
      <c r="G41" s="20">
        <f t="shared" si="7"/>
        <v>41660</v>
      </c>
    </row>
    <row r="42" spans="1:7" ht="12.95" customHeight="1" x14ac:dyDescent="0.2">
      <c r="E42" s="34" t="str">
        <f t="shared" si="8"/>
        <v/>
      </c>
    </row>
    <row r="43" spans="1:7" ht="12.95" customHeight="1" x14ac:dyDescent="0.2">
      <c r="E43" s="34" t="str">
        <f t="shared" si="8"/>
        <v/>
      </c>
    </row>
    <row r="44" spans="1:7" ht="12.95" customHeight="1" x14ac:dyDescent="0.2">
      <c r="E44" s="34" t="str">
        <f t="shared" si="8"/>
        <v/>
      </c>
    </row>
    <row r="45" spans="1:7" ht="12.95" customHeight="1" x14ac:dyDescent="0.2">
      <c r="E45" s="34" t="str">
        <f t="shared" si="8"/>
        <v/>
      </c>
    </row>
    <row r="46" spans="1:7" ht="12.95" customHeight="1" x14ac:dyDescent="0.2">
      <c r="E46" s="34" t="str">
        <f t="shared" si="8"/>
        <v/>
      </c>
    </row>
    <row r="47" spans="1:7" ht="12.95" customHeight="1" x14ac:dyDescent="0.2">
      <c r="E47" s="34" t="str">
        <f t="shared" si="8"/>
        <v/>
      </c>
    </row>
    <row r="48" spans="1:7" ht="12.95" customHeight="1" x14ac:dyDescent="0.2">
      <c r="E48" s="34" t="str">
        <f t="shared" si="8"/>
        <v/>
      </c>
    </row>
    <row r="49" spans="5:5" ht="12.95" customHeight="1" x14ac:dyDescent="0.2">
      <c r="E49" s="34" t="str">
        <f t="shared" si="8"/>
        <v/>
      </c>
    </row>
    <row r="50" spans="5:5" ht="12.95" customHeight="1" x14ac:dyDescent="0.2">
      <c r="E50" s="34" t="str">
        <f t="shared" si="8"/>
        <v/>
      </c>
    </row>
    <row r="51" spans="5:5" ht="12.95" customHeight="1" x14ac:dyDescent="0.2">
      <c r="E51" s="34" t="str">
        <f t="shared" si="8"/>
        <v/>
      </c>
    </row>
    <row r="52" spans="5:5" ht="12.95" customHeight="1" x14ac:dyDescent="0.2">
      <c r="E52" s="34" t="str">
        <f t="shared" si="8"/>
        <v/>
      </c>
    </row>
    <row r="53" spans="5:5" ht="12.95" customHeight="1" x14ac:dyDescent="0.2">
      <c r="E53" s="34" t="str">
        <f t="shared" si="8"/>
        <v/>
      </c>
    </row>
    <row r="54" spans="5:5" ht="12.95" customHeight="1" x14ac:dyDescent="0.2">
      <c r="E54" s="34" t="str">
        <f t="shared" si="8"/>
        <v/>
      </c>
    </row>
    <row r="55" spans="5:5" ht="12.95" customHeight="1" x14ac:dyDescent="0.2">
      <c r="E55" s="34" t="str">
        <f t="shared" si="8"/>
        <v/>
      </c>
    </row>
    <row r="56" spans="5:5" ht="12.95" customHeight="1" x14ac:dyDescent="0.2">
      <c r="E56" s="34" t="str">
        <f t="shared" si="8"/>
        <v/>
      </c>
    </row>
    <row r="57" spans="5:5" ht="12.95" customHeight="1" x14ac:dyDescent="0.2">
      <c r="E57" s="34" t="str">
        <f t="shared" si="8"/>
        <v/>
      </c>
    </row>
    <row r="58" spans="5:5" ht="12.95" customHeight="1" x14ac:dyDescent="0.2">
      <c r="E58" s="34" t="str">
        <f t="shared" si="8"/>
        <v/>
      </c>
    </row>
    <row r="59" spans="5:5" ht="12.95" customHeight="1" x14ac:dyDescent="0.2">
      <c r="E59" s="34" t="str">
        <f t="shared" si="8"/>
        <v/>
      </c>
    </row>
    <row r="60" spans="5:5" ht="12.95" customHeight="1" x14ac:dyDescent="0.2">
      <c r="E60" s="34" t="str">
        <f t="shared" si="8"/>
        <v/>
      </c>
    </row>
    <row r="61" spans="5:5" ht="12.95" customHeight="1" x14ac:dyDescent="0.2">
      <c r="E61" s="34" t="str">
        <f t="shared" si="8"/>
        <v/>
      </c>
    </row>
    <row r="62" spans="5:5" ht="12.95" customHeight="1" x14ac:dyDescent="0.2">
      <c r="E62" s="34" t="str">
        <f t="shared" si="8"/>
        <v/>
      </c>
    </row>
    <row r="63" spans="5:5" ht="12.95" customHeight="1" x14ac:dyDescent="0.2">
      <c r="E63" s="34" t="str">
        <f t="shared" si="8"/>
        <v/>
      </c>
    </row>
    <row r="64" spans="5:5" ht="12.95" customHeight="1" x14ac:dyDescent="0.2">
      <c r="E64" s="34" t="str">
        <f t="shared" si="8"/>
        <v/>
      </c>
    </row>
    <row r="65" spans="5:5" ht="12.95" customHeight="1" x14ac:dyDescent="0.2">
      <c r="E65" s="34" t="str">
        <f t="shared" si="8"/>
        <v/>
      </c>
    </row>
    <row r="66" spans="5:5" ht="12.95" customHeight="1" x14ac:dyDescent="0.2">
      <c r="E66" s="34" t="str">
        <f t="shared" si="8"/>
        <v/>
      </c>
    </row>
    <row r="67" spans="5:5" ht="12.95" customHeight="1" x14ac:dyDescent="0.2">
      <c r="E67" s="34" t="str">
        <f t="shared" si="8"/>
        <v/>
      </c>
    </row>
    <row r="68" spans="5:5" ht="12.95" customHeight="1" x14ac:dyDescent="0.2">
      <c r="E68" s="34" t="str">
        <f t="shared" si="8"/>
        <v/>
      </c>
    </row>
    <row r="69" spans="5:5" ht="12.95" customHeight="1" x14ac:dyDescent="0.2">
      <c r="E69" s="34" t="str">
        <f t="shared" si="8"/>
        <v/>
      </c>
    </row>
    <row r="70" spans="5:5" ht="12.95" customHeight="1" x14ac:dyDescent="0.2">
      <c r="E70" s="34" t="str">
        <f t="shared" si="8"/>
        <v/>
      </c>
    </row>
    <row r="71" spans="5:5" ht="12.95" customHeight="1" x14ac:dyDescent="0.2">
      <c r="E71" s="34" t="str">
        <f t="shared" si="8"/>
        <v/>
      </c>
    </row>
    <row r="72" spans="5:5" ht="12.95" customHeight="1" x14ac:dyDescent="0.2">
      <c r="E72" s="34" t="str">
        <f t="shared" si="8"/>
        <v/>
      </c>
    </row>
    <row r="73" spans="5:5" ht="12.95" customHeight="1" x14ac:dyDescent="0.2">
      <c r="E73" s="34" t="str">
        <f t="shared" si="8"/>
        <v/>
      </c>
    </row>
    <row r="74" spans="5:5" ht="12.95" customHeight="1" x14ac:dyDescent="0.2">
      <c r="E74" s="34" t="str">
        <f t="shared" si="8"/>
        <v/>
      </c>
    </row>
    <row r="75" spans="5:5" ht="12.95" customHeight="1" x14ac:dyDescent="0.2">
      <c r="E75" s="34" t="str">
        <f t="shared" si="8"/>
        <v/>
      </c>
    </row>
    <row r="76" spans="5:5" ht="12.95" customHeight="1" x14ac:dyDescent="0.2">
      <c r="E76" s="34" t="str">
        <f t="shared" si="8"/>
        <v/>
      </c>
    </row>
    <row r="77" spans="5:5" ht="12.95" customHeight="1" x14ac:dyDescent="0.2">
      <c r="E77" s="34" t="str">
        <f t="shared" ref="E77:E99" si="9">IF(B77="","",IF($C$5="OUI",WORKDAY(C77,IF(WEEKDAY(C77,2)&gt;=6,D77,D77-1)),C77+D77-1))</f>
        <v/>
      </c>
    </row>
    <row r="78" spans="5:5" ht="12.95" customHeight="1" x14ac:dyDescent="0.2">
      <c r="E78" s="34" t="str">
        <f t="shared" si="9"/>
        <v/>
      </c>
    </row>
    <row r="79" spans="5:5" ht="12.95" customHeight="1" x14ac:dyDescent="0.2">
      <c r="E79" s="34" t="str">
        <f t="shared" si="9"/>
        <v/>
      </c>
    </row>
    <row r="80" spans="5:5" ht="12.95" customHeight="1" x14ac:dyDescent="0.2">
      <c r="E80" s="34" t="str">
        <f t="shared" si="9"/>
        <v/>
      </c>
    </row>
    <row r="81" spans="5:5" ht="12.95" customHeight="1" x14ac:dyDescent="0.2">
      <c r="E81" s="34" t="str">
        <f t="shared" si="9"/>
        <v/>
      </c>
    </row>
    <row r="82" spans="5:5" ht="12.95" customHeight="1" x14ac:dyDescent="0.2">
      <c r="E82" s="34" t="str">
        <f t="shared" si="9"/>
        <v/>
      </c>
    </row>
    <row r="83" spans="5:5" ht="12.95" customHeight="1" x14ac:dyDescent="0.2">
      <c r="E83" s="34" t="str">
        <f t="shared" si="9"/>
        <v/>
      </c>
    </row>
    <row r="84" spans="5:5" ht="12.95" customHeight="1" x14ac:dyDescent="0.2">
      <c r="E84" s="34" t="str">
        <f t="shared" si="9"/>
        <v/>
      </c>
    </row>
    <row r="85" spans="5:5" ht="12.95" customHeight="1" x14ac:dyDescent="0.2">
      <c r="E85" s="34" t="str">
        <f t="shared" si="9"/>
        <v/>
      </c>
    </row>
    <row r="86" spans="5:5" ht="12.95" customHeight="1" x14ac:dyDescent="0.2">
      <c r="E86" s="34" t="str">
        <f t="shared" si="9"/>
        <v/>
      </c>
    </row>
    <row r="87" spans="5:5" ht="12.95" customHeight="1" x14ac:dyDescent="0.2">
      <c r="E87" s="34" t="str">
        <f t="shared" si="9"/>
        <v/>
      </c>
    </row>
    <row r="88" spans="5:5" ht="12.95" customHeight="1" x14ac:dyDescent="0.2">
      <c r="E88" s="34" t="str">
        <f t="shared" si="9"/>
        <v/>
      </c>
    </row>
    <row r="89" spans="5:5" ht="12.95" customHeight="1" x14ac:dyDescent="0.2">
      <c r="E89" s="34" t="str">
        <f t="shared" si="9"/>
        <v/>
      </c>
    </row>
    <row r="90" spans="5:5" ht="12.95" customHeight="1" x14ac:dyDescent="0.2">
      <c r="E90" s="34" t="str">
        <f t="shared" si="9"/>
        <v/>
      </c>
    </row>
    <row r="91" spans="5:5" ht="12.95" customHeight="1" x14ac:dyDescent="0.2">
      <c r="E91" s="34" t="str">
        <f t="shared" si="9"/>
        <v/>
      </c>
    </row>
    <row r="92" spans="5:5" ht="12.95" customHeight="1" x14ac:dyDescent="0.2">
      <c r="E92" s="34" t="str">
        <f t="shared" si="9"/>
        <v/>
      </c>
    </row>
    <row r="93" spans="5:5" ht="12.95" customHeight="1" x14ac:dyDescent="0.2">
      <c r="E93" s="34" t="str">
        <f t="shared" si="9"/>
        <v/>
      </c>
    </row>
    <row r="94" spans="5:5" x14ac:dyDescent="0.2">
      <c r="E94" s="34" t="str">
        <f t="shared" si="9"/>
        <v/>
      </c>
    </row>
    <row r="95" spans="5:5" x14ac:dyDescent="0.2">
      <c r="E95" s="34" t="str">
        <f t="shared" si="9"/>
        <v/>
      </c>
    </row>
    <row r="96" spans="5:5" x14ac:dyDescent="0.2">
      <c r="E96" s="34" t="str">
        <f t="shared" si="9"/>
        <v/>
      </c>
    </row>
    <row r="97" spans="5:5" x14ac:dyDescent="0.2">
      <c r="E97" s="34" t="str">
        <f t="shared" si="9"/>
        <v/>
      </c>
    </row>
    <row r="98" spans="5:5" x14ac:dyDescent="0.2">
      <c r="E98" s="34" t="str">
        <f t="shared" si="9"/>
        <v/>
      </c>
    </row>
    <row r="99" spans="5:5" x14ac:dyDescent="0.2">
      <c r="E99" s="34" t="str">
        <f t="shared" si="9"/>
        <v/>
      </c>
    </row>
  </sheetData>
  <mergeCells count="14">
    <mergeCell ref="F9:F10"/>
    <mergeCell ref="E9:E10"/>
    <mergeCell ref="D9:D10"/>
    <mergeCell ref="C9:C10"/>
    <mergeCell ref="B9:B10"/>
    <mergeCell ref="A7:E7"/>
    <mergeCell ref="C3:E3"/>
    <mergeCell ref="C2:E2"/>
    <mergeCell ref="A1:E1"/>
    <mergeCell ref="A2:B2"/>
    <mergeCell ref="A3:B3"/>
    <mergeCell ref="A4:B4"/>
    <mergeCell ref="A5:B5"/>
    <mergeCell ref="A6:B6"/>
  </mergeCells>
  <conditionalFormatting sqref="H8:BO8">
    <cfRule type="expression" dxfId="8" priority="12">
      <formula>H8&lt;&gt;""</formula>
    </cfRule>
  </conditionalFormatting>
  <conditionalFormatting sqref="I7:BO7">
    <cfRule type="expression" dxfId="7" priority="11">
      <formula>I10&lt;&gt;1</formula>
    </cfRule>
  </conditionalFormatting>
  <conditionalFormatting sqref="I7:BO10">
    <cfRule type="expression" dxfId="6" priority="9">
      <formula>I$10=1</formula>
    </cfRule>
  </conditionalFormatting>
  <conditionalFormatting sqref="F11:F102">
    <cfRule type="expression" dxfId="5" priority="3">
      <formula>$B11&lt;&gt;""</formula>
    </cfRule>
  </conditionalFormatting>
  <conditionalFormatting sqref="H7:BO99">
    <cfRule type="expression" dxfId="4" priority="25">
      <formula>AND(H$7=$G$2,$B7&lt;&gt;"")</formula>
    </cfRule>
  </conditionalFormatting>
  <conditionalFormatting sqref="H12:BO99">
    <cfRule type="expression" dxfId="3" priority="26" stopIfTrue="1">
      <formula>$B12=""</formula>
    </cfRule>
    <cfRule type="expression" dxfId="2" priority="27">
      <formula>AND(H$7&gt;=$C12,H$7&lt;=$E12,H$7&lt;=$G12,$F12&gt;0)</formula>
    </cfRule>
    <cfRule type="expression" dxfId="1" priority="28">
      <formula>AND(H$7&gt;=$C12,H$7&lt;=$E12,H$7&gt;=$G12,H$7&gt;=TODAY())</formula>
    </cfRule>
    <cfRule type="expression" dxfId="0" priority="29">
      <formula>AND(H$7&gt;=$C12,H$7&lt;=$E12,H$7&gt;=$G12)</formula>
    </cfRule>
  </conditionalFormatting>
  <dataValidations count="1">
    <dataValidation type="list" allowBlank="1" showInputMessage="1" showErrorMessage="1" sqref="C5:E5">
      <formula1>ouinon</formula1>
    </dataValidation>
  </dataValidations>
  <pageMargins left="0.25" right="0.25" top="0.75" bottom="0.75" header="0.3" footer="0.3"/>
  <pageSetup paperSize="9" scale="6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28575</xdr:rowOff>
                  </from>
                  <to>
                    <xdr:col>66</xdr:col>
                    <xdr:colOff>133350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83"/>
  <sheetViews>
    <sheetView topLeftCell="A2" zoomScale="30" zoomScaleNormal="30" workbookViewId="0">
      <selection activeCell="CD46" sqref="CD46"/>
    </sheetView>
  </sheetViews>
  <sheetFormatPr baseColWidth="10" defaultRowHeight="15" x14ac:dyDescent="0.25"/>
  <cols>
    <col min="6" max="6" width="10.28515625" customWidth="1"/>
    <col min="7" max="106" width="5.140625" customWidth="1"/>
  </cols>
  <sheetData>
    <row r="1" spans="1:106" x14ac:dyDescent="0.25">
      <c r="A1" s="81"/>
      <c r="B1" s="81"/>
      <c r="C1" s="82"/>
      <c r="D1" s="82"/>
      <c r="E1" s="82"/>
      <c r="F1" s="1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106" x14ac:dyDescent="0.25">
      <c r="A2" s="83" t="s">
        <v>115</v>
      </c>
      <c r="B2" s="83"/>
      <c r="C2" s="80" t="s">
        <v>116</v>
      </c>
      <c r="D2" s="80"/>
      <c r="E2" s="80"/>
      <c r="F2" s="19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106" x14ac:dyDescent="0.25">
      <c r="A3" s="93" t="s">
        <v>117</v>
      </c>
      <c r="B3" s="94"/>
      <c r="C3" s="94"/>
      <c r="D3" s="94"/>
      <c r="E3" s="95"/>
      <c r="F3" s="19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106" x14ac:dyDescent="0.25">
      <c r="A4" s="84"/>
      <c r="B4" s="85"/>
      <c r="C4" s="26"/>
      <c r="D4" s="27"/>
      <c r="E4" s="28"/>
      <c r="F4" s="19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106" x14ac:dyDescent="0.25">
      <c r="A5" s="83" t="s">
        <v>118</v>
      </c>
      <c r="B5" s="83"/>
      <c r="C5" s="30">
        <v>42472</v>
      </c>
      <c r="D5" s="29"/>
      <c r="E5" s="33"/>
      <c r="F5" s="19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106" ht="15" customHeight="1" x14ac:dyDescent="0.25">
      <c r="A6" s="96" t="s">
        <v>119</v>
      </c>
      <c r="B6" s="96"/>
      <c r="C6" s="96"/>
      <c r="D6" s="96"/>
      <c r="E6" s="96"/>
      <c r="F6" s="18"/>
      <c r="G6" s="15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4"/>
    </row>
    <row r="7" spans="1:106" x14ac:dyDescent="0.25">
      <c r="A7" s="97"/>
      <c r="B7" s="97"/>
      <c r="C7" s="97"/>
      <c r="D7" s="97"/>
      <c r="E7" s="97"/>
      <c r="F7" s="18"/>
      <c r="G7" s="15"/>
      <c r="H7" s="63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4"/>
    </row>
    <row r="8" spans="1:106" ht="12.75" customHeight="1" x14ac:dyDescent="0.25">
      <c r="A8" s="64"/>
      <c r="B8" s="64"/>
      <c r="C8" s="64"/>
      <c r="D8" s="64"/>
      <c r="E8" s="64"/>
      <c r="F8" s="19"/>
      <c r="G8" s="16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7"/>
    </row>
    <row r="9" spans="1:106" ht="17.25" customHeight="1" x14ac:dyDescent="0.25">
      <c r="A9" s="8"/>
      <c r="B9" s="87" t="s">
        <v>92</v>
      </c>
      <c r="C9" s="87" t="s">
        <v>93</v>
      </c>
      <c r="D9" s="88" t="s">
        <v>95</v>
      </c>
      <c r="E9" s="87" t="s">
        <v>94</v>
      </c>
      <c r="F9" s="86"/>
      <c r="G9" s="53" t="s">
        <v>88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54" t="s">
        <v>89</v>
      </c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54" t="s">
        <v>90</v>
      </c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2"/>
      <c r="CI9" s="55" t="s">
        <v>91</v>
      </c>
    </row>
    <row r="10" spans="1:106" ht="75" customHeight="1" x14ac:dyDescent="0.25">
      <c r="A10" s="8"/>
      <c r="B10" s="87"/>
      <c r="C10" s="87"/>
      <c r="D10" s="88"/>
      <c r="E10" s="87"/>
      <c r="F10" s="86"/>
      <c r="G10" s="39">
        <v>42472</v>
      </c>
      <c r="H10" s="39">
        <v>42473</v>
      </c>
      <c r="I10" s="39">
        <v>42474</v>
      </c>
      <c r="J10" s="39">
        <v>42475</v>
      </c>
      <c r="K10" s="39">
        <v>42476</v>
      </c>
      <c r="L10" s="39">
        <v>42477</v>
      </c>
      <c r="M10" s="39">
        <v>42478</v>
      </c>
      <c r="N10" s="39">
        <v>42479</v>
      </c>
      <c r="O10" s="39">
        <v>42480</v>
      </c>
      <c r="P10" s="39">
        <v>42481</v>
      </c>
      <c r="Q10" s="39">
        <v>42482</v>
      </c>
      <c r="R10" s="39">
        <v>42483</v>
      </c>
      <c r="S10" s="39">
        <v>42484</v>
      </c>
      <c r="T10" s="62">
        <v>42485</v>
      </c>
      <c r="U10" s="62">
        <v>42486</v>
      </c>
      <c r="V10" s="62">
        <v>42487</v>
      </c>
      <c r="W10" s="62">
        <v>42488</v>
      </c>
      <c r="X10" s="62">
        <v>42489</v>
      </c>
      <c r="Y10" s="62">
        <v>42490</v>
      </c>
      <c r="Z10" s="62">
        <v>42491</v>
      </c>
      <c r="AA10" s="39">
        <v>42492</v>
      </c>
      <c r="AB10" s="39">
        <v>42493</v>
      </c>
      <c r="AC10" s="39">
        <v>42494</v>
      </c>
      <c r="AD10" s="39">
        <v>42495</v>
      </c>
      <c r="AE10" s="39">
        <v>42496</v>
      </c>
      <c r="AF10" s="62">
        <v>42497</v>
      </c>
      <c r="AG10" s="62">
        <v>42498</v>
      </c>
      <c r="AH10" s="62">
        <v>42499</v>
      </c>
      <c r="AI10" s="62">
        <v>42500</v>
      </c>
      <c r="AJ10" s="62">
        <v>42501</v>
      </c>
      <c r="AK10" s="62">
        <v>42502</v>
      </c>
      <c r="AL10" s="62">
        <v>42503</v>
      </c>
      <c r="AM10" s="62">
        <v>42504</v>
      </c>
      <c r="AN10" s="62">
        <v>42505</v>
      </c>
      <c r="AO10" s="39">
        <v>42506</v>
      </c>
      <c r="AP10" s="39">
        <v>42507</v>
      </c>
      <c r="AQ10" s="39">
        <v>42508</v>
      </c>
      <c r="AR10" s="39">
        <v>42509</v>
      </c>
      <c r="AS10" s="39">
        <v>42510</v>
      </c>
      <c r="AT10" s="62">
        <v>42511</v>
      </c>
      <c r="AU10" s="62">
        <v>42512</v>
      </c>
      <c r="AV10" s="39">
        <v>42513</v>
      </c>
      <c r="AW10" s="39">
        <v>42514</v>
      </c>
      <c r="AX10" s="39">
        <v>42515</v>
      </c>
      <c r="AY10" s="39">
        <v>42516</v>
      </c>
      <c r="AZ10" s="39">
        <v>42517</v>
      </c>
      <c r="BA10" s="62">
        <v>42518</v>
      </c>
      <c r="BB10" s="62">
        <v>42519</v>
      </c>
      <c r="BC10" s="39">
        <v>42520</v>
      </c>
      <c r="BD10" s="39">
        <v>42521</v>
      </c>
      <c r="BE10" s="39">
        <v>42522</v>
      </c>
      <c r="BF10" s="39">
        <v>42523</v>
      </c>
      <c r="BG10" s="39">
        <v>42524</v>
      </c>
      <c r="BH10" s="62">
        <v>42525</v>
      </c>
      <c r="BI10" s="62">
        <v>42526</v>
      </c>
      <c r="BJ10" s="39">
        <v>42527</v>
      </c>
      <c r="BK10" s="39">
        <v>42528</v>
      </c>
      <c r="BL10" s="39">
        <v>42529</v>
      </c>
      <c r="BM10" s="39">
        <v>42530</v>
      </c>
      <c r="BN10" s="39">
        <v>42531</v>
      </c>
      <c r="BO10" s="62">
        <v>42532</v>
      </c>
      <c r="BP10" s="62">
        <v>42533</v>
      </c>
      <c r="BQ10" s="39">
        <v>42534</v>
      </c>
      <c r="BR10" s="39">
        <v>42535</v>
      </c>
      <c r="BS10" s="39">
        <v>42536</v>
      </c>
      <c r="BT10" s="39">
        <v>42537</v>
      </c>
      <c r="BU10" s="39">
        <v>42538</v>
      </c>
      <c r="BV10" s="62">
        <v>42539</v>
      </c>
      <c r="BW10" s="62">
        <v>42540</v>
      </c>
      <c r="BX10" s="62">
        <v>42541</v>
      </c>
      <c r="BY10" s="62">
        <v>42542</v>
      </c>
      <c r="BZ10" s="62">
        <v>42543</v>
      </c>
      <c r="CA10" s="62">
        <v>42544</v>
      </c>
      <c r="CB10" s="62">
        <v>42545</v>
      </c>
      <c r="CC10" s="62">
        <v>42546</v>
      </c>
      <c r="CD10" s="62">
        <v>42547</v>
      </c>
      <c r="CE10" s="62">
        <v>42548</v>
      </c>
      <c r="CF10" s="62">
        <v>42549</v>
      </c>
      <c r="CG10" s="62">
        <v>42550</v>
      </c>
      <c r="CH10" s="62">
        <v>42551</v>
      </c>
      <c r="CI10" s="62">
        <v>42552</v>
      </c>
      <c r="CJ10" s="62">
        <v>42553</v>
      </c>
      <c r="CK10" s="62">
        <v>42554</v>
      </c>
      <c r="CL10" s="39">
        <v>42555</v>
      </c>
      <c r="CM10" s="39">
        <v>42556</v>
      </c>
      <c r="CN10" s="39">
        <v>42557</v>
      </c>
      <c r="CO10" s="39">
        <v>42558</v>
      </c>
      <c r="CP10" s="39">
        <v>42559</v>
      </c>
      <c r="CQ10" s="62">
        <v>42560</v>
      </c>
      <c r="CR10" s="62">
        <v>42561</v>
      </c>
      <c r="CS10" s="39">
        <v>42562</v>
      </c>
      <c r="CT10" s="39">
        <v>42563</v>
      </c>
      <c r="CU10" s="39">
        <v>42564</v>
      </c>
      <c r="CV10" s="39">
        <v>42565</v>
      </c>
      <c r="CW10" s="39">
        <v>42566</v>
      </c>
      <c r="CX10" s="39">
        <v>42567</v>
      </c>
      <c r="CY10" s="39">
        <v>42568</v>
      </c>
      <c r="CZ10" s="39">
        <v>42569</v>
      </c>
      <c r="DA10" s="39">
        <v>42570</v>
      </c>
      <c r="DB10" s="39">
        <v>42571</v>
      </c>
    </row>
    <row r="11" spans="1:106" x14ac:dyDescent="0.25">
      <c r="A11" s="42">
        <v>1</v>
      </c>
      <c r="B11" s="22" t="s">
        <v>100</v>
      </c>
      <c r="C11" s="21"/>
      <c r="D11" s="23"/>
      <c r="E11" s="21"/>
      <c r="F11" s="40"/>
      <c r="G11" s="91" t="s">
        <v>100</v>
      </c>
      <c r="H11" s="91"/>
      <c r="I11" s="91"/>
      <c r="J11" s="91"/>
      <c r="K11" s="91"/>
      <c r="L11" s="91"/>
      <c r="M11" s="91"/>
      <c r="N11" s="91"/>
      <c r="O11" s="91"/>
      <c r="P11" s="69"/>
      <c r="Q11" s="69"/>
      <c r="R11" s="69"/>
      <c r="S11" s="69"/>
      <c r="T11" s="69"/>
      <c r="U11" s="69"/>
      <c r="V11" s="69"/>
      <c r="W11" s="69"/>
      <c r="X11" s="69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2"/>
    </row>
    <row r="12" spans="1:106" x14ac:dyDescent="0.25">
      <c r="A12" s="7" t="s">
        <v>26</v>
      </c>
      <c r="B12" s="47" t="s">
        <v>96</v>
      </c>
      <c r="C12" s="38">
        <v>42472</v>
      </c>
      <c r="D12" s="12">
        <v>9</v>
      </c>
      <c r="E12" s="34">
        <f>$C12+$D12</f>
        <v>42481</v>
      </c>
      <c r="F12" s="32"/>
      <c r="G12" s="46"/>
      <c r="H12" s="47"/>
      <c r="I12" s="48"/>
      <c r="J12" s="48"/>
      <c r="K12" s="48"/>
      <c r="L12" s="48"/>
      <c r="M12" s="48"/>
      <c r="N12" s="48"/>
      <c r="O12" s="48"/>
      <c r="P12" s="61"/>
      <c r="Q12" s="61"/>
      <c r="R12" s="61"/>
      <c r="S12" s="61"/>
      <c r="T12" s="61"/>
      <c r="U12" s="61"/>
      <c r="V12" s="61"/>
      <c r="W12" s="61"/>
      <c r="X12" s="61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1"/>
    </row>
    <row r="13" spans="1:106" x14ac:dyDescent="0.25">
      <c r="A13" s="7" t="s">
        <v>27</v>
      </c>
      <c r="B13" s="44" t="s">
        <v>83</v>
      </c>
      <c r="C13" s="38">
        <v>42472</v>
      </c>
      <c r="D13" s="13">
        <v>9</v>
      </c>
      <c r="E13" s="34">
        <f t="shared" ref="E13:E34" si="0">$C13+$D13</f>
        <v>42481</v>
      </c>
      <c r="F13" s="32"/>
      <c r="G13" s="43"/>
      <c r="H13" s="44"/>
      <c r="I13" s="45"/>
      <c r="J13" s="45"/>
      <c r="K13" s="45"/>
      <c r="L13" s="45"/>
      <c r="M13" s="45"/>
      <c r="N13" s="45"/>
      <c r="O13" s="45"/>
      <c r="P13" s="61"/>
      <c r="Q13" s="61"/>
      <c r="R13" s="61"/>
      <c r="S13" s="61"/>
      <c r="T13" s="61"/>
      <c r="U13" s="61"/>
      <c r="V13" s="61"/>
      <c r="W13" s="61"/>
      <c r="X13" s="61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1"/>
    </row>
    <row r="14" spans="1:106" x14ac:dyDescent="0.25">
      <c r="A14" s="7" t="s">
        <v>28</v>
      </c>
      <c r="B14" s="50" t="s">
        <v>84</v>
      </c>
      <c r="C14" s="38">
        <v>42472</v>
      </c>
      <c r="D14" s="13">
        <v>9</v>
      </c>
      <c r="E14" s="34">
        <f t="shared" si="0"/>
        <v>42481</v>
      </c>
      <c r="F14" s="32"/>
      <c r="G14" s="51"/>
      <c r="H14" s="50"/>
      <c r="I14" s="52"/>
      <c r="J14" s="52"/>
      <c r="K14" s="52"/>
      <c r="L14" s="52"/>
      <c r="M14" s="52"/>
      <c r="N14" s="52"/>
      <c r="O14" s="52"/>
      <c r="P14" s="61"/>
      <c r="Q14" s="61"/>
      <c r="R14" s="61"/>
      <c r="S14" s="61"/>
      <c r="T14" s="61"/>
      <c r="U14" s="61"/>
      <c r="V14" s="61"/>
      <c r="W14" s="61"/>
      <c r="X14" s="61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1"/>
    </row>
    <row r="15" spans="1:106" x14ac:dyDescent="0.25">
      <c r="A15" s="7" t="s">
        <v>29</v>
      </c>
      <c r="B15" s="49" t="s">
        <v>111</v>
      </c>
      <c r="C15" s="38">
        <v>42472</v>
      </c>
      <c r="D15" s="13">
        <v>9</v>
      </c>
      <c r="E15" s="34">
        <f t="shared" si="0"/>
        <v>42481</v>
      </c>
      <c r="F15" s="32"/>
      <c r="G15" s="56"/>
      <c r="H15" s="49"/>
      <c r="I15" s="57"/>
      <c r="J15" s="57"/>
      <c r="K15" s="57"/>
      <c r="L15" s="57"/>
      <c r="M15" s="57"/>
      <c r="N15" s="57"/>
      <c r="O15" s="57"/>
      <c r="P15" s="61"/>
      <c r="Q15" s="61"/>
      <c r="R15" s="61"/>
      <c r="S15" s="61"/>
      <c r="T15" s="61"/>
      <c r="U15" s="61"/>
      <c r="V15" s="61"/>
      <c r="W15" s="61"/>
      <c r="X15" s="61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1"/>
    </row>
    <row r="16" spans="1:106" x14ac:dyDescent="0.25">
      <c r="A16" s="7"/>
      <c r="B16" s="114" t="s">
        <v>112</v>
      </c>
      <c r="C16" s="38">
        <v>42472</v>
      </c>
      <c r="D16" s="13">
        <v>9</v>
      </c>
      <c r="E16" s="34">
        <f t="shared" si="0"/>
        <v>42481</v>
      </c>
      <c r="F16" s="32"/>
      <c r="G16" s="116"/>
      <c r="H16" s="116"/>
      <c r="I16" s="116"/>
      <c r="J16" s="116"/>
      <c r="K16" s="116"/>
      <c r="L16" s="116"/>
      <c r="M16" s="116"/>
      <c r="N16" s="116"/>
      <c r="O16" s="116"/>
      <c r="P16" s="61"/>
      <c r="Q16" s="61"/>
      <c r="R16" s="61"/>
      <c r="S16" s="61"/>
      <c r="T16" s="61"/>
      <c r="U16" s="61"/>
      <c r="V16" s="61"/>
      <c r="W16" s="61"/>
      <c r="X16" s="61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1"/>
    </row>
    <row r="17" spans="1:102" x14ac:dyDescent="0.25">
      <c r="A17" s="7" t="s">
        <v>30</v>
      </c>
      <c r="B17" s="58" t="s">
        <v>129</v>
      </c>
      <c r="C17" s="38">
        <v>42472</v>
      </c>
      <c r="D17" s="13">
        <v>9</v>
      </c>
      <c r="E17" s="34">
        <f t="shared" si="0"/>
        <v>42481</v>
      </c>
      <c r="F17" s="32"/>
      <c r="G17" s="59"/>
      <c r="H17" s="58"/>
      <c r="I17" s="60"/>
      <c r="J17" s="60"/>
      <c r="K17" s="60"/>
      <c r="L17" s="60"/>
      <c r="M17" s="60"/>
      <c r="N17" s="60"/>
      <c r="O17" s="60"/>
      <c r="P17" s="61"/>
      <c r="Q17" s="61"/>
      <c r="R17" s="61"/>
      <c r="S17" s="61"/>
      <c r="T17" s="61"/>
      <c r="U17" s="61"/>
      <c r="V17" s="61"/>
      <c r="W17" s="61"/>
      <c r="X17" s="61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1"/>
    </row>
    <row r="18" spans="1:102" x14ac:dyDescent="0.25">
      <c r="A18" s="7"/>
      <c r="B18" s="112" t="s">
        <v>153</v>
      </c>
      <c r="C18" s="38">
        <v>42472</v>
      </c>
      <c r="D18" s="13">
        <v>9</v>
      </c>
      <c r="E18" s="34">
        <f t="shared" si="0"/>
        <v>42481</v>
      </c>
      <c r="F18" s="32"/>
      <c r="G18" s="115"/>
      <c r="H18" s="115"/>
      <c r="I18" s="115"/>
      <c r="J18" s="115"/>
      <c r="K18" s="115"/>
      <c r="L18" s="115"/>
      <c r="M18" s="115"/>
      <c r="N18" s="115"/>
      <c r="O18" s="115"/>
      <c r="P18" s="61"/>
      <c r="Q18" s="61"/>
      <c r="R18" s="61"/>
      <c r="S18" s="61"/>
      <c r="T18" s="61"/>
      <c r="U18" s="61"/>
      <c r="V18" s="61"/>
      <c r="W18" s="61"/>
      <c r="X18" s="61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1"/>
    </row>
    <row r="19" spans="1:102" x14ac:dyDescent="0.25">
      <c r="A19" s="42">
        <v>2</v>
      </c>
      <c r="B19" s="21" t="s">
        <v>101</v>
      </c>
      <c r="C19" s="21"/>
      <c r="D19" s="21"/>
      <c r="E19" s="21"/>
      <c r="F19" s="41"/>
      <c r="G19" s="20"/>
      <c r="H19" s="1"/>
      <c r="I19" s="3"/>
      <c r="J19" s="3"/>
      <c r="K19" s="3"/>
      <c r="L19" s="3"/>
      <c r="M19" s="3"/>
      <c r="N19" s="3"/>
      <c r="O19" s="3"/>
      <c r="P19" s="92" t="s">
        <v>101</v>
      </c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66"/>
      <c r="AI19" s="66"/>
      <c r="AJ19" s="66"/>
      <c r="AK19" s="66"/>
      <c r="AL19" s="66"/>
      <c r="AM19" s="66"/>
      <c r="AN19" s="66"/>
      <c r="AO19" s="66"/>
      <c r="AP19" s="66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</row>
    <row r="20" spans="1:102" x14ac:dyDescent="0.25">
      <c r="A20" s="7" t="s">
        <v>97</v>
      </c>
      <c r="B20" s="47" t="s">
        <v>96</v>
      </c>
      <c r="C20" s="37">
        <v>42481</v>
      </c>
      <c r="D20" s="13">
        <v>18</v>
      </c>
      <c r="E20" s="34">
        <f t="shared" si="0"/>
        <v>42499</v>
      </c>
      <c r="F20" s="19"/>
      <c r="G20" s="20"/>
      <c r="H20" s="1"/>
      <c r="I20" s="1"/>
      <c r="J20" s="1"/>
      <c r="K20" s="1"/>
      <c r="L20" s="1"/>
      <c r="M20" s="1"/>
      <c r="N20" s="1"/>
      <c r="O20" s="1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7"/>
      <c r="AA20" s="48"/>
      <c r="AB20" s="48"/>
      <c r="AC20" s="48"/>
      <c r="AD20" s="48"/>
      <c r="AE20" s="48"/>
      <c r="AF20" s="48"/>
      <c r="AG20" s="48"/>
      <c r="AH20" s="61"/>
      <c r="AI20" s="61"/>
      <c r="AJ20" s="61"/>
      <c r="AK20" s="61"/>
      <c r="AL20" s="61"/>
      <c r="AM20" s="61"/>
      <c r="AN20" s="61"/>
      <c r="AO20" s="61"/>
      <c r="AP20" s="6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102" x14ac:dyDescent="0.25">
      <c r="A21" s="7" t="s">
        <v>98</v>
      </c>
      <c r="B21" s="44" t="s">
        <v>83</v>
      </c>
      <c r="C21" s="37">
        <v>42481</v>
      </c>
      <c r="D21" s="13">
        <v>18</v>
      </c>
      <c r="E21" s="34">
        <f t="shared" si="0"/>
        <v>42499</v>
      </c>
      <c r="F21" s="19"/>
      <c r="G21" s="20"/>
      <c r="H21" s="1"/>
      <c r="I21" s="1"/>
      <c r="J21" s="1"/>
      <c r="K21" s="1"/>
      <c r="L21" s="1"/>
      <c r="M21" s="1"/>
      <c r="N21" s="1"/>
      <c r="O21" s="1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4"/>
      <c r="AA21" s="45"/>
      <c r="AB21" s="45"/>
      <c r="AC21" s="45"/>
      <c r="AD21" s="45"/>
      <c r="AE21" s="45"/>
      <c r="AF21" s="45"/>
      <c r="AG21" s="45"/>
      <c r="AH21" s="61"/>
      <c r="AI21" s="61"/>
      <c r="AJ21" s="61"/>
      <c r="AK21" s="61"/>
      <c r="AL21" s="61"/>
      <c r="AM21" s="61"/>
      <c r="AN21" s="61"/>
      <c r="AO21" s="61"/>
      <c r="AP21" s="6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102" x14ac:dyDescent="0.25">
      <c r="A22" s="7" t="s">
        <v>99</v>
      </c>
      <c r="B22" s="50" t="s">
        <v>84</v>
      </c>
      <c r="C22" s="37">
        <v>42481</v>
      </c>
      <c r="D22" s="13">
        <v>18</v>
      </c>
      <c r="E22" s="34">
        <f t="shared" si="0"/>
        <v>42499</v>
      </c>
      <c r="F22" s="19"/>
      <c r="G22" s="20"/>
      <c r="H22" s="1"/>
      <c r="I22" s="1"/>
      <c r="J22" s="1"/>
      <c r="K22" s="1"/>
      <c r="L22" s="1"/>
      <c r="M22" s="1"/>
      <c r="N22" s="1"/>
      <c r="O22" s="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0"/>
      <c r="AA22" s="52"/>
      <c r="AB22" s="52"/>
      <c r="AC22" s="52"/>
      <c r="AD22" s="52"/>
      <c r="AE22" s="52"/>
      <c r="AF22" s="52"/>
      <c r="AG22" s="52"/>
      <c r="AH22" s="61"/>
      <c r="AI22" s="61"/>
      <c r="AJ22" s="61"/>
      <c r="AK22" s="61"/>
      <c r="AL22" s="61"/>
      <c r="AM22" s="61"/>
      <c r="AN22" s="61"/>
      <c r="AO22" s="61"/>
      <c r="AP22" s="6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102" x14ac:dyDescent="0.25">
      <c r="A23" s="7" t="s">
        <v>113</v>
      </c>
      <c r="B23" s="49" t="s">
        <v>111</v>
      </c>
      <c r="C23" s="37">
        <v>42481</v>
      </c>
      <c r="D23" s="13">
        <v>18</v>
      </c>
      <c r="E23" s="34">
        <f t="shared" si="0"/>
        <v>42499</v>
      </c>
      <c r="F23" s="19"/>
      <c r="G23" s="20"/>
      <c r="H23" s="1"/>
      <c r="I23" s="1"/>
      <c r="J23" s="1"/>
      <c r="K23" s="1"/>
      <c r="L23" s="1"/>
      <c r="M23" s="1"/>
      <c r="N23" s="1"/>
      <c r="O23" s="1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49"/>
      <c r="AA23" s="57"/>
      <c r="AB23" s="57"/>
      <c r="AC23" s="57"/>
      <c r="AD23" s="57"/>
      <c r="AE23" s="57"/>
      <c r="AF23" s="57"/>
      <c r="AG23" s="57"/>
      <c r="AH23" s="61"/>
      <c r="AI23" s="61"/>
      <c r="AJ23" s="61"/>
      <c r="AK23" s="61"/>
      <c r="AL23" s="61"/>
      <c r="AM23" s="61"/>
      <c r="AN23" s="61"/>
      <c r="AO23" s="61"/>
      <c r="AP23" s="6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102" x14ac:dyDescent="0.25">
      <c r="A24" s="7" t="s">
        <v>114</v>
      </c>
      <c r="B24" s="114" t="s">
        <v>112</v>
      </c>
      <c r="C24" s="37">
        <v>42481</v>
      </c>
      <c r="D24" s="13">
        <v>18</v>
      </c>
      <c r="E24" s="34">
        <f t="shared" si="0"/>
        <v>42499</v>
      </c>
      <c r="F24" s="19"/>
      <c r="G24" s="20"/>
      <c r="H24" s="1"/>
      <c r="I24" s="1"/>
      <c r="J24" s="1"/>
      <c r="K24" s="1"/>
      <c r="L24" s="1"/>
      <c r="M24" s="1"/>
      <c r="N24" s="1"/>
      <c r="O24" s="1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61"/>
      <c r="AI24" s="61"/>
      <c r="AJ24" s="61"/>
      <c r="AK24" s="61"/>
      <c r="AL24" s="61"/>
      <c r="AM24" s="61"/>
      <c r="AN24" s="61"/>
      <c r="AO24" s="61"/>
      <c r="AP24" s="6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102" x14ac:dyDescent="0.25">
      <c r="A25" s="7"/>
      <c r="B25" s="58" t="s">
        <v>129</v>
      </c>
      <c r="C25" s="37">
        <v>42481</v>
      </c>
      <c r="D25" s="13">
        <v>18</v>
      </c>
      <c r="E25" s="34">
        <f t="shared" si="0"/>
        <v>42499</v>
      </c>
      <c r="F25" s="19"/>
      <c r="G25" s="20"/>
      <c r="H25" s="1"/>
      <c r="I25" s="1"/>
      <c r="J25" s="1"/>
      <c r="K25" s="1"/>
      <c r="L25" s="1"/>
      <c r="M25" s="1"/>
      <c r="N25" s="1"/>
      <c r="O25" s="1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8"/>
      <c r="AA25" s="60"/>
      <c r="AB25" s="60"/>
      <c r="AC25" s="60"/>
      <c r="AD25" s="60"/>
      <c r="AE25" s="60"/>
      <c r="AF25" s="60"/>
      <c r="AG25" s="60"/>
      <c r="AH25" s="61"/>
      <c r="AI25" s="61"/>
      <c r="AJ25" s="61"/>
      <c r="AK25" s="61"/>
      <c r="AL25" s="61"/>
      <c r="AM25" s="61"/>
      <c r="AN25" s="61"/>
      <c r="AO25" s="61"/>
      <c r="AP25" s="6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102" x14ac:dyDescent="0.25">
      <c r="A26" s="7"/>
      <c r="B26" s="112" t="s">
        <v>130</v>
      </c>
      <c r="C26" s="37">
        <v>42481</v>
      </c>
      <c r="D26" s="13">
        <v>18</v>
      </c>
      <c r="E26" s="34">
        <f t="shared" si="0"/>
        <v>42499</v>
      </c>
      <c r="F26" s="19"/>
      <c r="G26" s="20"/>
      <c r="H26" s="1"/>
      <c r="I26" s="1"/>
      <c r="J26" s="1"/>
      <c r="K26" s="1"/>
      <c r="L26" s="1"/>
      <c r="M26" s="1"/>
      <c r="N26" s="1"/>
      <c r="O26" s="1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61"/>
      <c r="AI26" s="61"/>
      <c r="AJ26" s="61"/>
      <c r="AK26" s="61"/>
      <c r="AL26" s="61"/>
      <c r="AM26" s="61"/>
      <c r="AN26" s="61"/>
      <c r="AO26" s="61"/>
      <c r="AP26" s="6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102" x14ac:dyDescent="0.25">
      <c r="A27" s="42">
        <v>3</v>
      </c>
      <c r="B27" s="22" t="s">
        <v>102</v>
      </c>
      <c r="C27" s="22"/>
      <c r="D27" s="22"/>
      <c r="E27" s="22"/>
      <c r="F27" s="19"/>
      <c r="G27" s="2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89" t="s">
        <v>102</v>
      </c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67"/>
      <c r="CG27" s="67"/>
      <c r="CH27" s="67"/>
      <c r="CI27" s="67"/>
    </row>
    <row r="28" spans="1:102" x14ac:dyDescent="0.25">
      <c r="A28" s="7" t="s">
        <v>105</v>
      </c>
      <c r="B28" s="47" t="s">
        <v>96</v>
      </c>
      <c r="C28" s="37">
        <v>42499</v>
      </c>
      <c r="D28" s="13">
        <v>3</v>
      </c>
      <c r="E28" s="34">
        <f t="shared" si="0"/>
        <v>42502</v>
      </c>
      <c r="F28" s="19"/>
      <c r="G28" s="2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46"/>
      <c r="AI28" s="46"/>
      <c r="AJ28" s="46"/>
      <c r="AK28" s="61"/>
      <c r="AL28" s="61"/>
      <c r="AM28" s="61"/>
      <c r="AN28" s="61"/>
      <c r="AO28" s="61"/>
      <c r="AP28" s="61"/>
      <c r="AQ28" s="6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0"/>
      <c r="CC28" s="110"/>
      <c r="CD28" s="110"/>
      <c r="CE28" s="110"/>
    </row>
    <row r="29" spans="1:102" x14ac:dyDescent="0.25">
      <c r="A29" s="7" t="s">
        <v>103</v>
      </c>
      <c r="B29" s="44" t="s">
        <v>83</v>
      </c>
      <c r="C29" s="37">
        <v>42502</v>
      </c>
      <c r="D29" s="13">
        <v>5</v>
      </c>
      <c r="E29" s="34">
        <f t="shared" si="0"/>
        <v>42507</v>
      </c>
      <c r="F29" s="19"/>
      <c r="G29" s="2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1"/>
      <c r="AI29" s="11"/>
      <c r="AJ29" s="11"/>
      <c r="AK29" s="45"/>
      <c r="AL29" s="45"/>
      <c r="AM29" s="45"/>
      <c r="AN29" s="45"/>
      <c r="AO29" s="45"/>
      <c r="AP29" s="11"/>
      <c r="AQ29" s="117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0"/>
      <c r="BR29" s="110"/>
      <c r="BS29" s="110"/>
      <c r="BT29" s="110"/>
      <c r="BU29" s="110"/>
      <c r="BV29" s="110"/>
      <c r="BW29" s="110"/>
      <c r="BX29" s="110"/>
      <c r="BY29" s="110"/>
      <c r="BZ29" s="110"/>
      <c r="CA29" s="110"/>
      <c r="CB29" s="110"/>
      <c r="CC29" s="110"/>
      <c r="CD29" s="110"/>
      <c r="CE29" s="110"/>
    </row>
    <row r="30" spans="1:102" x14ac:dyDescent="0.25">
      <c r="A30" s="7" t="s">
        <v>104</v>
      </c>
      <c r="B30" s="50" t="s">
        <v>84</v>
      </c>
      <c r="C30" s="37">
        <v>42507</v>
      </c>
      <c r="D30" s="13">
        <v>12</v>
      </c>
      <c r="E30" s="34">
        <f t="shared" si="0"/>
        <v>42519</v>
      </c>
      <c r="F30" s="19"/>
      <c r="G30" s="2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1"/>
      <c r="AI30" s="11"/>
      <c r="AJ30" s="11"/>
      <c r="AK30" s="11"/>
      <c r="AL30" s="11"/>
      <c r="AM30" s="11"/>
      <c r="AN30" s="11"/>
      <c r="AO30" s="11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11"/>
      <c r="BM30" s="11"/>
      <c r="BN30" s="11"/>
      <c r="BO30" s="11"/>
      <c r="BP30" s="11"/>
      <c r="BQ30" s="110"/>
      <c r="BR30" s="110"/>
      <c r="BS30" s="110"/>
      <c r="BT30" s="110"/>
      <c r="BU30" s="110"/>
      <c r="BV30" s="110"/>
      <c r="BW30" s="110"/>
      <c r="BX30" s="110"/>
      <c r="BY30" s="110"/>
      <c r="BZ30" s="110"/>
      <c r="CA30" s="110"/>
      <c r="CB30" s="110"/>
      <c r="CC30" s="110"/>
      <c r="CD30" s="110"/>
      <c r="CE30" s="110"/>
    </row>
    <row r="31" spans="1:102" x14ac:dyDescent="0.25">
      <c r="A31" s="7"/>
      <c r="B31" s="49" t="s">
        <v>111</v>
      </c>
      <c r="C31" s="37">
        <v>42519</v>
      </c>
      <c r="D31" s="13">
        <v>4</v>
      </c>
      <c r="E31" s="34">
        <f t="shared" si="0"/>
        <v>42523</v>
      </c>
      <c r="F31" s="19"/>
      <c r="G31" s="2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57"/>
      <c r="BC31" s="57"/>
      <c r="BD31" s="57"/>
      <c r="BE31" s="57"/>
      <c r="BF31" s="11"/>
      <c r="BG31" s="11"/>
      <c r="BH31" s="11"/>
      <c r="BI31" s="11"/>
      <c r="BJ31" s="11"/>
      <c r="BK31" s="1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110"/>
      <c r="BW31" s="110"/>
      <c r="BX31" s="110"/>
      <c r="BY31" s="110"/>
      <c r="BZ31" s="110"/>
      <c r="CA31" s="110"/>
      <c r="CB31" s="110"/>
      <c r="CC31" s="110"/>
      <c r="CD31" s="110"/>
      <c r="CE31" s="110"/>
    </row>
    <row r="32" spans="1:102" x14ac:dyDescent="0.25">
      <c r="A32" s="7"/>
      <c r="B32" s="114" t="s">
        <v>112</v>
      </c>
      <c r="C32" s="37">
        <v>42523</v>
      </c>
      <c r="D32" s="13">
        <v>8</v>
      </c>
      <c r="E32" s="34">
        <f t="shared" si="0"/>
        <v>42531</v>
      </c>
      <c r="F32" s="19"/>
      <c r="G32" s="2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8"/>
      <c r="BG32" s="118"/>
      <c r="BH32" s="118"/>
      <c r="BI32" s="118"/>
      <c r="BJ32" s="118"/>
      <c r="BK32" s="118"/>
      <c r="BL32" s="118"/>
      <c r="BM32" s="118"/>
      <c r="BN32" s="11"/>
      <c r="BO32" s="11"/>
      <c r="BP32" s="11"/>
      <c r="BQ32" s="110"/>
      <c r="BR32" s="110"/>
      <c r="BS32" s="110"/>
      <c r="BT32" s="110"/>
      <c r="BU32" s="110"/>
      <c r="BV32" s="61"/>
      <c r="BW32" s="61"/>
      <c r="BX32" s="61"/>
      <c r="BY32" s="61"/>
      <c r="BZ32" s="61"/>
      <c r="CA32" s="61"/>
      <c r="CB32" s="61"/>
      <c r="CC32" s="61"/>
      <c r="CD32" s="61"/>
      <c r="CE32" s="61"/>
    </row>
    <row r="33" spans="1:101" x14ac:dyDescent="0.25">
      <c r="A33" s="7"/>
      <c r="B33" s="58" t="s">
        <v>129</v>
      </c>
      <c r="C33" s="37">
        <v>42531</v>
      </c>
      <c r="D33" s="13">
        <v>11</v>
      </c>
      <c r="E33" s="34">
        <f t="shared" si="0"/>
        <v>42542</v>
      </c>
      <c r="F33" s="19"/>
      <c r="G33" s="2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1"/>
      <c r="BZ33" s="61"/>
      <c r="CA33" s="61"/>
      <c r="CB33" s="61"/>
      <c r="CC33" s="61"/>
      <c r="CD33" s="61"/>
      <c r="CE33" s="61"/>
    </row>
    <row r="34" spans="1:101" x14ac:dyDescent="0.25">
      <c r="A34" s="7"/>
      <c r="B34" s="112" t="s">
        <v>130</v>
      </c>
      <c r="C34" s="37">
        <v>42542</v>
      </c>
      <c r="D34" s="13">
        <v>7</v>
      </c>
      <c r="E34" s="34">
        <f t="shared" si="0"/>
        <v>42549</v>
      </c>
      <c r="F34" s="19"/>
      <c r="G34" s="2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0"/>
      <c r="BR34" s="110"/>
      <c r="BS34" s="110"/>
      <c r="BT34" s="110"/>
      <c r="BU34" s="110"/>
      <c r="BV34" s="61"/>
      <c r="BW34" s="61"/>
      <c r="BX34" s="61"/>
      <c r="BY34" s="115"/>
      <c r="BZ34" s="115"/>
      <c r="CA34" s="115"/>
      <c r="CB34" s="115"/>
      <c r="CC34" s="115"/>
      <c r="CD34" s="115"/>
      <c r="CE34" s="115"/>
    </row>
    <row r="35" spans="1:101" x14ac:dyDescent="0.25">
      <c r="A35" s="42">
        <v>4</v>
      </c>
      <c r="B35" s="42" t="s">
        <v>121</v>
      </c>
      <c r="C35" s="42"/>
      <c r="D35" s="42"/>
      <c r="E35" s="42"/>
      <c r="F35" s="19"/>
      <c r="G35" s="2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CF35" s="89" t="s">
        <v>110</v>
      </c>
      <c r="CG35" s="89"/>
      <c r="CH35" s="89"/>
      <c r="CI35" s="89"/>
      <c r="CJ35" s="89"/>
      <c r="CK35" s="89"/>
      <c r="CL35" s="89"/>
      <c r="CM35" s="89"/>
      <c r="CN35" s="89"/>
      <c r="CO35" s="89"/>
      <c r="CP35" s="89"/>
      <c r="CQ35" s="89"/>
      <c r="CR35" s="89"/>
      <c r="CS35" s="89"/>
      <c r="CT35" s="89"/>
      <c r="CU35" s="89"/>
      <c r="CV35" s="89"/>
      <c r="CW35" s="89"/>
    </row>
    <row r="36" spans="1:101" x14ac:dyDescent="0.25">
      <c r="A36" s="7" t="s">
        <v>106</v>
      </c>
      <c r="B36" s="47" t="s">
        <v>96</v>
      </c>
      <c r="C36" s="37">
        <v>42549</v>
      </c>
      <c r="D36" s="13">
        <v>2</v>
      </c>
      <c r="E36" s="34">
        <f t="shared" ref="E36:E42" si="1">$C36+$D36</f>
        <v>42551</v>
      </c>
      <c r="F36" s="19"/>
      <c r="G36" s="2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CF36" s="46"/>
      <c r="CG36" s="46"/>
      <c r="CH36" s="61"/>
      <c r="CI36" s="110"/>
      <c r="CJ36" s="110"/>
      <c r="CK36" s="110"/>
      <c r="CL36" s="110"/>
      <c r="CM36" s="110"/>
      <c r="CN36" s="110"/>
      <c r="CO36" s="110"/>
      <c r="CP36" s="110"/>
      <c r="CQ36" s="110"/>
      <c r="CR36" s="110"/>
      <c r="CS36" s="110"/>
      <c r="CT36" s="110"/>
      <c r="CU36" s="110"/>
      <c r="CV36" s="110"/>
      <c r="CW36" s="110"/>
    </row>
    <row r="37" spans="1:101" x14ac:dyDescent="0.25">
      <c r="A37" s="7" t="s">
        <v>107</v>
      </c>
      <c r="B37" s="44" t="s">
        <v>83</v>
      </c>
      <c r="C37" s="37">
        <v>42551</v>
      </c>
      <c r="D37" s="13">
        <v>2</v>
      </c>
      <c r="E37" s="34">
        <f>$C37+$D37</f>
        <v>42553</v>
      </c>
      <c r="F37" s="19"/>
      <c r="G37" s="2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CF37" s="110"/>
      <c r="CG37" s="110"/>
      <c r="CH37" s="45"/>
      <c r="CI37" s="45"/>
      <c r="CJ37" s="61"/>
      <c r="CK37" s="61"/>
      <c r="CL37" s="61"/>
      <c r="CM37" s="110"/>
      <c r="CN37" s="110"/>
      <c r="CO37" s="110"/>
      <c r="CP37" s="110"/>
      <c r="CQ37" s="110"/>
      <c r="CR37" s="110"/>
      <c r="CS37" s="110"/>
      <c r="CT37" s="110"/>
      <c r="CU37" s="110"/>
      <c r="CV37" s="110"/>
      <c r="CW37" s="110"/>
    </row>
    <row r="38" spans="1:101" x14ac:dyDescent="0.25">
      <c r="A38" s="7" t="s">
        <v>108</v>
      </c>
      <c r="B38" s="50" t="s">
        <v>84</v>
      </c>
      <c r="C38" s="37">
        <v>42553</v>
      </c>
      <c r="D38" s="13">
        <v>4</v>
      </c>
      <c r="E38" s="34">
        <f>$C38+$D38</f>
        <v>42557</v>
      </c>
      <c r="F38" s="19"/>
      <c r="G38" s="2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CF38" s="110"/>
      <c r="CG38" s="110"/>
      <c r="CH38" s="110"/>
      <c r="CI38" s="110"/>
      <c r="CJ38" s="52"/>
      <c r="CK38" s="52"/>
      <c r="CL38" s="52"/>
      <c r="CM38" s="52"/>
      <c r="CN38" s="61"/>
      <c r="CO38" s="61"/>
      <c r="CP38" s="110"/>
      <c r="CQ38" s="110"/>
      <c r="CR38" s="110"/>
      <c r="CS38" s="110"/>
      <c r="CT38" s="110"/>
      <c r="CU38" s="110"/>
      <c r="CV38" s="110"/>
      <c r="CW38" s="110"/>
    </row>
    <row r="39" spans="1:101" x14ac:dyDescent="0.25">
      <c r="A39" s="7"/>
      <c r="B39" s="49" t="s">
        <v>111</v>
      </c>
      <c r="C39" s="37">
        <v>42557</v>
      </c>
      <c r="D39" s="13">
        <v>2</v>
      </c>
      <c r="E39" s="34">
        <f t="shared" si="1"/>
        <v>42559</v>
      </c>
      <c r="F39" s="19"/>
      <c r="G39" s="2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CF39" s="110"/>
      <c r="CG39" s="110"/>
      <c r="CH39" s="110"/>
      <c r="CI39" s="110"/>
      <c r="CJ39" s="110"/>
      <c r="CK39" s="110"/>
      <c r="CL39" s="110"/>
      <c r="CM39" s="110"/>
      <c r="CN39" s="57"/>
      <c r="CO39" s="57"/>
      <c r="CP39" s="61"/>
      <c r="CQ39" s="61"/>
      <c r="CR39" s="61"/>
      <c r="CS39" s="61"/>
      <c r="CT39" s="110"/>
      <c r="CU39" s="110"/>
      <c r="CV39" s="110"/>
      <c r="CW39" s="110"/>
    </row>
    <row r="40" spans="1:101" x14ac:dyDescent="0.25">
      <c r="A40" s="7"/>
      <c r="B40" s="114" t="s">
        <v>112</v>
      </c>
      <c r="C40" s="37">
        <v>42559</v>
      </c>
      <c r="D40" s="13">
        <v>2</v>
      </c>
      <c r="E40" s="34">
        <f>$C40+$D40</f>
        <v>42561</v>
      </c>
      <c r="F40" s="19"/>
      <c r="G40" s="2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CF40" s="110"/>
      <c r="CG40" s="110"/>
      <c r="CH40" s="110"/>
      <c r="CI40" s="110"/>
      <c r="CJ40" s="110"/>
      <c r="CK40" s="110"/>
      <c r="CL40" s="110"/>
      <c r="CM40" s="110"/>
      <c r="CN40" s="110"/>
      <c r="CO40" s="110"/>
      <c r="CP40" s="118"/>
      <c r="CQ40" s="118"/>
      <c r="CR40" s="110"/>
      <c r="CS40" s="110"/>
      <c r="CT40" s="61"/>
      <c r="CU40" s="61"/>
      <c r="CV40" s="61"/>
      <c r="CW40" s="61"/>
    </row>
    <row r="41" spans="1:101" x14ac:dyDescent="0.25">
      <c r="A41" s="7"/>
      <c r="B41" s="58" t="s">
        <v>142</v>
      </c>
      <c r="C41" s="37">
        <v>42561</v>
      </c>
      <c r="D41" s="13">
        <v>3</v>
      </c>
      <c r="E41" s="34">
        <f t="shared" si="1"/>
        <v>42564</v>
      </c>
      <c r="F41" s="19"/>
      <c r="G41" s="2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CF41" s="110"/>
      <c r="CG41" s="110"/>
      <c r="CH41" s="110"/>
      <c r="CI41" s="110"/>
      <c r="CJ41" s="110"/>
      <c r="CK41" s="110"/>
      <c r="CL41" s="110"/>
      <c r="CM41" s="110"/>
      <c r="CN41" s="110"/>
      <c r="CO41" s="110"/>
      <c r="CP41" s="110"/>
      <c r="CQ41" s="110"/>
      <c r="CR41" s="60"/>
      <c r="CS41" s="60"/>
      <c r="CT41" s="60"/>
      <c r="CU41" s="61"/>
      <c r="CV41" s="61"/>
      <c r="CW41" s="61"/>
    </row>
    <row r="42" spans="1:101" x14ac:dyDescent="0.25">
      <c r="A42" s="7"/>
      <c r="B42" s="112" t="s">
        <v>130</v>
      </c>
      <c r="C42" s="37">
        <v>42564</v>
      </c>
      <c r="D42" s="13">
        <v>2</v>
      </c>
      <c r="E42" s="34">
        <f t="shared" si="1"/>
        <v>42566</v>
      </c>
      <c r="F42" s="19"/>
      <c r="G42" s="2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CF42" s="110"/>
      <c r="CG42" s="110"/>
      <c r="CH42" s="110"/>
      <c r="CI42" s="110"/>
      <c r="CJ42" s="110"/>
      <c r="CK42" s="110"/>
      <c r="CL42" s="110"/>
      <c r="CM42" s="110"/>
      <c r="CN42" s="110"/>
      <c r="CO42" s="110"/>
      <c r="CP42" s="110"/>
      <c r="CQ42" s="110"/>
      <c r="CR42" s="110"/>
      <c r="CS42" s="110"/>
      <c r="CT42" s="61"/>
      <c r="CU42" s="113"/>
      <c r="CV42" s="115"/>
      <c r="CW42" s="115"/>
    </row>
    <row r="43" spans="1:101" x14ac:dyDescent="0.25">
      <c r="A43" s="42">
        <v>5</v>
      </c>
      <c r="B43" s="42" t="s">
        <v>120</v>
      </c>
      <c r="C43" s="42"/>
      <c r="D43" s="42"/>
      <c r="E43" s="42"/>
      <c r="F43" s="19"/>
      <c r="G43" s="90" t="s">
        <v>120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  <c r="CR43" s="90"/>
      <c r="CS43" s="90"/>
      <c r="CT43" s="90"/>
      <c r="CU43" s="90"/>
      <c r="CV43" s="90"/>
      <c r="CW43" s="90"/>
    </row>
    <row r="44" spans="1:101" ht="15.75" thickBot="1" x14ac:dyDescent="0.3">
      <c r="A44" s="65" t="s">
        <v>109</v>
      </c>
      <c r="B44" s="61" t="s">
        <v>120</v>
      </c>
      <c r="C44" s="36">
        <v>42472</v>
      </c>
      <c r="D44" s="12">
        <v>10</v>
      </c>
      <c r="E44" s="34">
        <v>42566</v>
      </c>
      <c r="F44" s="19"/>
      <c r="G44" s="70"/>
      <c r="H44" s="71"/>
      <c r="I44" s="71"/>
      <c r="J44" s="71"/>
      <c r="K44" s="74"/>
      <c r="L44" s="71"/>
      <c r="M44" s="71"/>
      <c r="N44" s="71"/>
      <c r="O44" s="71"/>
      <c r="P44" s="71"/>
      <c r="Q44" s="71"/>
      <c r="R44" s="74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4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4"/>
      <c r="AU44" s="71"/>
      <c r="AV44" s="71"/>
      <c r="AW44" s="71"/>
      <c r="AX44" s="71"/>
      <c r="AY44" s="71"/>
      <c r="AZ44" s="71"/>
      <c r="BA44" s="74"/>
      <c r="BB44" s="71"/>
      <c r="BC44" s="71"/>
      <c r="BD44" s="71"/>
      <c r="BE44" s="71"/>
      <c r="BF44" s="71"/>
      <c r="BG44" s="71"/>
      <c r="BH44" s="74"/>
      <c r="BI44" s="71"/>
      <c r="BJ44" s="71"/>
      <c r="BK44" s="71"/>
      <c r="BL44" s="71"/>
      <c r="BM44" s="71"/>
      <c r="BN44" s="74"/>
      <c r="BO44" s="71"/>
      <c r="BP44" s="71"/>
      <c r="BQ44" s="72"/>
      <c r="BR44" s="72"/>
      <c r="BS44" s="72"/>
      <c r="BT44" s="72"/>
      <c r="BU44" s="72"/>
      <c r="BV44" s="75"/>
      <c r="BW44" s="72"/>
      <c r="BX44" s="72"/>
      <c r="BY44" s="72"/>
      <c r="BZ44" s="72"/>
      <c r="CA44" s="72"/>
      <c r="CB44" s="72"/>
      <c r="CC44" s="75"/>
      <c r="CD44" s="72"/>
      <c r="CE44" s="72"/>
      <c r="CF44" s="72"/>
      <c r="CG44" s="72"/>
      <c r="CH44" s="72"/>
      <c r="CI44" s="72"/>
      <c r="CJ44" s="76"/>
      <c r="CK44" s="72"/>
      <c r="CL44" s="72"/>
      <c r="CM44" s="72"/>
      <c r="CN44" s="72"/>
      <c r="CO44" s="72"/>
      <c r="CP44" s="72"/>
      <c r="CQ44" s="75"/>
      <c r="CR44" s="72"/>
      <c r="CS44" s="72"/>
      <c r="CT44" s="72"/>
      <c r="CU44" s="72"/>
      <c r="CV44" s="72"/>
      <c r="CW44" s="73"/>
    </row>
    <row r="45" spans="1:101" x14ac:dyDescent="0.25">
      <c r="A45" s="65"/>
      <c r="B45" s="11"/>
      <c r="C45" s="36"/>
      <c r="D45" s="12"/>
      <c r="E45" s="34"/>
      <c r="F45" s="19"/>
      <c r="G45" s="2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101" x14ac:dyDescent="0.25">
      <c r="A46" s="65"/>
      <c r="B46" s="11"/>
      <c r="C46" s="36"/>
      <c r="D46" s="12"/>
      <c r="E46" s="34"/>
      <c r="F46" s="19"/>
      <c r="G46" s="2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101" x14ac:dyDescent="0.25">
      <c r="A47" s="7"/>
      <c r="B47" s="11"/>
      <c r="C47" s="37"/>
      <c r="D47" s="13"/>
      <c r="E47" s="34"/>
      <c r="F47" s="19"/>
      <c r="G47" s="2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101" x14ac:dyDescent="0.25">
      <c r="A48" s="7"/>
      <c r="B48" s="11"/>
      <c r="C48" s="37"/>
      <c r="D48" s="13"/>
      <c r="E48" s="34"/>
      <c r="F48" s="19"/>
      <c r="G48" s="2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x14ac:dyDescent="0.25">
      <c r="A49" s="7"/>
      <c r="B49" s="11"/>
      <c r="C49" s="37"/>
      <c r="D49" s="13"/>
      <c r="E49" s="34"/>
      <c r="F49" s="19"/>
      <c r="G49" s="2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x14ac:dyDescent="0.25">
      <c r="A50" s="7"/>
      <c r="B50" s="11"/>
      <c r="C50" s="37"/>
      <c r="D50" s="13"/>
      <c r="E50" s="34"/>
      <c r="F50" s="19"/>
      <c r="G50" s="2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x14ac:dyDescent="0.25">
      <c r="A51" s="7"/>
      <c r="B51" s="11"/>
      <c r="C51" s="37"/>
      <c r="D51" s="13"/>
      <c r="E51" s="34"/>
      <c r="F51" s="19"/>
      <c r="G51" s="2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x14ac:dyDescent="0.25">
      <c r="A52" s="7"/>
      <c r="B52" s="11"/>
      <c r="C52" s="37"/>
      <c r="D52" s="13"/>
      <c r="E52" s="34"/>
      <c r="F52" s="19"/>
      <c r="G52" s="2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x14ac:dyDescent="0.25">
      <c r="A53" s="7"/>
      <c r="B53" s="11"/>
      <c r="C53" s="37"/>
      <c r="D53" s="13"/>
      <c r="E53" s="34"/>
      <c r="F53" s="19"/>
      <c r="G53" s="2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x14ac:dyDescent="0.25">
      <c r="A54" s="7"/>
      <c r="B54" s="11"/>
      <c r="C54" s="37"/>
      <c r="D54" s="13"/>
      <c r="E54" s="34"/>
      <c r="F54" s="19"/>
      <c r="G54" s="2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x14ac:dyDescent="0.25">
      <c r="A55" s="7"/>
      <c r="B55" s="11"/>
      <c r="C55" s="37"/>
      <c r="D55" s="13"/>
      <c r="E55" s="34"/>
      <c r="F55" s="19"/>
      <c r="G55" s="2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x14ac:dyDescent="0.25">
      <c r="A56" s="7"/>
      <c r="B56" s="11"/>
      <c r="C56" s="37"/>
      <c r="D56" s="13"/>
      <c r="E56" s="34"/>
      <c r="F56" s="19"/>
      <c r="G56" s="2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x14ac:dyDescent="0.25">
      <c r="A57" s="7"/>
      <c r="B57" s="11"/>
      <c r="C57" s="37"/>
      <c r="D57" s="13"/>
      <c r="E57" s="34"/>
      <c r="F57" s="19"/>
      <c r="G57" s="2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 x14ac:dyDescent="0.25">
      <c r="A58" s="7"/>
      <c r="B58" s="1"/>
      <c r="C58" s="7"/>
      <c r="D58" s="2"/>
      <c r="E58" s="34"/>
      <c r="F58" s="19"/>
      <c r="G58" s="1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 x14ac:dyDescent="0.25">
      <c r="A59" s="7"/>
      <c r="B59" s="1"/>
      <c r="C59" s="7"/>
      <c r="D59" s="2"/>
      <c r="E59" s="34"/>
      <c r="F59" s="19"/>
      <c r="G59" s="1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 x14ac:dyDescent="0.25">
      <c r="A60" s="7"/>
      <c r="B60" s="1"/>
      <c r="C60" s="7"/>
      <c r="D60" s="2"/>
      <c r="E60" s="34"/>
      <c r="F60" s="19"/>
      <c r="G60" s="1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x14ac:dyDescent="0.25">
      <c r="A61" s="7"/>
      <c r="B61" s="1"/>
      <c r="C61" s="7"/>
      <c r="D61" s="2"/>
      <c r="E61" s="34"/>
      <c r="F61" s="19"/>
      <c r="G61" s="1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x14ac:dyDescent="0.25">
      <c r="A62" s="7"/>
      <c r="B62" s="1"/>
      <c r="C62" s="7"/>
      <c r="D62" s="2"/>
      <c r="E62" s="34"/>
      <c r="F62" s="19"/>
      <c r="G62" s="1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x14ac:dyDescent="0.25">
      <c r="A63" s="7"/>
      <c r="B63" s="1"/>
      <c r="C63" s="7"/>
      <c r="D63" s="2"/>
      <c r="E63" s="34"/>
      <c r="F63" s="19"/>
      <c r="G63" s="1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x14ac:dyDescent="0.25">
      <c r="A64" s="7"/>
      <c r="B64" s="1"/>
      <c r="C64" s="7"/>
      <c r="D64" s="2"/>
      <c r="E64" s="34"/>
      <c r="F64" s="19"/>
      <c r="G64" s="1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x14ac:dyDescent="0.25">
      <c r="A65" s="7"/>
      <c r="B65" s="1"/>
      <c r="C65" s="7"/>
      <c r="D65" s="2"/>
      <c r="E65" s="34"/>
      <c r="F65" s="19"/>
      <c r="G65" s="1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x14ac:dyDescent="0.25">
      <c r="A66" s="7"/>
      <c r="B66" s="1"/>
      <c r="C66" s="7"/>
      <c r="D66" s="2"/>
      <c r="E66" s="34"/>
      <c r="F66" s="19"/>
      <c r="G66" s="1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x14ac:dyDescent="0.25">
      <c r="A67" s="7"/>
      <c r="B67" s="1"/>
      <c r="C67" s="7"/>
      <c r="D67" s="2"/>
      <c r="E67" s="34"/>
      <c r="F67" s="19"/>
      <c r="G67" s="1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x14ac:dyDescent="0.25">
      <c r="A68" s="7"/>
      <c r="B68" s="1"/>
      <c r="C68" s="7"/>
      <c r="D68" s="2"/>
      <c r="E68" s="34"/>
      <c r="F68" s="19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x14ac:dyDescent="0.25">
      <c r="A69" s="7"/>
      <c r="B69" s="1"/>
      <c r="C69" s="7"/>
      <c r="D69" s="2"/>
      <c r="E69" s="34"/>
      <c r="F69" s="19"/>
      <c r="G69" s="1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x14ac:dyDescent="0.25">
      <c r="A70" s="7"/>
      <c r="B70" s="1"/>
      <c r="C70" s="7"/>
      <c r="D70" s="2"/>
      <c r="E70" s="34"/>
      <c r="F70" s="19"/>
      <c r="G70" s="1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x14ac:dyDescent="0.25">
      <c r="A71" s="7"/>
      <c r="B71" s="1"/>
      <c r="C71" s="7"/>
      <c r="D71" s="2"/>
      <c r="E71" s="34"/>
      <c r="F71" s="19"/>
      <c r="G71" s="1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x14ac:dyDescent="0.25">
      <c r="A72" s="7"/>
      <c r="B72" s="1"/>
      <c r="C72" s="7"/>
      <c r="D72" s="2"/>
      <c r="E72" s="34"/>
      <c r="F72" s="19"/>
      <c r="G72" s="1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x14ac:dyDescent="0.25">
      <c r="A73" s="7"/>
      <c r="B73" s="1"/>
      <c r="C73" s="7"/>
      <c r="D73" s="2"/>
      <c r="E73" s="34"/>
      <c r="F73" s="19"/>
      <c r="G73" s="1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x14ac:dyDescent="0.25">
      <c r="A74" s="7"/>
      <c r="B74" s="1"/>
      <c r="C74" s="7"/>
      <c r="D74" s="2"/>
      <c r="E74" s="34"/>
      <c r="F74" s="19"/>
      <c r="G74" s="1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x14ac:dyDescent="0.25">
      <c r="A75" s="7"/>
      <c r="B75" s="1"/>
      <c r="C75" s="7"/>
      <c r="D75" s="2"/>
      <c r="E75" s="34"/>
      <c r="F75" s="19"/>
      <c r="G75" s="1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x14ac:dyDescent="0.25">
      <c r="A76" s="7"/>
      <c r="B76" s="1"/>
      <c r="C76" s="7"/>
      <c r="D76" s="2"/>
      <c r="E76" s="34"/>
      <c r="F76" s="19"/>
      <c r="G76" s="1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x14ac:dyDescent="0.25">
      <c r="A77" s="7"/>
      <c r="B77" s="1"/>
      <c r="C77" s="7"/>
      <c r="D77" s="2"/>
      <c r="E77" s="34"/>
      <c r="F77" s="19"/>
      <c r="G77" s="1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x14ac:dyDescent="0.25">
      <c r="A78" s="7"/>
      <c r="B78" s="1"/>
      <c r="C78" s="7"/>
      <c r="D78" s="2"/>
      <c r="E78" s="34"/>
      <c r="F78" s="19"/>
      <c r="G78" s="1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x14ac:dyDescent="0.25">
      <c r="A79" s="7"/>
      <c r="B79" s="1"/>
      <c r="C79" s="7"/>
      <c r="D79" s="2"/>
      <c r="E79" s="34"/>
      <c r="F79" s="19"/>
      <c r="G79" s="1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x14ac:dyDescent="0.25">
      <c r="A80" s="7"/>
      <c r="B80" s="1"/>
      <c r="C80" s="7"/>
      <c r="D80" s="2"/>
      <c r="E80" s="34"/>
      <c r="F80" s="19"/>
      <c r="G80" s="1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x14ac:dyDescent="0.25">
      <c r="A81" s="7"/>
      <c r="B81" s="1"/>
      <c r="C81" s="7"/>
      <c r="D81" s="2"/>
      <c r="E81" s="34"/>
      <c r="F81" s="19"/>
      <c r="G81" s="1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x14ac:dyDescent="0.25">
      <c r="A82" s="7"/>
      <c r="B82" s="1"/>
      <c r="C82" s="7"/>
      <c r="D82" s="2"/>
      <c r="E82" s="34"/>
      <c r="F82" s="19"/>
      <c r="G82" s="1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x14ac:dyDescent="0.25">
      <c r="A83" s="7"/>
      <c r="B83" s="1"/>
      <c r="C83" s="7"/>
      <c r="D83" s="2"/>
      <c r="E83" s="34"/>
      <c r="F83" s="19"/>
      <c r="G83" s="1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</sheetData>
  <mergeCells count="23">
    <mergeCell ref="F9:F10"/>
    <mergeCell ref="A1:E1"/>
    <mergeCell ref="A2:B2"/>
    <mergeCell ref="C2:E2"/>
    <mergeCell ref="A4:B4"/>
    <mergeCell ref="A5:B5"/>
    <mergeCell ref="A3:E3"/>
    <mergeCell ref="A6:E7"/>
    <mergeCell ref="B9:B10"/>
    <mergeCell ref="C9:C10"/>
    <mergeCell ref="D9:D10"/>
    <mergeCell ref="E9:E10"/>
    <mergeCell ref="CF35:CW35"/>
    <mergeCell ref="G43:CW43"/>
    <mergeCell ref="G11:O11"/>
    <mergeCell ref="P19:AG19"/>
    <mergeCell ref="AH27:CE27"/>
    <mergeCell ref="G18:O18"/>
    <mergeCell ref="G16:O16"/>
    <mergeCell ref="P26:AG26"/>
    <mergeCell ref="P24:AG24"/>
    <mergeCell ref="BY34:CE34"/>
    <mergeCell ref="CV42:CW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tabSelected="1" workbookViewId="0">
      <selection activeCell="J11" sqref="J11"/>
    </sheetView>
  </sheetViews>
  <sheetFormatPr baseColWidth="10" defaultRowHeight="15" x14ac:dyDescent="0.25"/>
  <cols>
    <col min="3" max="3" width="17.140625" customWidth="1"/>
  </cols>
  <sheetData>
    <row r="1" spans="2:12" x14ac:dyDescent="0.25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2:12" s="110" customFormat="1" x14ac:dyDescent="0.25">
      <c r="B2" s="109"/>
      <c r="C2" s="109"/>
      <c r="D2" s="109" t="s">
        <v>127</v>
      </c>
      <c r="E2" s="109" t="s">
        <v>82</v>
      </c>
      <c r="F2" s="109" t="s">
        <v>83</v>
      </c>
      <c r="G2" s="109" t="s">
        <v>84</v>
      </c>
      <c r="H2" s="109" t="s">
        <v>111</v>
      </c>
      <c r="I2" s="109" t="s">
        <v>112</v>
      </c>
      <c r="J2" s="109" t="s">
        <v>129</v>
      </c>
      <c r="K2" s="109" t="s">
        <v>130</v>
      </c>
      <c r="L2" s="109" t="s">
        <v>122</v>
      </c>
    </row>
    <row r="3" spans="2:12" s="110" customFormat="1" x14ac:dyDescent="0.25">
      <c r="B3" s="109" t="s">
        <v>137</v>
      </c>
      <c r="C3" s="109"/>
      <c r="D3" s="109"/>
      <c r="E3" s="109">
        <v>2.5</v>
      </c>
      <c r="F3" s="109">
        <v>5</v>
      </c>
      <c r="G3" s="109">
        <v>12</v>
      </c>
      <c r="H3" s="109">
        <v>3.5</v>
      </c>
      <c r="I3" s="109">
        <v>8</v>
      </c>
      <c r="J3" s="109">
        <v>11</v>
      </c>
      <c r="K3" s="109">
        <v>7</v>
      </c>
      <c r="L3" s="109">
        <f>SUM(E3:K3)</f>
        <v>49</v>
      </c>
    </row>
    <row r="4" spans="2:12" x14ac:dyDescent="0.25">
      <c r="B4" s="99" t="s">
        <v>81</v>
      </c>
      <c r="C4" s="100">
        <v>0.1</v>
      </c>
      <c r="D4" s="98">
        <v>9</v>
      </c>
      <c r="E4" s="101">
        <v>9</v>
      </c>
      <c r="F4" s="101"/>
      <c r="G4" s="101"/>
      <c r="H4" s="101"/>
      <c r="I4" s="101"/>
      <c r="J4" s="104"/>
      <c r="K4" s="98"/>
      <c r="L4" s="98"/>
    </row>
    <row r="5" spans="2:12" x14ac:dyDescent="0.25">
      <c r="B5" s="99" t="s">
        <v>85</v>
      </c>
      <c r="C5" s="100">
        <v>0.2</v>
      </c>
      <c r="D5" s="98">
        <v>18</v>
      </c>
      <c r="E5" s="101">
        <v>18</v>
      </c>
      <c r="F5" s="101"/>
      <c r="G5" s="101"/>
      <c r="H5" s="101"/>
      <c r="I5" s="101"/>
      <c r="J5" s="104"/>
      <c r="K5" s="98"/>
      <c r="L5" s="98"/>
    </row>
    <row r="6" spans="2:12" x14ac:dyDescent="0.25">
      <c r="B6" s="99" t="s">
        <v>86</v>
      </c>
      <c r="C6" s="100">
        <v>0.5</v>
      </c>
      <c r="D6" s="98">
        <v>50</v>
      </c>
      <c r="E6" s="98">
        <v>10</v>
      </c>
      <c r="F6" s="98">
        <v>10</v>
      </c>
      <c r="G6" s="98">
        <v>10</v>
      </c>
      <c r="H6" s="98">
        <v>10</v>
      </c>
      <c r="I6" s="98">
        <v>10</v>
      </c>
      <c r="J6" s="98"/>
      <c r="K6" s="98"/>
      <c r="L6" s="98">
        <f>SUM($E6:$I6)</f>
        <v>50</v>
      </c>
    </row>
    <row r="7" spans="2:12" x14ac:dyDescent="0.25">
      <c r="B7" s="99" t="s">
        <v>87</v>
      </c>
      <c r="C7" s="100">
        <v>0.2</v>
      </c>
      <c r="D7" s="98">
        <v>17</v>
      </c>
      <c r="E7" s="98">
        <v>2</v>
      </c>
      <c r="F7" s="98">
        <v>2</v>
      </c>
      <c r="G7" s="98">
        <v>4</v>
      </c>
      <c r="H7" s="98">
        <v>2</v>
      </c>
      <c r="I7" s="98">
        <v>2</v>
      </c>
      <c r="J7" s="98">
        <v>3</v>
      </c>
      <c r="K7" s="98">
        <v>2</v>
      </c>
      <c r="L7" s="98">
        <f>SUM($E7:$K7)</f>
        <v>17</v>
      </c>
    </row>
    <row r="8" spans="2:12" x14ac:dyDescent="0.25">
      <c r="B8" s="98" t="s">
        <v>126</v>
      </c>
      <c r="C8" s="102">
        <v>0.1</v>
      </c>
      <c r="D8" s="98">
        <v>10</v>
      </c>
      <c r="E8" s="98"/>
      <c r="F8" s="98"/>
      <c r="G8" s="98"/>
      <c r="H8" s="98"/>
      <c r="I8" s="98"/>
      <c r="J8" s="98"/>
      <c r="K8" s="98"/>
      <c r="L8" s="98">
        <f t="shared" ref="L7:L8" si="0">SUM($E8:$I8)</f>
        <v>0</v>
      </c>
    </row>
    <row r="9" spans="2:12" x14ac:dyDescent="0.25">
      <c r="B9" s="99" t="s">
        <v>122</v>
      </c>
      <c r="C9" s="100">
        <f>SUM(C4:C7)</f>
        <v>1</v>
      </c>
      <c r="D9" s="98">
        <f>SUM(D4:D7)</f>
        <v>94</v>
      </c>
      <c r="E9" s="98"/>
      <c r="F9" s="98"/>
      <c r="G9" s="98"/>
      <c r="H9" s="98"/>
      <c r="I9" s="98"/>
      <c r="J9" s="98"/>
      <c r="K9" s="98"/>
      <c r="L9" s="98"/>
    </row>
    <row r="10" spans="2:12" x14ac:dyDescent="0.25">
      <c r="B10" s="103" t="s">
        <v>128</v>
      </c>
    </row>
    <row r="13" spans="2:12" x14ac:dyDescent="0.25">
      <c r="B13" t="s">
        <v>123</v>
      </c>
      <c r="C13" s="68">
        <v>42472</v>
      </c>
    </row>
    <row r="14" spans="2:12" x14ac:dyDescent="0.25">
      <c r="B14" t="s">
        <v>124</v>
      </c>
      <c r="C14" s="68">
        <v>42566</v>
      </c>
    </row>
    <row r="15" spans="2:12" x14ac:dyDescent="0.25">
      <c r="B15" t="s">
        <v>125</v>
      </c>
      <c r="C15">
        <f>C14-C13</f>
        <v>94</v>
      </c>
    </row>
    <row r="17" spans="2:4" x14ac:dyDescent="0.25">
      <c r="B17" t="s">
        <v>131</v>
      </c>
      <c r="C17">
        <v>13</v>
      </c>
      <c r="D17" t="s">
        <v>135</v>
      </c>
    </row>
    <row r="18" spans="2:4" x14ac:dyDescent="0.25">
      <c r="B18" t="s">
        <v>132</v>
      </c>
      <c r="C18">
        <v>15</v>
      </c>
      <c r="D18" t="s">
        <v>134</v>
      </c>
    </row>
    <row r="19" spans="2:4" x14ac:dyDescent="0.25">
      <c r="B19" t="s">
        <v>133</v>
      </c>
      <c r="C19">
        <v>21</v>
      </c>
      <c r="D19" t="s">
        <v>136</v>
      </c>
    </row>
    <row r="20" spans="2:4" x14ac:dyDescent="0.25">
      <c r="B20" t="s">
        <v>122</v>
      </c>
      <c r="C20">
        <f>SUM(C17:C19)</f>
        <v>49</v>
      </c>
    </row>
  </sheetData>
  <mergeCells count="2">
    <mergeCell ref="E4:I4"/>
    <mergeCell ref="E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18" sqref="E18"/>
    </sheetView>
  </sheetViews>
  <sheetFormatPr baseColWidth="10" defaultRowHeight="15" x14ac:dyDescent="0.25"/>
  <sheetData>
    <row r="1" spans="1:8" x14ac:dyDescent="0.25">
      <c r="A1" s="98"/>
      <c r="B1" s="104" t="s">
        <v>148</v>
      </c>
      <c r="C1" s="104" t="s">
        <v>146</v>
      </c>
      <c r="D1" s="104" t="s">
        <v>147</v>
      </c>
      <c r="G1" s="111" t="s">
        <v>151</v>
      </c>
      <c r="H1" s="111" t="s">
        <v>152</v>
      </c>
    </row>
    <row r="2" spans="1:8" x14ac:dyDescent="0.25">
      <c r="A2" s="98" t="s">
        <v>96</v>
      </c>
      <c r="B2" s="98" t="s">
        <v>144</v>
      </c>
      <c r="C2" s="98">
        <v>1</v>
      </c>
      <c r="D2" s="98">
        <f>C2*2.5</f>
        <v>2.5</v>
      </c>
      <c r="E2" s="106">
        <f>SUM(D2)</f>
        <v>2.5</v>
      </c>
      <c r="G2" s="98" t="s">
        <v>145</v>
      </c>
      <c r="H2" s="98">
        <v>1</v>
      </c>
    </row>
    <row r="3" spans="1:8" x14ac:dyDescent="0.25">
      <c r="A3" s="105" t="s">
        <v>138</v>
      </c>
      <c r="B3" s="98" t="s">
        <v>144</v>
      </c>
      <c r="C3" s="98">
        <v>1</v>
      </c>
      <c r="D3" s="98">
        <f t="shared" ref="D3:D4" si="0">C3*2.5</f>
        <v>2.5</v>
      </c>
      <c r="E3" s="107">
        <f>SUM(D3:D4)</f>
        <v>5</v>
      </c>
      <c r="G3" s="98" t="s">
        <v>144</v>
      </c>
      <c r="H3" s="98">
        <v>2.5</v>
      </c>
    </row>
    <row r="4" spans="1:8" x14ac:dyDescent="0.25">
      <c r="A4" s="105"/>
      <c r="B4" s="98" t="s">
        <v>144</v>
      </c>
      <c r="C4" s="98">
        <v>1</v>
      </c>
      <c r="D4" s="98">
        <f t="shared" si="0"/>
        <v>2.5</v>
      </c>
      <c r="E4" s="107"/>
      <c r="G4" s="98" t="s">
        <v>149</v>
      </c>
      <c r="H4" s="98">
        <v>3</v>
      </c>
    </row>
    <row r="5" spans="1:8" x14ac:dyDescent="0.25">
      <c r="A5" s="105" t="s">
        <v>139</v>
      </c>
      <c r="B5" s="98" t="s">
        <v>145</v>
      </c>
      <c r="C5" s="98">
        <v>5</v>
      </c>
      <c r="D5" s="98">
        <f>C5</f>
        <v>5</v>
      </c>
      <c r="E5" s="108">
        <f>SUM(D5:D6)</f>
        <v>12</v>
      </c>
    </row>
    <row r="6" spans="1:8" x14ac:dyDescent="0.25">
      <c r="A6" s="105"/>
      <c r="B6" s="98" t="s">
        <v>149</v>
      </c>
      <c r="C6" s="98">
        <v>1</v>
      </c>
      <c r="D6" s="98">
        <f>C6*7</f>
        <v>7</v>
      </c>
      <c r="E6" s="108"/>
    </row>
    <row r="7" spans="1:8" x14ac:dyDescent="0.25">
      <c r="A7" s="105" t="s">
        <v>140</v>
      </c>
      <c r="B7" s="98" t="s">
        <v>145</v>
      </c>
      <c r="C7" s="98">
        <v>1</v>
      </c>
      <c r="D7" s="98">
        <f>C7*1</f>
        <v>1</v>
      </c>
      <c r="E7" s="108">
        <f>SUM(D7:D8)</f>
        <v>3.5</v>
      </c>
    </row>
    <row r="8" spans="1:8" x14ac:dyDescent="0.25">
      <c r="A8" s="105"/>
      <c r="B8" s="98" t="s">
        <v>144</v>
      </c>
      <c r="C8" s="98">
        <v>1</v>
      </c>
      <c r="D8" s="98">
        <f>C8*2.5</f>
        <v>2.5</v>
      </c>
      <c r="E8" s="108"/>
    </row>
    <row r="9" spans="1:8" x14ac:dyDescent="0.25">
      <c r="A9" s="105" t="s">
        <v>141</v>
      </c>
      <c r="B9" s="98" t="s">
        <v>145</v>
      </c>
      <c r="C9" s="98">
        <v>1</v>
      </c>
      <c r="D9" s="98">
        <f>C9*1</f>
        <v>1</v>
      </c>
      <c r="E9" s="108">
        <f>SUM(D9:D10)</f>
        <v>8</v>
      </c>
    </row>
    <row r="10" spans="1:8" x14ac:dyDescent="0.25">
      <c r="A10" s="105"/>
      <c r="B10" s="98" t="s">
        <v>149</v>
      </c>
      <c r="C10" s="98">
        <v>1</v>
      </c>
      <c r="D10" s="98">
        <f>C10*7</f>
        <v>7</v>
      </c>
      <c r="E10" s="108"/>
    </row>
    <row r="11" spans="1:8" x14ac:dyDescent="0.25">
      <c r="A11" s="105" t="s">
        <v>142</v>
      </c>
      <c r="B11" s="98" t="s">
        <v>145</v>
      </c>
      <c r="C11" s="98">
        <v>6</v>
      </c>
      <c r="D11" s="98">
        <f>C11*1</f>
        <v>6</v>
      </c>
      <c r="E11" s="108">
        <f>SUM(D11:D12)</f>
        <v>11</v>
      </c>
    </row>
    <row r="12" spans="1:8" x14ac:dyDescent="0.25">
      <c r="A12" s="105"/>
      <c r="B12" s="98" t="s">
        <v>144</v>
      </c>
      <c r="C12" s="98">
        <v>2</v>
      </c>
      <c r="D12" s="98">
        <f>C12*2.5</f>
        <v>5</v>
      </c>
      <c r="E12" s="108"/>
    </row>
    <row r="13" spans="1:8" x14ac:dyDescent="0.25">
      <c r="A13" s="98" t="s">
        <v>143</v>
      </c>
      <c r="B13" s="98" t="s">
        <v>149</v>
      </c>
      <c r="C13" s="98">
        <v>1</v>
      </c>
      <c r="D13" s="98">
        <f>C13*7</f>
        <v>7</v>
      </c>
      <c r="E13" s="106">
        <f>SUM(D13)</f>
        <v>7</v>
      </c>
    </row>
    <row r="14" spans="1:8" x14ac:dyDescent="0.25">
      <c r="A14" s="101" t="s">
        <v>150</v>
      </c>
      <c r="B14" s="101"/>
      <c r="C14" s="101"/>
      <c r="D14" s="98">
        <f>SUM(D2:D13)</f>
        <v>49</v>
      </c>
    </row>
  </sheetData>
  <mergeCells count="11">
    <mergeCell ref="E3:E4"/>
    <mergeCell ref="E5:E6"/>
    <mergeCell ref="E7:E8"/>
    <mergeCell ref="E9:E10"/>
    <mergeCell ref="E11:E12"/>
    <mergeCell ref="A3:A4"/>
    <mergeCell ref="A5:A6"/>
    <mergeCell ref="A7:A8"/>
    <mergeCell ref="A9:A10"/>
    <mergeCell ref="A11:A12"/>
    <mergeCell ref="A14:C14"/>
  </mergeCells>
  <pageMargins left="0.7" right="0.7" top="0.75" bottom="0.75" header="0.3" footer="0.3"/>
  <ignoredErrors>
    <ignoredError sqref="D8 D1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RowHeight="15" x14ac:dyDescent="0.25"/>
  <cols>
    <col min="1" max="1" width="2" bestFit="1" customWidth="1"/>
    <col min="2" max="2" width="2.7109375" bestFit="1" customWidth="1"/>
    <col min="3" max="3" width="4.28515625" customWidth="1"/>
    <col min="4" max="4" width="5.28515625" bestFit="1" customWidth="1"/>
  </cols>
  <sheetData>
    <row r="1" spans="1:4" x14ac:dyDescent="0.25">
      <c r="A1">
        <v>1</v>
      </c>
      <c r="B1" t="s">
        <v>5</v>
      </c>
      <c r="D1" t="s">
        <v>72</v>
      </c>
    </row>
    <row r="2" spans="1:4" x14ac:dyDescent="0.25">
      <c r="A2">
        <v>2</v>
      </c>
      <c r="B2" t="s">
        <v>6</v>
      </c>
      <c r="D2" t="s">
        <v>73</v>
      </c>
    </row>
    <row r="3" spans="1:4" x14ac:dyDescent="0.25">
      <c r="A3">
        <v>3</v>
      </c>
      <c r="B3" t="s">
        <v>6</v>
      </c>
    </row>
    <row r="4" spans="1:4" x14ac:dyDescent="0.25">
      <c r="A4">
        <v>4</v>
      </c>
      <c r="B4" t="s">
        <v>7</v>
      </c>
    </row>
    <row r="5" spans="1:4" x14ac:dyDescent="0.25">
      <c r="A5">
        <v>5</v>
      </c>
      <c r="B5" t="s">
        <v>8</v>
      </c>
    </row>
    <row r="6" spans="1:4" x14ac:dyDescent="0.25">
      <c r="A6">
        <v>6</v>
      </c>
      <c r="B6" t="s">
        <v>9</v>
      </c>
    </row>
    <row r="7" spans="1:4" x14ac:dyDescent="0.25">
      <c r="A7">
        <v>7</v>
      </c>
      <c r="B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Projet 1</vt:lpstr>
      <vt:lpstr>Feuil2</vt:lpstr>
      <vt:lpstr>Feuil1</vt:lpstr>
      <vt:lpstr>Feuil3</vt:lpstr>
      <vt:lpstr>Table</vt:lpstr>
      <vt:lpstr>ouinon</vt:lpstr>
      <vt:lpstr>semaine</vt:lpstr>
      <vt:lpstr>'Projet 1'!Zone_d_impression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Madeleine</cp:lastModifiedBy>
  <cp:lastPrinted>2013-05-30T16:14:13Z</cp:lastPrinted>
  <dcterms:created xsi:type="dcterms:W3CDTF">2013-05-27T13:57:34Z</dcterms:created>
  <dcterms:modified xsi:type="dcterms:W3CDTF">2016-04-28T17:08:00Z</dcterms:modified>
</cp:coreProperties>
</file>