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Lazowska/Desktop/"/>
    </mc:Choice>
  </mc:AlternateContent>
  <bookViews>
    <workbookView xWindow="0" yWindow="460" windowWidth="51120" windowHeight="26740"/>
  </bookViews>
  <sheets>
    <sheet name="Assumptions" sheetId="3" r:id="rId1"/>
    <sheet name="Scenario 1 P&amp;L" sheetId="2" r:id="rId2"/>
    <sheet name="Scenario 2 P&amp;L" sheetId="4" r:id="rId3"/>
    <sheet name="Scenario 3 P&amp;L" sheetId="5" r:id="rId4"/>
  </sheets>
  <definedNames>
    <definedName name="_xlnm.Print_Titles" localSheetId="1">'Scenario 1 P&amp;L'!$B:$C,'Scenario 1 P&amp;L'!$2:$3</definedName>
    <definedName name="_xlnm.Print_Titles" localSheetId="2">'Scenario 2 P&amp;L'!$B:$C,'Scenario 2 P&amp;L'!$2:$3</definedName>
    <definedName name="_xlnm.Print_Titles" localSheetId="3">'Scenario 3 P&amp;L'!$B:$C,'Scenario 3 P&amp;L'!$2:$3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G85" i="2" l="1"/>
  <c r="G46" i="2"/>
  <c r="G47" i="2"/>
  <c r="G10" i="2"/>
  <c r="G11" i="2"/>
  <c r="G12" i="2"/>
  <c r="E89" i="2"/>
  <c r="F89" i="2"/>
  <c r="G89" i="2"/>
  <c r="E90" i="2"/>
  <c r="F90" i="2"/>
  <c r="G90" i="2"/>
  <c r="E91" i="2"/>
  <c r="F91" i="2"/>
  <c r="G91" i="2"/>
  <c r="E92" i="2"/>
  <c r="F92" i="2"/>
  <c r="G92" i="2"/>
  <c r="G88" i="2"/>
  <c r="E94" i="2"/>
  <c r="F94" i="2"/>
  <c r="G94" i="2"/>
  <c r="E95" i="2"/>
  <c r="F95" i="2"/>
  <c r="G95" i="2"/>
  <c r="E96" i="2"/>
  <c r="F96" i="2"/>
  <c r="G96" i="2"/>
  <c r="E97" i="2"/>
  <c r="F97" i="2"/>
  <c r="G97" i="2"/>
  <c r="G93" i="2"/>
  <c r="E99" i="2"/>
  <c r="F99" i="2"/>
  <c r="G99" i="2"/>
  <c r="E100" i="2"/>
  <c r="F100" i="2"/>
  <c r="G100" i="2"/>
  <c r="E101" i="2"/>
  <c r="F101" i="2"/>
  <c r="G101" i="2"/>
  <c r="G98" i="2"/>
  <c r="E102" i="2"/>
  <c r="F102" i="2"/>
  <c r="G102" i="2"/>
  <c r="E103" i="2"/>
  <c r="F103" i="2"/>
  <c r="G103" i="2"/>
  <c r="E104" i="2"/>
  <c r="F104" i="2"/>
  <c r="G104" i="2"/>
  <c r="E105" i="2"/>
  <c r="F105" i="2"/>
  <c r="G105" i="2"/>
  <c r="E106" i="2"/>
  <c r="F106" i="2"/>
  <c r="G106" i="2"/>
  <c r="E107" i="2"/>
  <c r="F107" i="2"/>
  <c r="G107" i="2"/>
  <c r="G108" i="2"/>
  <c r="G20" i="2"/>
  <c r="G23" i="2"/>
  <c r="G24" i="2"/>
  <c r="G27" i="2"/>
  <c r="G28" i="2"/>
  <c r="G30" i="2"/>
  <c r="G31" i="2"/>
  <c r="G32" i="2"/>
  <c r="G33" i="2"/>
  <c r="G35" i="2"/>
  <c r="G36" i="2"/>
  <c r="G37" i="2"/>
  <c r="G39" i="2"/>
  <c r="F85" i="2"/>
  <c r="F46" i="2"/>
  <c r="F47" i="2"/>
  <c r="F10" i="2"/>
  <c r="F11" i="2"/>
  <c r="F12" i="2"/>
  <c r="F111" i="2"/>
  <c r="F112" i="2"/>
  <c r="F113" i="2"/>
  <c r="F114" i="2"/>
  <c r="F115" i="2"/>
  <c r="F116" i="2"/>
  <c r="F19" i="2"/>
  <c r="F88" i="2"/>
  <c r="F93" i="2"/>
  <c r="F98" i="2"/>
  <c r="F108" i="2"/>
  <c r="F20" i="2"/>
  <c r="F21" i="2"/>
  <c r="F23" i="2"/>
  <c r="F24" i="2"/>
  <c r="F27" i="2"/>
  <c r="F28" i="2"/>
  <c r="F30" i="2"/>
  <c r="F31" i="2"/>
  <c r="F32" i="2"/>
  <c r="F33" i="2"/>
  <c r="F35" i="2"/>
  <c r="F36" i="2"/>
  <c r="F37" i="2"/>
  <c r="F39" i="2"/>
  <c r="F40" i="2"/>
  <c r="F60" i="2"/>
  <c r="E85" i="2"/>
  <c r="E46" i="2"/>
  <c r="E47" i="2"/>
  <c r="E10" i="2"/>
  <c r="E11" i="2"/>
  <c r="E12" i="2"/>
  <c r="E111" i="2"/>
  <c r="E112" i="2"/>
  <c r="E113" i="2"/>
  <c r="E114" i="2"/>
  <c r="E115" i="2"/>
  <c r="E116" i="2"/>
  <c r="E19" i="2"/>
  <c r="E88" i="2"/>
  <c r="E93" i="2"/>
  <c r="E98" i="2"/>
  <c r="E108" i="2"/>
  <c r="E20" i="2"/>
  <c r="E21" i="2"/>
  <c r="E23" i="2"/>
  <c r="E24" i="2"/>
  <c r="E27" i="2"/>
  <c r="E28" i="2"/>
  <c r="E30" i="2"/>
  <c r="E31" i="2"/>
  <c r="E32" i="2"/>
  <c r="E33" i="2"/>
  <c r="E35" i="2"/>
  <c r="E36" i="2"/>
  <c r="E37" i="2"/>
  <c r="E39" i="2"/>
  <c r="E40" i="2"/>
  <c r="E60" i="2"/>
  <c r="F59" i="2"/>
  <c r="E59" i="2"/>
  <c r="F58" i="2"/>
  <c r="E58" i="2"/>
  <c r="F57" i="2"/>
  <c r="E57" i="2"/>
  <c r="F56" i="2"/>
  <c r="E56" i="2"/>
  <c r="F55" i="2"/>
  <c r="E55" i="2"/>
  <c r="E7" i="2"/>
  <c r="E14" i="2"/>
  <c r="E42" i="2"/>
  <c r="E51" i="2"/>
  <c r="E52" i="2"/>
  <c r="F7" i="2"/>
  <c r="F14" i="2"/>
  <c r="F42" i="2"/>
  <c r="F51" i="2"/>
  <c r="F52" i="2"/>
  <c r="G7" i="2"/>
  <c r="G14" i="2"/>
  <c r="F43" i="2"/>
  <c r="E43" i="2"/>
  <c r="G15" i="2"/>
  <c r="F15" i="2"/>
  <c r="E15" i="2"/>
  <c r="R35" i="3"/>
  <c r="S35" i="3"/>
  <c r="T35" i="3"/>
  <c r="U35" i="3"/>
  <c r="V35" i="3"/>
  <c r="W35" i="3"/>
  <c r="X35" i="3"/>
  <c r="Y35" i="3"/>
  <c r="Z35" i="3"/>
  <c r="AA35" i="3"/>
  <c r="AB35" i="3"/>
  <c r="AC35" i="3"/>
  <c r="E13" i="3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B111" i="5"/>
  <c r="AA111" i="5"/>
  <c r="Z111" i="5"/>
  <c r="Y111" i="5"/>
  <c r="X111" i="5"/>
  <c r="W111" i="5"/>
  <c r="V111" i="5"/>
  <c r="U111" i="5"/>
  <c r="T111" i="5"/>
  <c r="S111" i="5"/>
  <c r="R111" i="5"/>
  <c r="Q111" i="5"/>
  <c r="P111" i="5"/>
  <c r="O111" i="5"/>
  <c r="N111" i="5"/>
  <c r="M111" i="5"/>
  <c r="L111" i="5"/>
  <c r="K111" i="5"/>
  <c r="J111" i="5"/>
  <c r="I111" i="5"/>
  <c r="H111" i="5"/>
  <c r="G111" i="5"/>
  <c r="F111" i="5"/>
  <c r="E111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B85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B90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B95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AA103" i="5"/>
  <c r="AB103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AB105" i="5"/>
  <c r="AA85" i="5"/>
  <c r="AA90" i="5"/>
  <c r="AA95" i="5"/>
  <c r="AA105" i="5"/>
  <c r="Z85" i="5"/>
  <c r="Z90" i="5"/>
  <c r="Z95" i="5"/>
  <c r="Z105" i="5"/>
  <c r="Y85" i="5"/>
  <c r="Y90" i="5"/>
  <c r="Y95" i="5"/>
  <c r="Y105" i="5"/>
  <c r="X85" i="5"/>
  <c r="X90" i="5"/>
  <c r="X95" i="5"/>
  <c r="X105" i="5"/>
  <c r="W85" i="5"/>
  <c r="W90" i="5"/>
  <c r="W95" i="5"/>
  <c r="W105" i="5"/>
  <c r="V85" i="5"/>
  <c r="V90" i="5"/>
  <c r="V95" i="5"/>
  <c r="V105" i="5"/>
  <c r="U85" i="5"/>
  <c r="U90" i="5"/>
  <c r="U95" i="5"/>
  <c r="U105" i="5"/>
  <c r="T85" i="5"/>
  <c r="T90" i="5"/>
  <c r="T95" i="5"/>
  <c r="T105" i="5"/>
  <c r="S85" i="5"/>
  <c r="S90" i="5"/>
  <c r="S95" i="5"/>
  <c r="S105" i="5"/>
  <c r="R85" i="5"/>
  <c r="R90" i="5"/>
  <c r="R95" i="5"/>
  <c r="R105" i="5"/>
  <c r="Q85" i="5"/>
  <c r="Q90" i="5"/>
  <c r="Q95" i="5"/>
  <c r="Q105" i="5"/>
  <c r="P85" i="5"/>
  <c r="P90" i="5"/>
  <c r="P95" i="5"/>
  <c r="P105" i="5"/>
  <c r="O85" i="5"/>
  <c r="O90" i="5"/>
  <c r="O95" i="5"/>
  <c r="O105" i="5"/>
  <c r="N85" i="5"/>
  <c r="N90" i="5"/>
  <c r="N95" i="5"/>
  <c r="N105" i="5"/>
  <c r="M85" i="5"/>
  <c r="M90" i="5"/>
  <c r="M95" i="5"/>
  <c r="M105" i="5"/>
  <c r="L85" i="5"/>
  <c r="L90" i="5"/>
  <c r="L95" i="5"/>
  <c r="L105" i="5"/>
  <c r="K85" i="5"/>
  <c r="K90" i="5"/>
  <c r="K95" i="5"/>
  <c r="K105" i="5"/>
  <c r="J85" i="5"/>
  <c r="J90" i="5"/>
  <c r="J95" i="5"/>
  <c r="J105" i="5"/>
  <c r="I85" i="5"/>
  <c r="I90" i="5"/>
  <c r="I95" i="5"/>
  <c r="I105" i="5"/>
  <c r="H85" i="5"/>
  <c r="H90" i="5"/>
  <c r="H95" i="5"/>
  <c r="H105" i="5"/>
  <c r="G85" i="5"/>
  <c r="G90" i="5"/>
  <c r="G95" i="5"/>
  <c r="G105" i="5"/>
  <c r="F85" i="5"/>
  <c r="F90" i="5"/>
  <c r="F95" i="5"/>
  <c r="F105" i="5"/>
  <c r="E85" i="5"/>
  <c r="E90" i="5"/>
  <c r="E95" i="5"/>
  <c r="E105" i="5"/>
  <c r="B81" i="5"/>
  <c r="B104" i="5"/>
  <c r="B80" i="5"/>
  <c r="B103" i="5"/>
  <c r="B79" i="5"/>
  <c r="B102" i="5"/>
  <c r="B78" i="5"/>
  <c r="B101" i="5"/>
  <c r="B77" i="5"/>
  <c r="B100" i="5"/>
  <c r="B76" i="5"/>
  <c r="B99" i="5"/>
  <c r="C75" i="5"/>
  <c r="C98" i="5"/>
  <c r="C74" i="5"/>
  <c r="C97" i="5"/>
  <c r="C73" i="5"/>
  <c r="C96" i="5"/>
  <c r="B72" i="5"/>
  <c r="B95" i="5"/>
  <c r="C71" i="5"/>
  <c r="C94" i="5"/>
  <c r="C70" i="5"/>
  <c r="C93" i="5"/>
  <c r="C69" i="5"/>
  <c r="C92" i="5"/>
  <c r="C68" i="5"/>
  <c r="C91" i="5"/>
  <c r="B67" i="5"/>
  <c r="B90" i="5"/>
  <c r="C66" i="5"/>
  <c r="C89" i="5"/>
  <c r="C65" i="5"/>
  <c r="C88" i="5"/>
  <c r="C64" i="5"/>
  <c r="C87" i="5"/>
  <c r="C63" i="5"/>
  <c r="C86" i="5"/>
  <c r="B62" i="5"/>
  <c r="B85" i="5"/>
  <c r="AB82" i="5"/>
  <c r="AA82" i="5"/>
  <c r="Z82" i="5"/>
  <c r="Y82" i="5"/>
  <c r="X82" i="5"/>
  <c r="W82" i="5"/>
  <c r="V82" i="5"/>
  <c r="U82" i="5"/>
  <c r="T82" i="5"/>
  <c r="S82" i="5"/>
  <c r="R82" i="5"/>
  <c r="Q82" i="5"/>
  <c r="P82" i="5"/>
  <c r="O82" i="5"/>
  <c r="N82" i="5"/>
  <c r="M82" i="5"/>
  <c r="L82" i="5"/>
  <c r="K82" i="5"/>
  <c r="J82" i="5"/>
  <c r="I82" i="5"/>
  <c r="H82" i="5"/>
  <c r="G82" i="5"/>
  <c r="F82" i="5"/>
  <c r="E82" i="5"/>
  <c r="AB7" i="5"/>
  <c r="AB10" i="5"/>
  <c r="AB11" i="5"/>
  <c r="AB12" i="5"/>
  <c r="AB14" i="5"/>
  <c r="AA7" i="5"/>
  <c r="AA10" i="5"/>
  <c r="AA11" i="5"/>
  <c r="AA12" i="5"/>
  <c r="AA14" i="5"/>
  <c r="Z7" i="5"/>
  <c r="Z10" i="5"/>
  <c r="Z11" i="5"/>
  <c r="Z12" i="5"/>
  <c r="Z14" i="5"/>
  <c r="Y7" i="5"/>
  <c r="Y10" i="5"/>
  <c r="Y11" i="5"/>
  <c r="Y12" i="5"/>
  <c r="Y14" i="5"/>
  <c r="X7" i="5"/>
  <c r="X10" i="5"/>
  <c r="X11" i="5"/>
  <c r="X12" i="5"/>
  <c r="X14" i="5"/>
  <c r="W7" i="5"/>
  <c r="W10" i="5"/>
  <c r="W11" i="5"/>
  <c r="W12" i="5"/>
  <c r="W14" i="5"/>
  <c r="V7" i="5"/>
  <c r="V10" i="5"/>
  <c r="V11" i="5"/>
  <c r="V12" i="5"/>
  <c r="V14" i="5"/>
  <c r="U7" i="5"/>
  <c r="U10" i="5"/>
  <c r="U11" i="5"/>
  <c r="U12" i="5"/>
  <c r="U14" i="5"/>
  <c r="T7" i="5"/>
  <c r="T10" i="5"/>
  <c r="T11" i="5"/>
  <c r="T12" i="5"/>
  <c r="T14" i="5"/>
  <c r="S7" i="5"/>
  <c r="S10" i="5"/>
  <c r="S11" i="5"/>
  <c r="S12" i="5"/>
  <c r="S14" i="5"/>
  <c r="R7" i="5"/>
  <c r="R10" i="5"/>
  <c r="R11" i="5"/>
  <c r="R12" i="5"/>
  <c r="R14" i="5"/>
  <c r="Q7" i="5"/>
  <c r="Q10" i="5"/>
  <c r="Q11" i="5"/>
  <c r="Q12" i="5"/>
  <c r="Q14" i="5"/>
  <c r="P7" i="5"/>
  <c r="P10" i="5"/>
  <c r="P11" i="5"/>
  <c r="P12" i="5"/>
  <c r="P14" i="5"/>
  <c r="O7" i="5"/>
  <c r="O10" i="5"/>
  <c r="O11" i="5"/>
  <c r="O12" i="5"/>
  <c r="O14" i="5"/>
  <c r="N7" i="5"/>
  <c r="N10" i="5"/>
  <c r="N11" i="5"/>
  <c r="N12" i="5"/>
  <c r="N14" i="5"/>
  <c r="M7" i="5"/>
  <c r="M10" i="5"/>
  <c r="M11" i="5"/>
  <c r="M12" i="5"/>
  <c r="M14" i="5"/>
  <c r="L7" i="5"/>
  <c r="L10" i="5"/>
  <c r="L11" i="5"/>
  <c r="L12" i="5"/>
  <c r="L14" i="5"/>
  <c r="K7" i="5"/>
  <c r="K10" i="5"/>
  <c r="K11" i="5"/>
  <c r="K12" i="5"/>
  <c r="K14" i="5"/>
  <c r="J7" i="5"/>
  <c r="J10" i="5"/>
  <c r="J11" i="5"/>
  <c r="J12" i="5"/>
  <c r="J14" i="5"/>
  <c r="I7" i="5"/>
  <c r="I10" i="5"/>
  <c r="I11" i="5"/>
  <c r="I12" i="5"/>
  <c r="I14" i="5"/>
  <c r="H7" i="5"/>
  <c r="H10" i="5"/>
  <c r="H11" i="5"/>
  <c r="H12" i="5"/>
  <c r="H14" i="5"/>
  <c r="G7" i="5"/>
  <c r="G10" i="5"/>
  <c r="G11" i="5"/>
  <c r="G12" i="5"/>
  <c r="G14" i="5"/>
  <c r="F7" i="5"/>
  <c r="F10" i="5"/>
  <c r="F11" i="5"/>
  <c r="F12" i="5"/>
  <c r="F14" i="5"/>
  <c r="E7" i="5"/>
  <c r="E10" i="5"/>
  <c r="E11" i="5"/>
  <c r="E12" i="5"/>
  <c r="E14" i="5"/>
  <c r="U45" i="5"/>
  <c r="V45" i="5"/>
  <c r="W45" i="5"/>
  <c r="X45" i="5"/>
  <c r="Y45" i="5"/>
  <c r="Z45" i="5"/>
  <c r="AA45" i="5"/>
  <c r="AB45" i="5"/>
  <c r="AF45" i="5"/>
  <c r="U46" i="5"/>
  <c r="V46" i="5"/>
  <c r="W46" i="5"/>
  <c r="X46" i="5"/>
  <c r="Y46" i="5"/>
  <c r="Z46" i="5"/>
  <c r="AA46" i="5"/>
  <c r="AB46" i="5"/>
  <c r="AF46" i="5"/>
  <c r="AF10" i="5"/>
  <c r="AF11" i="5"/>
  <c r="AF12" i="5"/>
  <c r="I45" i="5"/>
  <c r="J45" i="5"/>
  <c r="K45" i="5"/>
  <c r="L45" i="5"/>
  <c r="M45" i="5"/>
  <c r="N45" i="5"/>
  <c r="O45" i="5"/>
  <c r="P45" i="5"/>
  <c r="Q45" i="5"/>
  <c r="R45" i="5"/>
  <c r="S45" i="5"/>
  <c r="T45" i="5"/>
  <c r="AE45" i="5"/>
  <c r="I46" i="5"/>
  <c r="J46" i="5"/>
  <c r="K46" i="5"/>
  <c r="L46" i="5"/>
  <c r="M46" i="5"/>
  <c r="N46" i="5"/>
  <c r="O46" i="5"/>
  <c r="P46" i="5"/>
  <c r="Q46" i="5"/>
  <c r="R46" i="5"/>
  <c r="S46" i="5"/>
  <c r="T46" i="5"/>
  <c r="AE46" i="5"/>
  <c r="AE10" i="5"/>
  <c r="AE11" i="5"/>
  <c r="AE12" i="5"/>
  <c r="E45" i="5"/>
  <c r="F45" i="5"/>
  <c r="G45" i="5"/>
  <c r="H45" i="5"/>
  <c r="AD45" i="5"/>
  <c r="E46" i="5"/>
  <c r="F46" i="5"/>
  <c r="G46" i="5"/>
  <c r="H46" i="5"/>
  <c r="AD46" i="5"/>
  <c r="AD10" i="5"/>
  <c r="AD11" i="5"/>
  <c r="AD12" i="5"/>
  <c r="U34" i="5"/>
  <c r="V34" i="5"/>
  <c r="W34" i="5"/>
  <c r="X34" i="5"/>
  <c r="Y34" i="5"/>
  <c r="Z34" i="5"/>
  <c r="AA34" i="5"/>
  <c r="AB34" i="5"/>
  <c r="AF34" i="5"/>
  <c r="U35" i="5"/>
  <c r="V35" i="5"/>
  <c r="W35" i="5"/>
  <c r="X35" i="5"/>
  <c r="Y35" i="5"/>
  <c r="Z35" i="5"/>
  <c r="AA35" i="5"/>
  <c r="AB35" i="5"/>
  <c r="AF35" i="5"/>
  <c r="U36" i="5"/>
  <c r="V36" i="5"/>
  <c r="W36" i="5"/>
  <c r="X36" i="5"/>
  <c r="Y36" i="5"/>
  <c r="Z36" i="5"/>
  <c r="AA36" i="5"/>
  <c r="AB36" i="5"/>
  <c r="AF36" i="5"/>
  <c r="AF37" i="5"/>
  <c r="U38" i="5"/>
  <c r="V38" i="5"/>
  <c r="W38" i="5"/>
  <c r="X38" i="5"/>
  <c r="Y38" i="5"/>
  <c r="Z38" i="5"/>
  <c r="AA38" i="5"/>
  <c r="AB38" i="5"/>
  <c r="AF38" i="5"/>
  <c r="I34" i="5"/>
  <c r="J34" i="5"/>
  <c r="K34" i="5"/>
  <c r="L34" i="5"/>
  <c r="M34" i="5"/>
  <c r="N34" i="5"/>
  <c r="O34" i="5"/>
  <c r="P34" i="5"/>
  <c r="Q34" i="5"/>
  <c r="R34" i="5"/>
  <c r="S34" i="5"/>
  <c r="T34" i="5"/>
  <c r="AE34" i="5"/>
  <c r="I35" i="5"/>
  <c r="J35" i="5"/>
  <c r="K35" i="5"/>
  <c r="L35" i="5"/>
  <c r="M35" i="5"/>
  <c r="N35" i="5"/>
  <c r="O35" i="5"/>
  <c r="P35" i="5"/>
  <c r="Q35" i="5"/>
  <c r="R35" i="5"/>
  <c r="S35" i="5"/>
  <c r="T35" i="5"/>
  <c r="AE35" i="5"/>
  <c r="I36" i="5"/>
  <c r="J36" i="5"/>
  <c r="K36" i="5"/>
  <c r="L36" i="5"/>
  <c r="M36" i="5"/>
  <c r="N36" i="5"/>
  <c r="O36" i="5"/>
  <c r="P36" i="5"/>
  <c r="Q36" i="5"/>
  <c r="R36" i="5"/>
  <c r="S36" i="5"/>
  <c r="T36" i="5"/>
  <c r="AE36" i="5"/>
  <c r="AE37" i="5"/>
  <c r="I38" i="5"/>
  <c r="J38" i="5"/>
  <c r="K38" i="5"/>
  <c r="L38" i="5"/>
  <c r="M38" i="5"/>
  <c r="N38" i="5"/>
  <c r="O38" i="5"/>
  <c r="P38" i="5"/>
  <c r="Q38" i="5"/>
  <c r="R38" i="5"/>
  <c r="S38" i="5"/>
  <c r="T38" i="5"/>
  <c r="AE38" i="5"/>
  <c r="E34" i="5"/>
  <c r="F34" i="5"/>
  <c r="G34" i="5"/>
  <c r="H34" i="5"/>
  <c r="AD34" i="5"/>
  <c r="E35" i="5"/>
  <c r="F35" i="5"/>
  <c r="G35" i="5"/>
  <c r="H35" i="5"/>
  <c r="AD35" i="5"/>
  <c r="E36" i="5"/>
  <c r="F36" i="5"/>
  <c r="G36" i="5"/>
  <c r="H36" i="5"/>
  <c r="AD36" i="5"/>
  <c r="AD37" i="5"/>
  <c r="E38" i="5"/>
  <c r="F38" i="5"/>
  <c r="G38" i="5"/>
  <c r="H38" i="5"/>
  <c r="AD38" i="5"/>
  <c r="U29" i="5"/>
  <c r="V29" i="5"/>
  <c r="W29" i="5"/>
  <c r="X29" i="5"/>
  <c r="Y29" i="5"/>
  <c r="Z29" i="5"/>
  <c r="AA29" i="5"/>
  <c r="AB29" i="5"/>
  <c r="AF29" i="5"/>
  <c r="U30" i="5"/>
  <c r="V30" i="5"/>
  <c r="W30" i="5"/>
  <c r="X30" i="5"/>
  <c r="Y30" i="5"/>
  <c r="Z30" i="5"/>
  <c r="AA30" i="5"/>
  <c r="AB30" i="5"/>
  <c r="AF30" i="5"/>
  <c r="U31" i="5"/>
  <c r="V31" i="5"/>
  <c r="W31" i="5"/>
  <c r="X31" i="5"/>
  <c r="Y31" i="5"/>
  <c r="Z31" i="5"/>
  <c r="AA31" i="5"/>
  <c r="AB31" i="5"/>
  <c r="AF31" i="5"/>
  <c r="U32" i="5"/>
  <c r="V32" i="5"/>
  <c r="W32" i="5"/>
  <c r="X32" i="5"/>
  <c r="Y32" i="5"/>
  <c r="Z32" i="5"/>
  <c r="AA32" i="5"/>
  <c r="AB32" i="5"/>
  <c r="AF32" i="5"/>
  <c r="I29" i="5"/>
  <c r="J29" i="5"/>
  <c r="K29" i="5"/>
  <c r="L29" i="5"/>
  <c r="M29" i="5"/>
  <c r="N29" i="5"/>
  <c r="O29" i="5"/>
  <c r="P29" i="5"/>
  <c r="Q29" i="5"/>
  <c r="R29" i="5"/>
  <c r="S29" i="5"/>
  <c r="T29" i="5"/>
  <c r="AE29" i="5"/>
  <c r="I30" i="5"/>
  <c r="J30" i="5"/>
  <c r="K30" i="5"/>
  <c r="L30" i="5"/>
  <c r="M30" i="5"/>
  <c r="N30" i="5"/>
  <c r="O30" i="5"/>
  <c r="P30" i="5"/>
  <c r="Q30" i="5"/>
  <c r="R30" i="5"/>
  <c r="S30" i="5"/>
  <c r="T30" i="5"/>
  <c r="AE30" i="5"/>
  <c r="I31" i="5"/>
  <c r="J31" i="5"/>
  <c r="K31" i="5"/>
  <c r="L31" i="5"/>
  <c r="M31" i="5"/>
  <c r="N31" i="5"/>
  <c r="O31" i="5"/>
  <c r="P31" i="5"/>
  <c r="Q31" i="5"/>
  <c r="R31" i="5"/>
  <c r="S31" i="5"/>
  <c r="T31" i="5"/>
  <c r="AE31" i="5"/>
  <c r="I32" i="5"/>
  <c r="J32" i="5"/>
  <c r="K32" i="5"/>
  <c r="L32" i="5"/>
  <c r="M32" i="5"/>
  <c r="N32" i="5"/>
  <c r="O32" i="5"/>
  <c r="P32" i="5"/>
  <c r="Q32" i="5"/>
  <c r="R32" i="5"/>
  <c r="S32" i="5"/>
  <c r="T32" i="5"/>
  <c r="AE32" i="5"/>
  <c r="E29" i="5"/>
  <c r="F29" i="5"/>
  <c r="G29" i="5"/>
  <c r="H29" i="5"/>
  <c r="AD29" i="5"/>
  <c r="F30" i="5"/>
  <c r="G30" i="5"/>
  <c r="H30" i="5"/>
  <c r="AD30" i="5"/>
  <c r="E31" i="5"/>
  <c r="F31" i="5"/>
  <c r="G31" i="5"/>
  <c r="H31" i="5"/>
  <c r="AD31" i="5"/>
  <c r="G32" i="5"/>
  <c r="H32" i="5"/>
  <c r="AD32" i="5"/>
  <c r="U26" i="5"/>
  <c r="V26" i="5"/>
  <c r="W26" i="5"/>
  <c r="X26" i="5"/>
  <c r="Y26" i="5"/>
  <c r="Z26" i="5"/>
  <c r="AA26" i="5"/>
  <c r="AB26" i="5"/>
  <c r="AF26" i="5"/>
  <c r="U27" i="5"/>
  <c r="V27" i="5"/>
  <c r="W27" i="5"/>
  <c r="X27" i="5"/>
  <c r="Y27" i="5"/>
  <c r="Z27" i="5"/>
  <c r="AA27" i="5"/>
  <c r="AB27" i="5"/>
  <c r="AF27" i="5"/>
  <c r="I26" i="5"/>
  <c r="J26" i="5"/>
  <c r="K26" i="5"/>
  <c r="L26" i="5"/>
  <c r="M26" i="5"/>
  <c r="N26" i="5"/>
  <c r="O26" i="5"/>
  <c r="P26" i="5"/>
  <c r="Q26" i="5"/>
  <c r="R26" i="5"/>
  <c r="S26" i="5"/>
  <c r="T26" i="5"/>
  <c r="AE26" i="5"/>
  <c r="I27" i="5"/>
  <c r="J27" i="5"/>
  <c r="K27" i="5"/>
  <c r="L27" i="5"/>
  <c r="M27" i="5"/>
  <c r="N27" i="5"/>
  <c r="O27" i="5"/>
  <c r="P27" i="5"/>
  <c r="Q27" i="5"/>
  <c r="R27" i="5"/>
  <c r="S27" i="5"/>
  <c r="T27" i="5"/>
  <c r="AE27" i="5"/>
  <c r="E26" i="5"/>
  <c r="F26" i="5"/>
  <c r="G26" i="5"/>
  <c r="H26" i="5"/>
  <c r="AD26" i="5"/>
  <c r="E27" i="5"/>
  <c r="F27" i="5"/>
  <c r="G27" i="5"/>
  <c r="H27" i="5"/>
  <c r="AD27" i="5"/>
  <c r="AF5" i="5"/>
  <c r="AF6" i="5"/>
  <c r="AF7" i="5"/>
  <c r="AF14" i="5"/>
  <c r="AE5" i="5"/>
  <c r="AE6" i="5"/>
  <c r="AE7" i="5"/>
  <c r="AE14" i="5"/>
  <c r="AD5" i="5"/>
  <c r="AD6" i="5"/>
  <c r="AD7" i="5"/>
  <c r="AD1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U20" i="5"/>
  <c r="V20" i="5"/>
  <c r="W20" i="5"/>
  <c r="X20" i="5"/>
  <c r="Y20" i="5"/>
  <c r="Z20" i="5"/>
  <c r="AA20" i="5"/>
  <c r="AB20" i="5"/>
  <c r="AF20" i="5"/>
  <c r="I20" i="5"/>
  <c r="J20" i="5"/>
  <c r="K20" i="5"/>
  <c r="L20" i="5"/>
  <c r="M20" i="5"/>
  <c r="N20" i="5"/>
  <c r="O20" i="5"/>
  <c r="P20" i="5"/>
  <c r="Q20" i="5"/>
  <c r="R20" i="5"/>
  <c r="S20" i="5"/>
  <c r="T20" i="5"/>
  <c r="AE20" i="5"/>
  <c r="E20" i="5"/>
  <c r="F20" i="5"/>
  <c r="G20" i="5"/>
  <c r="H20" i="5"/>
  <c r="AD20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AF3" i="5"/>
  <c r="AE3" i="5"/>
  <c r="AD3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B111" i="4"/>
  <c r="AA111" i="4"/>
  <c r="Z111" i="4"/>
  <c r="Y111" i="4"/>
  <c r="X111" i="4"/>
  <c r="W111" i="4"/>
  <c r="V111" i="4"/>
  <c r="U111" i="4"/>
  <c r="T111" i="4"/>
  <c r="S111" i="4"/>
  <c r="R111" i="4"/>
  <c r="Q111" i="4"/>
  <c r="P111" i="4"/>
  <c r="O111" i="4"/>
  <c r="N111" i="4"/>
  <c r="M111" i="4"/>
  <c r="L111" i="4"/>
  <c r="K111" i="4"/>
  <c r="J111" i="4"/>
  <c r="I111" i="4"/>
  <c r="H111" i="4"/>
  <c r="G111" i="4"/>
  <c r="F111" i="4"/>
  <c r="E111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B85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B90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B95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B105" i="4"/>
  <c r="AA85" i="4"/>
  <c r="AA90" i="4"/>
  <c r="AA95" i="4"/>
  <c r="AA105" i="4"/>
  <c r="Z85" i="4"/>
  <c r="Z90" i="4"/>
  <c r="Z95" i="4"/>
  <c r="Z105" i="4"/>
  <c r="Y85" i="4"/>
  <c r="Y90" i="4"/>
  <c r="Y95" i="4"/>
  <c r="Y105" i="4"/>
  <c r="X85" i="4"/>
  <c r="X90" i="4"/>
  <c r="X95" i="4"/>
  <c r="X105" i="4"/>
  <c r="W85" i="4"/>
  <c r="W90" i="4"/>
  <c r="W95" i="4"/>
  <c r="W105" i="4"/>
  <c r="V85" i="4"/>
  <c r="V90" i="4"/>
  <c r="V95" i="4"/>
  <c r="V105" i="4"/>
  <c r="U85" i="4"/>
  <c r="U90" i="4"/>
  <c r="U95" i="4"/>
  <c r="U105" i="4"/>
  <c r="T85" i="4"/>
  <c r="T90" i="4"/>
  <c r="T95" i="4"/>
  <c r="T105" i="4"/>
  <c r="S85" i="4"/>
  <c r="S90" i="4"/>
  <c r="S95" i="4"/>
  <c r="S105" i="4"/>
  <c r="R85" i="4"/>
  <c r="R90" i="4"/>
  <c r="R95" i="4"/>
  <c r="R105" i="4"/>
  <c r="Q85" i="4"/>
  <c r="Q90" i="4"/>
  <c r="Q95" i="4"/>
  <c r="Q105" i="4"/>
  <c r="P85" i="4"/>
  <c r="P90" i="4"/>
  <c r="P95" i="4"/>
  <c r="P105" i="4"/>
  <c r="O85" i="4"/>
  <c r="O90" i="4"/>
  <c r="O95" i="4"/>
  <c r="O105" i="4"/>
  <c r="N85" i="4"/>
  <c r="N90" i="4"/>
  <c r="N95" i="4"/>
  <c r="N105" i="4"/>
  <c r="M85" i="4"/>
  <c r="M90" i="4"/>
  <c r="M95" i="4"/>
  <c r="M105" i="4"/>
  <c r="L85" i="4"/>
  <c r="L90" i="4"/>
  <c r="L95" i="4"/>
  <c r="L105" i="4"/>
  <c r="K85" i="4"/>
  <c r="K90" i="4"/>
  <c r="K95" i="4"/>
  <c r="K105" i="4"/>
  <c r="J85" i="4"/>
  <c r="J90" i="4"/>
  <c r="J95" i="4"/>
  <c r="J105" i="4"/>
  <c r="I85" i="4"/>
  <c r="I90" i="4"/>
  <c r="I95" i="4"/>
  <c r="I105" i="4"/>
  <c r="H85" i="4"/>
  <c r="H90" i="4"/>
  <c r="H95" i="4"/>
  <c r="H105" i="4"/>
  <c r="G85" i="4"/>
  <c r="G90" i="4"/>
  <c r="G95" i="4"/>
  <c r="G105" i="4"/>
  <c r="F85" i="4"/>
  <c r="F90" i="4"/>
  <c r="F95" i="4"/>
  <c r="F105" i="4"/>
  <c r="E85" i="4"/>
  <c r="E90" i="4"/>
  <c r="E95" i="4"/>
  <c r="E105" i="4"/>
  <c r="B81" i="4"/>
  <c r="B104" i="4"/>
  <c r="B80" i="4"/>
  <c r="B103" i="4"/>
  <c r="B79" i="4"/>
  <c r="B102" i="4"/>
  <c r="B78" i="4"/>
  <c r="B101" i="4"/>
  <c r="B77" i="4"/>
  <c r="B100" i="4"/>
  <c r="B76" i="4"/>
  <c r="B99" i="4"/>
  <c r="C75" i="4"/>
  <c r="C98" i="4"/>
  <c r="C74" i="4"/>
  <c r="C97" i="4"/>
  <c r="C73" i="4"/>
  <c r="C96" i="4"/>
  <c r="B72" i="4"/>
  <c r="B95" i="4"/>
  <c r="C71" i="4"/>
  <c r="C94" i="4"/>
  <c r="C70" i="4"/>
  <c r="C93" i="4"/>
  <c r="C69" i="4"/>
  <c r="C92" i="4"/>
  <c r="C68" i="4"/>
  <c r="C91" i="4"/>
  <c r="B67" i="4"/>
  <c r="B90" i="4"/>
  <c r="C66" i="4"/>
  <c r="C89" i="4"/>
  <c r="C65" i="4"/>
  <c r="C88" i="4"/>
  <c r="C64" i="4"/>
  <c r="C87" i="4"/>
  <c r="C63" i="4"/>
  <c r="C86" i="4"/>
  <c r="B62" i="4"/>
  <c r="B85" i="4"/>
  <c r="AB82" i="4"/>
  <c r="AA82" i="4"/>
  <c r="Z82" i="4"/>
  <c r="Y82" i="4"/>
  <c r="X82" i="4"/>
  <c r="W82" i="4"/>
  <c r="V82" i="4"/>
  <c r="U82" i="4"/>
  <c r="T82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AB7" i="4"/>
  <c r="AB10" i="4"/>
  <c r="AB11" i="4"/>
  <c r="AB12" i="4"/>
  <c r="AB14" i="4"/>
  <c r="AA7" i="4"/>
  <c r="AA10" i="4"/>
  <c r="AA11" i="4"/>
  <c r="AA12" i="4"/>
  <c r="AA14" i="4"/>
  <c r="Z7" i="4"/>
  <c r="Z10" i="4"/>
  <c r="Z11" i="4"/>
  <c r="Z12" i="4"/>
  <c r="Z14" i="4"/>
  <c r="Y7" i="4"/>
  <c r="Y10" i="4"/>
  <c r="Y11" i="4"/>
  <c r="Y12" i="4"/>
  <c r="Y14" i="4"/>
  <c r="X7" i="4"/>
  <c r="X10" i="4"/>
  <c r="X11" i="4"/>
  <c r="X12" i="4"/>
  <c r="X14" i="4"/>
  <c r="W7" i="4"/>
  <c r="W10" i="4"/>
  <c r="W11" i="4"/>
  <c r="W12" i="4"/>
  <c r="W14" i="4"/>
  <c r="V7" i="4"/>
  <c r="V10" i="4"/>
  <c r="V11" i="4"/>
  <c r="V12" i="4"/>
  <c r="V14" i="4"/>
  <c r="U7" i="4"/>
  <c r="U10" i="4"/>
  <c r="U11" i="4"/>
  <c r="U12" i="4"/>
  <c r="U14" i="4"/>
  <c r="T7" i="4"/>
  <c r="T10" i="4"/>
  <c r="T11" i="4"/>
  <c r="T12" i="4"/>
  <c r="T14" i="4"/>
  <c r="S7" i="4"/>
  <c r="S10" i="4"/>
  <c r="S11" i="4"/>
  <c r="S12" i="4"/>
  <c r="S14" i="4"/>
  <c r="R7" i="4"/>
  <c r="R10" i="4"/>
  <c r="R11" i="4"/>
  <c r="R12" i="4"/>
  <c r="R14" i="4"/>
  <c r="Q7" i="4"/>
  <c r="Q10" i="4"/>
  <c r="Q11" i="4"/>
  <c r="Q12" i="4"/>
  <c r="Q14" i="4"/>
  <c r="P7" i="4"/>
  <c r="P10" i="4"/>
  <c r="P11" i="4"/>
  <c r="P12" i="4"/>
  <c r="P14" i="4"/>
  <c r="O7" i="4"/>
  <c r="O10" i="4"/>
  <c r="O11" i="4"/>
  <c r="O12" i="4"/>
  <c r="O14" i="4"/>
  <c r="N7" i="4"/>
  <c r="N10" i="4"/>
  <c r="N11" i="4"/>
  <c r="N12" i="4"/>
  <c r="N14" i="4"/>
  <c r="M7" i="4"/>
  <c r="M10" i="4"/>
  <c r="M11" i="4"/>
  <c r="M12" i="4"/>
  <c r="M14" i="4"/>
  <c r="L7" i="4"/>
  <c r="L10" i="4"/>
  <c r="L11" i="4"/>
  <c r="L12" i="4"/>
  <c r="L14" i="4"/>
  <c r="K7" i="4"/>
  <c r="K10" i="4"/>
  <c r="K11" i="4"/>
  <c r="K12" i="4"/>
  <c r="K14" i="4"/>
  <c r="J7" i="4"/>
  <c r="J10" i="4"/>
  <c r="J11" i="4"/>
  <c r="J12" i="4"/>
  <c r="J14" i="4"/>
  <c r="I7" i="4"/>
  <c r="I10" i="4"/>
  <c r="I11" i="4"/>
  <c r="I12" i="4"/>
  <c r="I14" i="4"/>
  <c r="H7" i="4"/>
  <c r="H10" i="4"/>
  <c r="H11" i="4"/>
  <c r="H12" i="4"/>
  <c r="H14" i="4"/>
  <c r="G7" i="4"/>
  <c r="G10" i="4"/>
  <c r="G11" i="4"/>
  <c r="G12" i="4"/>
  <c r="G14" i="4"/>
  <c r="F7" i="4"/>
  <c r="F10" i="4"/>
  <c r="F11" i="4"/>
  <c r="F12" i="4"/>
  <c r="F14" i="4"/>
  <c r="E7" i="4"/>
  <c r="E10" i="4"/>
  <c r="E11" i="4"/>
  <c r="E12" i="4"/>
  <c r="E14" i="4"/>
  <c r="U45" i="4"/>
  <c r="V45" i="4"/>
  <c r="W45" i="4"/>
  <c r="X45" i="4"/>
  <c r="Y45" i="4"/>
  <c r="Z45" i="4"/>
  <c r="AA45" i="4"/>
  <c r="AB45" i="4"/>
  <c r="AF45" i="4"/>
  <c r="U46" i="4"/>
  <c r="V46" i="4"/>
  <c r="W46" i="4"/>
  <c r="X46" i="4"/>
  <c r="Y46" i="4"/>
  <c r="Z46" i="4"/>
  <c r="AA46" i="4"/>
  <c r="AB46" i="4"/>
  <c r="AF46" i="4"/>
  <c r="AF10" i="4"/>
  <c r="AF11" i="4"/>
  <c r="AF12" i="4"/>
  <c r="I45" i="4"/>
  <c r="J45" i="4"/>
  <c r="K45" i="4"/>
  <c r="L45" i="4"/>
  <c r="M45" i="4"/>
  <c r="N45" i="4"/>
  <c r="O45" i="4"/>
  <c r="P45" i="4"/>
  <c r="Q45" i="4"/>
  <c r="R45" i="4"/>
  <c r="S45" i="4"/>
  <c r="T45" i="4"/>
  <c r="AE45" i="4"/>
  <c r="I46" i="4"/>
  <c r="J46" i="4"/>
  <c r="K46" i="4"/>
  <c r="L46" i="4"/>
  <c r="M46" i="4"/>
  <c r="N46" i="4"/>
  <c r="O46" i="4"/>
  <c r="P46" i="4"/>
  <c r="Q46" i="4"/>
  <c r="R46" i="4"/>
  <c r="S46" i="4"/>
  <c r="T46" i="4"/>
  <c r="AE46" i="4"/>
  <c r="AE10" i="4"/>
  <c r="AE11" i="4"/>
  <c r="AE12" i="4"/>
  <c r="E45" i="4"/>
  <c r="F45" i="4"/>
  <c r="G45" i="4"/>
  <c r="H45" i="4"/>
  <c r="AD45" i="4"/>
  <c r="E46" i="4"/>
  <c r="F46" i="4"/>
  <c r="G46" i="4"/>
  <c r="H46" i="4"/>
  <c r="AD46" i="4"/>
  <c r="AD10" i="4"/>
  <c r="AD11" i="4"/>
  <c r="AD12" i="4"/>
  <c r="U34" i="4"/>
  <c r="V34" i="4"/>
  <c r="W34" i="4"/>
  <c r="X34" i="4"/>
  <c r="Y34" i="4"/>
  <c r="Z34" i="4"/>
  <c r="AA34" i="4"/>
  <c r="AB34" i="4"/>
  <c r="AF34" i="4"/>
  <c r="U35" i="4"/>
  <c r="V35" i="4"/>
  <c r="W35" i="4"/>
  <c r="X35" i="4"/>
  <c r="Y35" i="4"/>
  <c r="Z35" i="4"/>
  <c r="AA35" i="4"/>
  <c r="AB35" i="4"/>
  <c r="AF35" i="4"/>
  <c r="U36" i="4"/>
  <c r="V36" i="4"/>
  <c r="W36" i="4"/>
  <c r="X36" i="4"/>
  <c r="Y36" i="4"/>
  <c r="Z36" i="4"/>
  <c r="AA36" i="4"/>
  <c r="AB36" i="4"/>
  <c r="AF36" i="4"/>
  <c r="AF37" i="4"/>
  <c r="U38" i="4"/>
  <c r="V38" i="4"/>
  <c r="W38" i="4"/>
  <c r="X38" i="4"/>
  <c r="Y38" i="4"/>
  <c r="Z38" i="4"/>
  <c r="AA38" i="4"/>
  <c r="AB38" i="4"/>
  <c r="AF38" i="4"/>
  <c r="I34" i="4"/>
  <c r="J34" i="4"/>
  <c r="K34" i="4"/>
  <c r="L34" i="4"/>
  <c r="M34" i="4"/>
  <c r="N34" i="4"/>
  <c r="O34" i="4"/>
  <c r="P34" i="4"/>
  <c r="Q34" i="4"/>
  <c r="R34" i="4"/>
  <c r="S34" i="4"/>
  <c r="T34" i="4"/>
  <c r="AE34" i="4"/>
  <c r="I35" i="4"/>
  <c r="J35" i="4"/>
  <c r="K35" i="4"/>
  <c r="L35" i="4"/>
  <c r="M35" i="4"/>
  <c r="N35" i="4"/>
  <c r="O35" i="4"/>
  <c r="P35" i="4"/>
  <c r="Q35" i="4"/>
  <c r="R35" i="4"/>
  <c r="S35" i="4"/>
  <c r="T35" i="4"/>
  <c r="AE35" i="4"/>
  <c r="I36" i="4"/>
  <c r="J36" i="4"/>
  <c r="K36" i="4"/>
  <c r="L36" i="4"/>
  <c r="M36" i="4"/>
  <c r="N36" i="4"/>
  <c r="O36" i="4"/>
  <c r="P36" i="4"/>
  <c r="Q36" i="4"/>
  <c r="R36" i="4"/>
  <c r="S36" i="4"/>
  <c r="T36" i="4"/>
  <c r="AE36" i="4"/>
  <c r="AE37" i="4"/>
  <c r="I38" i="4"/>
  <c r="J38" i="4"/>
  <c r="K38" i="4"/>
  <c r="L38" i="4"/>
  <c r="M38" i="4"/>
  <c r="N38" i="4"/>
  <c r="O38" i="4"/>
  <c r="P38" i="4"/>
  <c r="Q38" i="4"/>
  <c r="R38" i="4"/>
  <c r="S38" i="4"/>
  <c r="T38" i="4"/>
  <c r="AE38" i="4"/>
  <c r="E34" i="4"/>
  <c r="F34" i="4"/>
  <c r="G34" i="4"/>
  <c r="H34" i="4"/>
  <c r="AD34" i="4"/>
  <c r="E35" i="4"/>
  <c r="F35" i="4"/>
  <c r="G35" i="4"/>
  <c r="H35" i="4"/>
  <c r="AD35" i="4"/>
  <c r="E36" i="4"/>
  <c r="F36" i="4"/>
  <c r="G36" i="4"/>
  <c r="H36" i="4"/>
  <c r="AD36" i="4"/>
  <c r="AD37" i="4"/>
  <c r="E38" i="4"/>
  <c r="F38" i="4"/>
  <c r="G38" i="4"/>
  <c r="H38" i="4"/>
  <c r="AD38" i="4"/>
  <c r="U29" i="4"/>
  <c r="V29" i="4"/>
  <c r="W29" i="4"/>
  <c r="X29" i="4"/>
  <c r="Y29" i="4"/>
  <c r="Z29" i="4"/>
  <c r="AA29" i="4"/>
  <c r="AB29" i="4"/>
  <c r="AF29" i="4"/>
  <c r="U30" i="4"/>
  <c r="V30" i="4"/>
  <c r="W30" i="4"/>
  <c r="X30" i="4"/>
  <c r="Y30" i="4"/>
  <c r="Z30" i="4"/>
  <c r="AA30" i="4"/>
  <c r="AB30" i="4"/>
  <c r="AF30" i="4"/>
  <c r="U31" i="4"/>
  <c r="V31" i="4"/>
  <c r="W31" i="4"/>
  <c r="X31" i="4"/>
  <c r="Y31" i="4"/>
  <c r="Z31" i="4"/>
  <c r="AA31" i="4"/>
  <c r="AB31" i="4"/>
  <c r="AF31" i="4"/>
  <c r="U32" i="4"/>
  <c r="V32" i="4"/>
  <c r="W32" i="4"/>
  <c r="X32" i="4"/>
  <c r="Y32" i="4"/>
  <c r="Z32" i="4"/>
  <c r="AA32" i="4"/>
  <c r="AB32" i="4"/>
  <c r="AF32" i="4"/>
  <c r="I29" i="4"/>
  <c r="J29" i="4"/>
  <c r="K29" i="4"/>
  <c r="L29" i="4"/>
  <c r="M29" i="4"/>
  <c r="N29" i="4"/>
  <c r="O29" i="4"/>
  <c r="P29" i="4"/>
  <c r="Q29" i="4"/>
  <c r="R29" i="4"/>
  <c r="S29" i="4"/>
  <c r="T29" i="4"/>
  <c r="AE29" i="4"/>
  <c r="I30" i="4"/>
  <c r="J30" i="4"/>
  <c r="K30" i="4"/>
  <c r="L30" i="4"/>
  <c r="M30" i="4"/>
  <c r="N30" i="4"/>
  <c r="O30" i="4"/>
  <c r="P30" i="4"/>
  <c r="Q30" i="4"/>
  <c r="R30" i="4"/>
  <c r="S30" i="4"/>
  <c r="T30" i="4"/>
  <c r="AE30" i="4"/>
  <c r="I31" i="4"/>
  <c r="J31" i="4"/>
  <c r="K31" i="4"/>
  <c r="L31" i="4"/>
  <c r="M31" i="4"/>
  <c r="N31" i="4"/>
  <c r="O31" i="4"/>
  <c r="P31" i="4"/>
  <c r="Q31" i="4"/>
  <c r="R31" i="4"/>
  <c r="S31" i="4"/>
  <c r="T31" i="4"/>
  <c r="AE31" i="4"/>
  <c r="I32" i="4"/>
  <c r="J32" i="4"/>
  <c r="K32" i="4"/>
  <c r="L32" i="4"/>
  <c r="M32" i="4"/>
  <c r="N32" i="4"/>
  <c r="O32" i="4"/>
  <c r="P32" i="4"/>
  <c r="Q32" i="4"/>
  <c r="R32" i="4"/>
  <c r="S32" i="4"/>
  <c r="T32" i="4"/>
  <c r="AE32" i="4"/>
  <c r="E29" i="4"/>
  <c r="F29" i="4"/>
  <c r="G29" i="4"/>
  <c r="H29" i="4"/>
  <c r="AD29" i="4"/>
  <c r="F30" i="4"/>
  <c r="G30" i="4"/>
  <c r="H30" i="4"/>
  <c r="AD30" i="4"/>
  <c r="E31" i="4"/>
  <c r="F31" i="4"/>
  <c r="G31" i="4"/>
  <c r="H31" i="4"/>
  <c r="AD31" i="4"/>
  <c r="G32" i="4"/>
  <c r="H32" i="4"/>
  <c r="AD32" i="4"/>
  <c r="U26" i="4"/>
  <c r="V26" i="4"/>
  <c r="W26" i="4"/>
  <c r="X26" i="4"/>
  <c r="Y26" i="4"/>
  <c r="Z26" i="4"/>
  <c r="AA26" i="4"/>
  <c r="AB26" i="4"/>
  <c r="AF26" i="4"/>
  <c r="U27" i="4"/>
  <c r="V27" i="4"/>
  <c r="W27" i="4"/>
  <c r="X27" i="4"/>
  <c r="Y27" i="4"/>
  <c r="Z27" i="4"/>
  <c r="AA27" i="4"/>
  <c r="AB27" i="4"/>
  <c r="AF27" i="4"/>
  <c r="I26" i="4"/>
  <c r="J26" i="4"/>
  <c r="K26" i="4"/>
  <c r="L26" i="4"/>
  <c r="M26" i="4"/>
  <c r="N26" i="4"/>
  <c r="O26" i="4"/>
  <c r="P26" i="4"/>
  <c r="Q26" i="4"/>
  <c r="R26" i="4"/>
  <c r="S26" i="4"/>
  <c r="T26" i="4"/>
  <c r="AE26" i="4"/>
  <c r="I27" i="4"/>
  <c r="J27" i="4"/>
  <c r="K27" i="4"/>
  <c r="L27" i="4"/>
  <c r="M27" i="4"/>
  <c r="N27" i="4"/>
  <c r="O27" i="4"/>
  <c r="P27" i="4"/>
  <c r="Q27" i="4"/>
  <c r="R27" i="4"/>
  <c r="S27" i="4"/>
  <c r="T27" i="4"/>
  <c r="AE27" i="4"/>
  <c r="E26" i="4"/>
  <c r="F26" i="4"/>
  <c r="G26" i="4"/>
  <c r="H26" i="4"/>
  <c r="AD26" i="4"/>
  <c r="E27" i="4"/>
  <c r="F27" i="4"/>
  <c r="G27" i="4"/>
  <c r="H27" i="4"/>
  <c r="AD27" i="4"/>
  <c r="AF5" i="4"/>
  <c r="AF6" i="4"/>
  <c r="AF7" i="4"/>
  <c r="AF14" i="4"/>
  <c r="AE5" i="4"/>
  <c r="AE6" i="4"/>
  <c r="AE7" i="4"/>
  <c r="AE14" i="4"/>
  <c r="AD5" i="4"/>
  <c r="AD6" i="4"/>
  <c r="AD7" i="4"/>
  <c r="AD1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U20" i="4"/>
  <c r="V20" i="4"/>
  <c r="W20" i="4"/>
  <c r="X20" i="4"/>
  <c r="Y20" i="4"/>
  <c r="Z20" i="4"/>
  <c r="AA20" i="4"/>
  <c r="AB20" i="4"/>
  <c r="AF20" i="4"/>
  <c r="I20" i="4"/>
  <c r="J20" i="4"/>
  <c r="K20" i="4"/>
  <c r="L20" i="4"/>
  <c r="M20" i="4"/>
  <c r="N20" i="4"/>
  <c r="O20" i="4"/>
  <c r="P20" i="4"/>
  <c r="Q20" i="4"/>
  <c r="R20" i="4"/>
  <c r="S20" i="4"/>
  <c r="T20" i="4"/>
  <c r="AE20" i="4"/>
  <c r="E20" i="4"/>
  <c r="F20" i="4"/>
  <c r="G20" i="4"/>
  <c r="H20" i="4"/>
  <c r="AD20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AF3" i="4"/>
  <c r="AE3" i="4"/>
  <c r="AD3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R37" i="3"/>
  <c r="S37" i="3"/>
  <c r="T37" i="3"/>
  <c r="U37" i="3"/>
  <c r="V37" i="3"/>
  <c r="W37" i="3"/>
  <c r="X37" i="3"/>
  <c r="Y37" i="3"/>
  <c r="Z37" i="3"/>
  <c r="AA37" i="3"/>
  <c r="AB37" i="3"/>
  <c r="AC37" i="3"/>
  <c r="R38" i="3"/>
  <c r="S38" i="3"/>
  <c r="T38" i="3"/>
  <c r="U38" i="3"/>
  <c r="V38" i="3"/>
  <c r="W38" i="3"/>
  <c r="X38" i="3"/>
  <c r="Y38" i="3"/>
  <c r="Z38" i="3"/>
  <c r="AA38" i="3"/>
  <c r="AB38" i="3"/>
  <c r="AC38" i="3"/>
  <c r="R39" i="3"/>
  <c r="S39" i="3"/>
  <c r="T39" i="3"/>
  <c r="U39" i="3"/>
  <c r="V39" i="3"/>
  <c r="W39" i="3"/>
  <c r="X39" i="3"/>
  <c r="Y39" i="3"/>
  <c r="Z39" i="3"/>
  <c r="AA39" i="3"/>
  <c r="AB39" i="3"/>
  <c r="AC39" i="3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B115" i="2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B114" i="2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R27" i="3"/>
  <c r="S27" i="3"/>
  <c r="T27" i="3"/>
  <c r="U27" i="3"/>
  <c r="V27" i="3"/>
  <c r="W27" i="3"/>
  <c r="X27" i="3"/>
  <c r="Y27" i="3"/>
  <c r="Z27" i="3"/>
  <c r="AA27" i="3"/>
  <c r="AB27" i="3"/>
  <c r="AC27" i="3"/>
  <c r="R28" i="3"/>
  <c r="S28" i="3"/>
  <c r="T28" i="3"/>
  <c r="U28" i="3"/>
  <c r="V28" i="3"/>
  <c r="W28" i="3"/>
  <c r="X28" i="3"/>
  <c r="Y28" i="3"/>
  <c r="Z28" i="3"/>
  <c r="AA28" i="3"/>
  <c r="AB28" i="3"/>
  <c r="AC28" i="3"/>
  <c r="R29" i="3"/>
  <c r="S29" i="3"/>
  <c r="T29" i="3"/>
  <c r="U29" i="3"/>
  <c r="V29" i="3"/>
  <c r="W29" i="3"/>
  <c r="X29" i="3"/>
  <c r="Y29" i="3"/>
  <c r="Z29" i="3"/>
  <c r="AA29" i="3"/>
  <c r="AB29" i="3"/>
  <c r="AC29" i="3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B98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B88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B93" i="2"/>
  <c r="AB108" i="2"/>
  <c r="AB20" i="2"/>
  <c r="AB24" i="2"/>
  <c r="AB35" i="2"/>
  <c r="AB37" i="2"/>
  <c r="AB30" i="2"/>
  <c r="AB23" i="2"/>
  <c r="AB27" i="2"/>
  <c r="AB28" i="2"/>
  <c r="AB31" i="2"/>
  <c r="AB32" i="2"/>
  <c r="AB33" i="2"/>
  <c r="AB36" i="2"/>
  <c r="AB39" i="2"/>
  <c r="AB10" i="2"/>
  <c r="AB11" i="2"/>
  <c r="AB12" i="2"/>
  <c r="AB14" i="2"/>
  <c r="AA115" i="2"/>
  <c r="AA111" i="2"/>
  <c r="AA114" i="2"/>
  <c r="AA112" i="2"/>
  <c r="AA98" i="2"/>
  <c r="AA88" i="2"/>
  <c r="AA93" i="2"/>
  <c r="AA108" i="2"/>
  <c r="AA20" i="2"/>
  <c r="AA24" i="2"/>
  <c r="AA35" i="2"/>
  <c r="AA37" i="2"/>
  <c r="AA30" i="2"/>
  <c r="AA23" i="2"/>
  <c r="AA27" i="2"/>
  <c r="AA28" i="2"/>
  <c r="AA31" i="2"/>
  <c r="AA32" i="2"/>
  <c r="AA33" i="2"/>
  <c r="AA36" i="2"/>
  <c r="AA39" i="2"/>
  <c r="AA10" i="2"/>
  <c r="AA11" i="2"/>
  <c r="AA12" i="2"/>
  <c r="AA14" i="2"/>
  <c r="Z115" i="2"/>
  <c r="Z111" i="2"/>
  <c r="Z114" i="2"/>
  <c r="Z112" i="2"/>
  <c r="Z98" i="2"/>
  <c r="Z88" i="2"/>
  <c r="Z93" i="2"/>
  <c r="Z108" i="2"/>
  <c r="Z20" i="2"/>
  <c r="Z24" i="2"/>
  <c r="Z35" i="2"/>
  <c r="Z37" i="2"/>
  <c r="Z30" i="2"/>
  <c r="Z23" i="2"/>
  <c r="Z27" i="2"/>
  <c r="Z28" i="2"/>
  <c r="Z31" i="2"/>
  <c r="Z32" i="2"/>
  <c r="Z33" i="2"/>
  <c r="Z36" i="2"/>
  <c r="Z39" i="2"/>
  <c r="Z10" i="2"/>
  <c r="Z11" i="2"/>
  <c r="Z12" i="2"/>
  <c r="Z14" i="2"/>
  <c r="Y115" i="2"/>
  <c r="Y111" i="2"/>
  <c r="Y114" i="2"/>
  <c r="Y112" i="2"/>
  <c r="Y98" i="2"/>
  <c r="Y88" i="2"/>
  <c r="Y93" i="2"/>
  <c r="Y108" i="2"/>
  <c r="Y20" i="2"/>
  <c r="Y24" i="2"/>
  <c r="Y35" i="2"/>
  <c r="Y37" i="2"/>
  <c r="Y30" i="2"/>
  <c r="Y23" i="2"/>
  <c r="Y27" i="2"/>
  <c r="Y28" i="2"/>
  <c r="Y31" i="2"/>
  <c r="Y32" i="2"/>
  <c r="Y33" i="2"/>
  <c r="Y36" i="2"/>
  <c r="Y39" i="2"/>
  <c r="Y10" i="2"/>
  <c r="Y11" i="2"/>
  <c r="Y12" i="2"/>
  <c r="Y14" i="2"/>
  <c r="X115" i="2"/>
  <c r="X111" i="2"/>
  <c r="X114" i="2"/>
  <c r="X112" i="2"/>
  <c r="X98" i="2"/>
  <c r="X88" i="2"/>
  <c r="X93" i="2"/>
  <c r="X108" i="2"/>
  <c r="X20" i="2"/>
  <c r="X24" i="2"/>
  <c r="X35" i="2"/>
  <c r="X37" i="2"/>
  <c r="X30" i="2"/>
  <c r="X23" i="2"/>
  <c r="X27" i="2"/>
  <c r="X28" i="2"/>
  <c r="X31" i="2"/>
  <c r="X32" i="2"/>
  <c r="X33" i="2"/>
  <c r="X36" i="2"/>
  <c r="X39" i="2"/>
  <c r="X10" i="2"/>
  <c r="X11" i="2"/>
  <c r="X12" i="2"/>
  <c r="X14" i="2"/>
  <c r="W115" i="2"/>
  <c r="W111" i="2"/>
  <c r="W114" i="2"/>
  <c r="W112" i="2"/>
  <c r="W98" i="2"/>
  <c r="W88" i="2"/>
  <c r="W93" i="2"/>
  <c r="W108" i="2"/>
  <c r="W20" i="2"/>
  <c r="W24" i="2"/>
  <c r="W35" i="2"/>
  <c r="W37" i="2"/>
  <c r="W30" i="2"/>
  <c r="W23" i="2"/>
  <c r="W27" i="2"/>
  <c r="W28" i="2"/>
  <c r="W31" i="2"/>
  <c r="W32" i="2"/>
  <c r="W33" i="2"/>
  <c r="W36" i="2"/>
  <c r="W39" i="2"/>
  <c r="W10" i="2"/>
  <c r="W11" i="2"/>
  <c r="W12" i="2"/>
  <c r="W14" i="2"/>
  <c r="V115" i="2"/>
  <c r="V111" i="2"/>
  <c r="V114" i="2"/>
  <c r="V112" i="2"/>
  <c r="V98" i="2"/>
  <c r="V88" i="2"/>
  <c r="V93" i="2"/>
  <c r="V108" i="2"/>
  <c r="V20" i="2"/>
  <c r="V24" i="2"/>
  <c r="V35" i="2"/>
  <c r="V37" i="2"/>
  <c r="V30" i="2"/>
  <c r="V23" i="2"/>
  <c r="V27" i="2"/>
  <c r="V28" i="2"/>
  <c r="V31" i="2"/>
  <c r="V32" i="2"/>
  <c r="V33" i="2"/>
  <c r="V36" i="2"/>
  <c r="V39" i="2"/>
  <c r="V10" i="2"/>
  <c r="V11" i="2"/>
  <c r="V12" i="2"/>
  <c r="V14" i="2"/>
  <c r="U115" i="2"/>
  <c r="U111" i="2"/>
  <c r="U114" i="2"/>
  <c r="U112" i="2"/>
  <c r="U98" i="2"/>
  <c r="U88" i="2"/>
  <c r="U93" i="2"/>
  <c r="U108" i="2"/>
  <c r="U20" i="2"/>
  <c r="U24" i="2"/>
  <c r="U35" i="2"/>
  <c r="U37" i="2"/>
  <c r="U30" i="2"/>
  <c r="U23" i="2"/>
  <c r="U27" i="2"/>
  <c r="U28" i="2"/>
  <c r="U31" i="2"/>
  <c r="U32" i="2"/>
  <c r="U33" i="2"/>
  <c r="U36" i="2"/>
  <c r="U39" i="2"/>
  <c r="U10" i="2"/>
  <c r="U11" i="2"/>
  <c r="U12" i="2"/>
  <c r="U14" i="2"/>
  <c r="T115" i="2"/>
  <c r="T111" i="2"/>
  <c r="T114" i="2"/>
  <c r="T112" i="2"/>
  <c r="T98" i="2"/>
  <c r="T88" i="2"/>
  <c r="T93" i="2"/>
  <c r="T108" i="2"/>
  <c r="T20" i="2"/>
  <c r="T24" i="2"/>
  <c r="T35" i="2"/>
  <c r="T37" i="2"/>
  <c r="T30" i="2"/>
  <c r="T23" i="2"/>
  <c r="T27" i="2"/>
  <c r="T28" i="2"/>
  <c r="T31" i="2"/>
  <c r="T32" i="2"/>
  <c r="T33" i="2"/>
  <c r="T36" i="2"/>
  <c r="T39" i="2"/>
  <c r="T10" i="2"/>
  <c r="T11" i="2"/>
  <c r="T12" i="2"/>
  <c r="T14" i="2"/>
  <c r="S115" i="2"/>
  <c r="S111" i="2"/>
  <c r="S114" i="2"/>
  <c r="S112" i="2"/>
  <c r="S98" i="2"/>
  <c r="S88" i="2"/>
  <c r="S93" i="2"/>
  <c r="S108" i="2"/>
  <c r="S20" i="2"/>
  <c r="S24" i="2"/>
  <c r="S35" i="2"/>
  <c r="S37" i="2"/>
  <c r="S30" i="2"/>
  <c r="S23" i="2"/>
  <c r="S27" i="2"/>
  <c r="S28" i="2"/>
  <c r="S31" i="2"/>
  <c r="S32" i="2"/>
  <c r="S33" i="2"/>
  <c r="S36" i="2"/>
  <c r="S39" i="2"/>
  <c r="S10" i="2"/>
  <c r="S11" i="2"/>
  <c r="S12" i="2"/>
  <c r="S14" i="2"/>
  <c r="R115" i="2"/>
  <c r="R111" i="2"/>
  <c r="R114" i="2"/>
  <c r="R112" i="2"/>
  <c r="R98" i="2"/>
  <c r="R88" i="2"/>
  <c r="R93" i="2"/>
  <c r="R108" i="2"/>
  <c r="R20" i="2"/>
  <c r="R24" i="2"/>
  <c r="R35" i="2"/>
  <c r="R37" i="2"/>
  <c r="R30" i="2"/>
  <c r="R23" i="2"/>
  <c r="R27" i="2"/>
  <c r="R28" i="2"/>
  <c r="R31" i="2"/>
  <c r="R32" i="2"/>
  <c r="R33" i="2"/>
  <c r="R36" i="2"/>
  <c r="R39" i="2"/>
  <c r="R10" i="2"/>
  <c r="R11" i="2"/>
  <c r="R12" i="2"/>
  <c r="R14" i="2"/>
  <c r="Q115" i="2"/>
  <c r="Q111" i="2"/>
  <c r="Q114" i="2"/>
  <c r="Q112" i="2"/>
  <c r="Q98" i="2"/>
  <c r="Q88" i="2"/>
  <c r="Q93" i="2"/>
  <c r="Q108" i="2"/>
  <c r="Q20" i="2"/>
  <c r="Q24" i="2"/>
  <c r="Q35" i="2"/>
  <c r="Q37" i="2"/>
  <c r="Q30" i="2"/>
  <c r="Q23" i="2"/>
  <c r="Q27" i="2"/>
  <c r="Q28" i="2"/>
  <c r="Q31" i="2"/>
  <c r="Q32" i="2"/>
  <c r="Q33" i="2"/>
  <c r="Q36" i="2"/>
  <c r="Q39" i="2"/>
  <c r="Q10" i="2"/>
  <c r="Q11" i="2"/>
  <c r="Q12" i="2"/>
  <c r="Q14" i="2"/>
  <c r="P115" i="2"/>
  <c r="P111" i="2"/>
  <c r="P113" i="2"/>
  <c r="P114" i="2"/>
  <c r="P112" i="2"/>
  <c r="P116" i="2"/>
  <c r="P19" i="2"/>
  <c r="P98" i="2"/>
  <c r="P88" i="2"/>
  <c r="P93" i="2"/>
  <c r="P108" i="2"/>
  <c r="P20" i="2"/>
  <c r="P21" i="2"/>
  <c r="P24" i="2"/>
  <c r="P35" i="2"/>
  <c r="P37" i="2"/>
  <c r="P30" i="2"/>
  <c r="P23" i="2"/>
  <c r="P27" i="2"/>
  <c r="P28" i="2"/>
  <c r="P31" i="2"/>
  <c r="P32" i="2"/>
  <c r="P33" i="2"/>
  <c r="P36" i="2"/>
  <c r="P39" i="2"/>
  <c r="P40" i="2"/>
  <c r="P10" i="2"/>
  <c r="P11" i="2"/>
  <c r="P12" i="2"/>
  <c r="P14" i="2"/>
  <c r="P42" i="2"/>
  <c r="P62" i="2"/>
  <c r="O115" i="2"/>
  <c r="O111" i="2"/>
  <c r="O113" i="2"/>
  <c r="O114" i="2"/>
  <c r="O112" i="2"/>
  <c r="O116" i="2"/>
  <c r="O19" i="2"/>
  <c r="O98" i="2"/>
  <c r="O88" i="2"/>
  <c r="O93" i="2"/>
  <c r="O108" i="2"/>
  <c r="O20" i="2"/>
  <c r="O21" i="2"/>
  <c r="O24" i="2"/>
  <c r="O35" i="2"/>
  <c r="O37" i="2"/>
  <c r="O30" i="2"/>
  <c r="O23" i="2"/>
  <c r="O27" i="2"/>
  <c r="O28" i="2"/>
  <c r="O31" i="2"/>
  <c r="O32" i="2"/>
  <c r="O33" i="2"/>
  <c r="O36" i="2"/>
  <c r="O39" i="2"/>
  <c r="O40" i="2"/>
  <c r="O10" i="2"/>
  <c r="O11" i="2"/>
  <c r="O12" i="2"/>
  <c r="O14" i="2"/>
  <c r="O42" i="2"/>
  <c r="O62" i="2"/>
  <c r="N115" i="2"/>
  <c r="N111" i="2"/>
  <c r="N113" i="2"/>
  <c r="N114" i="2"/>
  <c r="N112" i="2"/>
  <c r="N116" i="2"/>
  <c r="N19" i="2"/>
  <c r="N98" i="2"/>
  <c r="N88" i="2"/>
  <c r="N93" i="2"/>
  <c r="N108" i="2"/>
  <c r="N20" i="2"/>
  <c r="N21" i="2"/>
  <c r="N24" i="2"/>
  <c r="N35" i="2"/>
  <c r="N37" i="2"/>
  <c r="N30" i="2"/>
  <c r="N23" i="2"/>
  <c r="N27" i="2"/>
  <c r="N28" i="2"/>
  <c r="N31" i="2"/>
  <c r="N32" i="2"/>
  <c r="N33" i="2"/>
  <c r="N36" i="2"/>
  <c r="N39" i="2"/>
  <c r="N40" i="2"/>
  <c r="N10" i="2"/>
  <c r="N11" i="2"/>
  <c r="N12" i="2"/>
  <c r="N14" i="2"/>
  <c r="N42" i="2"/>
  <c r="N62" i="2"/>
  <c r="M115" i="2"/>
  <c r="M111" i="2"/>
  <c r="M113" i="2"/>
  <c r="M114" i="2"/>
  <c r="M112" i="2"/>
  <c r="M116" i="2"/>
  <c r="M19" i="2"/>
  <c r="M98" i="2"/>
  <c r="M88" i="2"/>
  <c r="M93" i="2"/>
  <c r="M108" i="2"/>
  <c r="M20" i="2"/>
  <c r="M21" i="2"/>
  <c r="M24" i="2"/>
  <c r="M35" i="2"/>
  <c r="M37" i="2"/>
  <c r="M30" i="2"/>
  <c r="M23" i="2"/>
  <c r="M27" i="2"/>
  <c r="M28" i="2"/>
  <c r="M31" i="2"/>
  <c r="M32" i="2"/>
  <c r="M33" i="2"/>
  <c r="M36" i="2"/>
  <c r="M39" i="2"/>
  <c r="M40" i="2"/>
  <c r="M10" i="2"/>
  <c r="M11" i="2"/>
  <c r="M12" i="2"/>
  <c r="M14" i="2"/>
  <c r="M42" i="2"/>
  <c r="M62" i="2"/>
  <c r="L115" i="2"/>
  <c r="L111" i="2"/>
  <c r="L113" i="2"/>
  <c r="L114" i="2"/>
  <c r="L112" i="2"/>
  <c r="L116" i="2"/>
  <c r="L19" i="2"/>
  <c r="L98" i="2"/>
  <c r="L88" i="2"/>
  <c r="L93" i="2"/>
  <c r="L108" i="2"/>
  <c r="L20" i="2"/>
  <c r="L21" i="2"/>
  <c r="L24" i="2"/>
  <c r="L35" i="2"/>
  <c r="L37" i="2"/>
  <c r="L30" i="2"/>
  <c r="L23" i="2"/>
  <c r="L27" i="2"/>
  <c r="L28" i="2"/>
  <c r="L31" i="2"/>
  <c r="L32" i="2"/>
  <c r="L33" i="2"/>
  <c r="L36" i="2"/>
  <c r="L39" i="2"/>
  <c r="L40" i="2"/>
  <c r="L10" i="2"/>
  <c r="L11" i="2"/>
  <c r="L12" i="2"/>
  <c r="L14" i="2"/>
  <c r="L42" i="2"/>
  <c r="L62" i="2"/>
  <c r="K115" i="2"/>
  <c r="K111" i="2"/>
  <c r="K113" i="2"/>
  <c r="K114" i="2"/>
  <c r="K112" i="2"/>
  <c r="K116" i="2"/>
  <c r="K19" i="2"/>
  <c r="K98" i="2"/>
  <c r="K88" i="2"/>
  <c r="K93" i="2"/>
  <c r="K108" i="2"/>
  <c r="K20" i="2"/>
  <c r="K21" i="2"/>
  <c r="K24" i="2"/>
  <c r="K35" i="2"/>
  <c r="K37" i="2"/>
  <c r="K85" i="2"/>
  <c r="K30" i="2"/>
  <c r="K23" i="2"/>
  <c r="K27" i="2"/>
  <c r="K28" i="2"/>
  <c r="K31" i="2"/>
  <c r="K32" i="2"/>
  <c r="K33" i="2"/>
  <c r="K36" i="2"/>
  <c r="K39" i="2"/>
  <c r="K40" i="2"/>
  <c r="K10" i="2"/>
  <c r="K11" i="2"/>
  <c r="K12" i="2"/>
  <c r="K14" i="2"/>
  <c r="K42" i="2"/>
  <c r="K62" i="2"/>
  <c r="J115" i="2"/>
  <c r="J111" i="2"/>
  <c r="J113" i="2"/>
  <c r="J114" i="2"/>
  <c r="J112" i="2"/>
  <c r="J116" i="2"/>
  <c r="J19" i="2"/>
  <c r="J98" i="2"/>
  <c r="J88" i="2"/>
  <c r="J93" i="2"/>
  <c r="J108" i="2"/>
  <c r="J20" i="2"/>
  <c r="J21" i="2"/>
  <c r="J24" i="2"/>
  <c r="J35" i="2"/>
  <c r="J37" i="2"/>
  <c r="J85" i="2"/>
  <c r="J30" i="2"/>
  <c r="J23" i="2"/>
  <c r="J27" i="2"/>
  <c r="J28" i="2"/>
  <c r="J31" i="2"/>
  <c r="J32" i="2"/>
  <c r="J33" i="2"/>
  <c r="J36" i="2"/>
  <c r="J39" i="2"/>
  <c r="J40" i="2"/>
  <c r="J10" i="2"/>
  <c r="J11" i="2"/>
  <c r="J12" i="2"/>
  <c r="J14" i="2"/>
  <c r="J42" i="2"/>
  <c r="J62" i="2"/>
  <c r="I115" i="2"/>
  <c r="I111" i="2"/>
  <c r="I113" i="2"/>
  <c r="I114" i="2"/>
  <c r="I112" i="2"/>
  <c r="I116" i="2"/>
  <c r="I19" i="2"/>
  <c r="I98" i="2"/>
  <c r="I88" i="2"/>
  <c r="I93" i="2"/>
  <c r="I108" i="2"/>
  <c r="I20" i="2"/>
  <c r="I21" i="2"/>
  <c r="I24" i="2"/>
  <c r="I35" i="2"/>
  <c r="I37" i="2"/>
  <c r="I85" i="2"/>
  <c r="I30" i="2"/>
  <c r="I23" i="2"/>
  <c r="I27" i="2"/>
  <c r="I28" i="2"/>
  <c r="I31" i="2"/>
  <c r="I32" i="2"/>
  <c r="I33" i="2"/>
  <c r="I36" i="2"/>
  <c r="I39" i="2"/>
  <c r="I40" i="2"/>
  <c r="I10" i="2"/>
  <c r="I11" i="2"/>
  <c r="I12" i="2"/>
  <c r="I14" i="2"/>
  <c r="I42" i="2"/>
  <c r="I62" i="2"/>
  <c r="H115" i="2"/>
  <c r="H111" i="2"/>
  <c r="H114" i="2"/>
  <c r="H112" i="2"/>
  <c r="H113" i="2"/>
  <c r="H116" i="2"/>
  <c r="H19" i="2"/>
  <c r="H88" i="2"/>
  <c r="H93" i="2"/>
  <c r="H98" i="2"/>
  <c r="H108" i="2"/>
  <c r="H20" i="2"/>
  <c r="H21" i="2"/>
  <c r="H24" i="2"/>
  <c r="H35" i="2"/>
  <c r="H37" i="2"/>
  <c r="H85" i="2"/>
  <c r="H30" i="2"/>
  <c r="H23" i="2"/>
  <c r="H27" i="2"/>
  <c r="H28" i="2"/>
  <c r="H31" i="2"/>
  <c r="H32" i="2"/>
  <c r="H33" i="2"/>
  <c r="H36" i="2"/>
  <c r="H39" i="2"/>
  <c r="H40" i="2"/>
  <c r="H10" i="2"/>
  <c r="H11" i="2"/>
  <c r="H12" i="2"/>
  <c r="H7" i="2"/>
  <c r="H14" i="2"/>
  <c r="H42" i="2"/>
  <c r="H62" i="2"/>
  <c r="G115" i="2"/>
  <c r="G112" i="2"/>
  <c r="G113" i="2"/>
  <c r="G114" i="2"/>
  <c r="F62" i="2"/>
  <c r="E62" i="2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C77" i="2"/>
  <c r="C100" i="2"/>
  <c r="G35" i="3"/>
  <c r="H35" i="3"/>
  <c r="I35" i="3"/>
  <c r="J35" i="3"/>
  <c r="K35" i="3"/>
  <c r="L35" i="3"/>
  <c r="M35" i="3"/>
  <c r="N35" i="3"/>
  <c r="O35" i="3"/>
  <c r="P35" i="3"/>
  <c r="Q35" i="3"/>
  <c r="B84" i="2"/>
  <c r="B107" i="2"/>
  <c r="B83" i="2"/>
  <c r="B106" i="2"/>
  <c r="B82" i="2"/>
  <c r="B105" i="2"/>
  <c r="B81" i="2"/>
  <c r="B104" i="2"/>
  <c r="B80" i="2"/>
  <c r="B103" i="2"/>
  <c r="B79" i="2"/>
  <c r="B102" i="2"/>
  <c r="C78" i="2"/>
  <c r="C101" i="2"/>
  <c r="C76" i="2"/>
  <c r="C99" i="2"/>
  <c r="B75" i="2"/>
  <c r="B98" i="2"/>
  <c r="C74" i="2"/>
  <c r="C97" i="2"/>
  <c r="C73" i="2"/>
  <c r="C96" i="2"/>
  <c r="C72" i="2"/>
  <c r="C95" i="2"/>
  <c r="C71" i="2"/>
  <c r="C94" i="2"/>
  <c r="B70" i="2"/>
  <c r="B93" i="2"/>
  <c r="C69" i="2"/>
  <c r="C92" i="2"/>
  <c r="C68" i="2"/>
  <c r="C91" i="2"/>
  <c r="C67" i="2"/>
  <c r="C90" i="2"/>
  <c r="C66" i="2"/>
  <c r="C89" i="2"/>
  <c r="B65" i="2"/>
  <c r="B88" i="2"/>
  <c r="AD5" i="2"/>
  <c r="AE5" i="2"/>
  <c r="AF5" i="2"/>
  <c r="AD6" i="2"/>
  <c r="AE6" i="2"/>
  <c r="AF6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D7" i="2"/>
  <c r="AE7" i="2"/>
  <c r="AF7" i="2"/>
  <c r="AD10" i="2"/>
  <c r="AE10" i="2"/>
  <c r="AF10" i="2"/>
  <c r="AD11" i="2"/>
  <c r="AE11" i="2"/>
  <c r="AF11" i="2"/>
  <c r="AD12" i="2"/>
  <c r="AE12" i="2"/>
  <c r="AF12" i="2"/>
  <c r="AD14" i="2"/>
  <c r="AE14" i="2"/>
  <c r="AF14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G39" i="3"/>
  <c r="H39" i="3"/>
  <c r="I39" i="3"/>
  <c r="J39" i="3"/>
  <c r="K39" i="3"/>
  <c r="L39" i="3"/>
  <c r="M39" i="3"/>
  <c r="N39" i="3"/>
  <c r="O39" i="3"/>
  <c r="P39" i="3"/>
  <c r="Q39" i="3"/>
  <c r="G38" i="3"/>
  <c r="H38" i="3"/>
  <c r="I38" i="3"/>
  <c r="J38" i="3"/>
  <c r="K38" i="3"/>
  <c r="L38" i="3"/>
  <c r="M38" i="3"/>
  <c r="N38" i="3"/>
  <c r="O38" i="3"/>
  <c r="P38" i="3"/>
  <c r="Q38" i="3"/>
  <c r="G37" i="3"/>
  <c r="H37" i="3"/>
  <c r="I37" i="3"/>
  <c r="J37" i="3"/>
  <c r="K37" i="3"/>
  <c r="L37" i="3"/>
  <c r="M37" i="3"/>
  <c r="N37" i="3"/>
  <c r="O37" i="3"/>
  <c r="P37" i="3"/>
  <c r="Q37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29" i="3"/>
  <c r="H29" i="3"/>
  <c r="I29" i="3"/>
  <c r="J29" i="3"/>
  <c r="K29" i="3"/>
  <c r="L29" i="3"/>
  <c r="M29" i="3"/>
  <c r="N29" i="3"/>
  <c r="O29" i="3"/>
  <c r="P29" i="3"/>
  <c r="Q29" i="3"/>
  <c r="G28" i="3"/>
  <c r="H28" i="3"/>
  <c r="I28" i="3"/>
  <c r="J28" i="3"/>
  <c r="K28" i="3"/>
  <c r="L28" i="3"/>
  <c r="M28" i="3"/>
  <c r="N28" i="3"/>
  <c r="O28" i="3"/>
  <c r="P28" i="3"/>
  <c r="Q28" i="3"/>
  <c r="G27" i="3"/>
  <c r="H27" i="3"/>
  <c r="I27" i="3"/>
  <c r="J27" i="3"/>
  <c r="K27" i="3"/>
  <c r="L27" i="3"/>
  <c r="M27" i="3"/>
  <c r="N27" i="3"/>
  <c r="O27" i="3"/>
  <c r="P27" i="3"/>
  <c r="Q27" i="3"/>
  <c r="AF20" i="2"/>
  <c r="AF27" i="2"/>
  <c r="AF28" i="2"/>
  <c r="AF30" i="2"/>
  <c r="AF31" i="2"/>
  <c r="AF32" i="2"/>
  <c r="AF33" i="2"/>
  <c r="AF35" i="2"/>
  <c r="AF36" i="2"/>
  <c r="AF37" i="2"/>
  <c r="AF38" i="2"/>
  <c r="AF39" i="2"/>
  <c r="AE20" i="2"/>
  <c r="AE27" i="2"/>
  <c r="AE28" i="2"/>
  <c r="AE30" i="2"/>
  <c r="AE31" i="2"/>
  <c r="AE32" i="2"/>
  <c r="AE33" i="2"/>
  <c r="AE35" i="2"/>
  <c r="AE36" i="2"/>
  <c r="AE37" i="2"/>
  <c r="AE38" i="2"/>
  <c r="AE39" i="2"/>
  <c r="AD20" i="2"/>
  <c r="AD27" i="2"/>
  <c r="AD28" i="2"/>
  <c r="AD30" i="2"/>
  <c r="AD31" i="2"/>
  <c r="AD32" i="2"/>
  <c r="AD33" i="2"/>
  <c r="AD35" i="2"/>
  <c r="AD36" i="2"/>
  <c r="AD37" i="2"/>
  <c r="AD38" i="2"/>
  <c r="AD39" i="2"/>
  <c r="U85" i="2"/>
  <c r="U46" i="2"/>
  <c r="V85" i="2"/>
  <c r="V46" i="2"/>
  <c r="W85" i="2"/>
  <c r="W46" i="2"/>
  <c r="X85" i="2"/>
  <c r="X46" i="2"/>
  <c r="Y85" i="2"/>
  <c r="Y46" i="2"/>
  <c r="Z85" i="2"/>
  <c r="Z46" i="2"/>
  <c r="AA85" i="2"/>
  <c r="AA46" i="2"/>
  <c r="AB85" i="2"/>
  <c r="AB46" i="2"/>
  <c r="AF46" i="2"/>
  <c r="U47" i="2"/>
  <c r="V47" i="2"/>
  <c r="W47" i="2"/>
  <c r="X47" i="2"/>
  <c r="Y47" i="2"/>
  <c r="Z47" i="2"/>
  <c r="AA47" i="2"/>
  <c r="AB47" i="2"/>
  <c r="AF47" i="2"/>
  <c r="I46" i="2"/>
  <c r="J46" i="2"/>
  <c r="K46" i="2"/>
  <c r="L85" i="2"/>
  <c r="L46" i="2"/>
  <c r="M85" i="2"/>
  <c r="M46" i="2"/>
  <c r="N85" i="2"/>
  <c r="N46" i="2"/>
  <c r="O85" i="2"/>
  <c r="O46" i="2"/>
  <c r="P85" i="2"/>
  <c r="P46" i="2"/>
  <c r="Q85" i="2"/>
  <c r="Q46" i="2"/>
  <c r="R85" i="2"/>
  <c r="R46" i="2"/>
  <c r="S85" i="2"/>
  <c r="S46" i="2"/>
  <c r="T85" i="2"/>
  <c r="T46" i="2"/>
  <c r="AE46" i="2"/>
  <c r="I47" i="2"/>
  <c r="J47" i="2"/>
  <c r="K47" i="2"/>
  <c r="L47" i="2"/>
  <c r="M47" i="2"/>
  <c r="N47" i="2"/>
  <c r="O47" i="2"/>
  <c r="P47" i="2"/>
  <c r="Q47" i="2"/>
  <c r="R47" i="2"/>
  <c r="S47" i="2"/>
  <c r="T47" i="2"/>
  <c r="AE47" i="2"/>
  <c r="H46" i="2"/>
  <c r="AD46" i="2"/>
  <c r="H47" i="2"/>
  <c r="AD47" i="2"/>
  <c r="AF3" i="2"/>
  <c r="AE3" i="2"/>
  <c r="AD3" i="2"/>
  <c r="H51" i="2"/>
  <c r="I51" i="2"/>
  <c r="J51" i="2"/>
  <c r="K51" i="2"/>
  <c r="L51" i="2"/>
  <c r="M51" i="2"/>
  <c r="N51" i="2"/>
  <c r="O51" i="2"/>
  <c r="P51" i="2"/>
  <c r="P60" i="2"/>
  <c r="O60" i="2"/>
  <c r="N60" i="2"/>
  <c r="M60" i="2"/>
  <c r="L60" i="2"/>
  <c r="K60" i="2"/>
  <c r="J60" i="2"/>
  <c r="I60" i="2"/>
  <c r="H60" i="2"/>
  <c r="P59" i="2"/>
  <c r="O59" i="2"/>
  <c r="N59" i="2"/>
  <c r="M59" i="2"/>
  <c r="L59" i="2"/>
  <c r="K59" i="2"/>
  <c r="J59" i="2"/>
  <c r="I59" i="2"/>
  <c r="H59" i="2"/>
  <c r="P58" i="2"/>
  <c r="O58" i="2"/>
  <c r="N58" i="2"/>
  <c r="M58" i="2"/>
  <c r="L58" i="2"/>
  <c r="K58" i="2"/>
  <c r="J58" i="2"/>
  <c r="I58" i="2"/>
  <c r="H58" i="2"/>
  <c r="P57" i="2"/>
  <c r="O57" i="2"/>
  <c r="N57" i="2"/>
  <c r="M57" i="2"/>
  <c r="L57" i="2"/>
  <c r="K57" i="2"/>
  <c r="J57" i="2"/>
  <c r="I57" i="2"/>
  <c r="H57" i="2"/>
  <c r="P56" i="2"/>
  <c r="O56" i="2"/>
  <c r="N56" i="2"/>
  <c r="M56" i="2"/>
  <c r="L56" i="2"/>
  <c r="K56" i="2"/>
  <c r="J56" i="2"/>
  <c r="I56" i="2"/>
  <c r="H56" i="2"/>
  <c r="P55" i="2"/>
  <c r="O55" i="2"/>
  <c r="N55" i="2"/>
  <c r="M55" i="2"/>
  <c r="L55" i="2"/>
  <c r="K55" i="2"/>
  <c r="J55" i="2"/>
  <c r="I55" i="2"/>
  <c r="H55" i="2"/>
  <c r="P43" i="2"/>
  <c r="O43" i="2"/>
  <c r="N43" i="2"/>
  <c r="M43" i="2"/>
  <c r="L43" i="2"/>
  <c r="K43" i="2"/>
  <c r="J43" i="2"/>
  <c r="I43" i="2"/>
  <c r="H43" i="2"/>
  <c r="F108" i="4"/>
  <c r="F109" i="4"/>
  <c r="F110" i="4"/>
  <c r="F112" i="4"/>
  <c r="F113" i="4"/>
  <c r="F19" i="4"/>
  <c r="F21" i="4"/>
  <c r="G108" i="4"/>
  <c r="G109" i="4"/>
  <c r="G110" i="4"/>
  <c r="G112" i="4"/>
  <c r="G113" i="4"/>
  <c r="G19" i="4"/>
  <c r="G21" i="4"/>
  <c r="H108" i="4"/>
  <c r="H109" i="4"/>
  <c r="H110" i="4"/>
  <c r="H112" i="4"/>
  <c r="H113" i="4"/>
  <c r="H19" i="4"/>
  <c r="H21" i="4"/>
  <c r="J108" i="4"/>
  <c r="J109" i="4"/>
  <c r="J110" i="4"/>
  <c r="J112" i="4"/>
  <c r="J113" i="4"/>
  <c r="J19" i="4"/>
  <c r="J21" i="4"/>
  <c r="K108" i="4"/>
  <c r="K109" i="4"/>
  <c r="K110" i="4"/>
  <c r="K112" i="4"/>
  <c r="K113" i="4"/>
  <c r="K19" i="4"/>
  <c r="K21" i="4"/>
  <c r="L108" i="4"/>
  <c r="L109" i="4"/>
  <c r="L110" i="4"/>
  <c r="L112" i="4"/>
  <c r="L113" i="4"/>
  <c r="L19" i="4"/>
  <c r="L21" i="4"/>
  <c r="M108" i="4"/>
  <c r="M109" i="4"/>
  <c r="M110" i="4"/>
  <c r="M112" i="4"/>
  <c r="M113" i="4"/>
  <c r="M19" i="4"/>
  <c r="M21" i="4"/>
  <c r="N108" i="4"/>
  <c r="N109" i="4"/>
  <c r="N110" i="4"/>
  <c r="N112" i="4"/>
  <c r="N113" i="4"/>
  <c r="N19" i="4"/>
  <c r="N21" i="4"/>
  <c r="O108" i="4"/>
  <c r="O109" i="4"/>
  <c r="O110" i="4"/>
  <c r="O112" i="4"/>
  <c r="O113" i="4"/>
  <c r="O19" i="4"/>
  <c r="O21" i="4"/>
  <c r="P108" i="4"/>
  <c r="P109" i="4"/>
  <c r="P110" i="4"/>
  <c r="P112" i="4"/>
  <c r="P113" i="4"/>
  <c r="P19" i="4"/>
  <c r="P21" i="4"/>
  <c r="Q108" i="4"/>
  <c r="Q109" i="4"/>
  <c r="Q110" i="4"/>
  <c r="Q112" i="4"/>
  <c r="Q113" i="4"/>
  <c r="Q19" i="4"/>
  <c r="Q21" i="4"/>
  <c r="R108" i="4"/>
  <c r="R109" i="4"/>
  <c r="R110" i="4"/>
  <c r="R112" i="4"/>
  <c r="R113" i="4"/>
  <c r="R19" i="4"/>
  <c r="R21" i="4"/>
  <c r="S108" i="4"/>
  <c r="S109" i="4"/>
  <c r="S110" i="4"/>
  <c r="S112" i="4"/>
  <c r="S113" i="4"/>
  <c r="S19" i="4"/>
  <c r="S21" i="4"/>
  <c r="T108" i="4"/>
  <c r="T109" i="4"/>
  <c r="T110" i="4"/>
  <c r="T112" i="4"/>
  <c r="T113" i="4"/>
  <c r="T19" i="4"/>
  <c r="T21" i="4"/>
  <c r="V108" i="4"/>
  <c r="V109" i="4"/>
  <c r="V110" i="4"/>
  <c r="V112" i="4"/>
  <c r="V113" i="4"/>
  <c r="V19" i="4"/>
  <c r="V21" i="4"/>
  <c r="W108" i="4"/>
  <c r="W109" i="4"/>
  <c r="W110" i="4"/>
  <c r="W112" i="4"/>
  <c r="W113" i="4"/>
  <c r="W19" i="4"/>
  <c r="W21" i="4"/>
  <c r="X108" i="4"/>
  <c r="X109" i="4"/>
  <c r="X110" i="4"/>
  <c r="X112" i="4"/>
  <c r="X113" i="4"/>
  <c r="X19" i="4"/>
  <c r="X21" i="4"/>
  <c r="Y108" i="4"/>
  <c r="Y109" i="4"/>
  <c r="Y110" i="4"/>
  <c r="Y112" i="4"/>
  <c r="Y113" i="4"/>
  <c r="Y19" i="4"/>
  <c r="Y21" i="4"/>
  <c r="Z108" i="4"/>
  <c r="Z109" i="4"/>
  <c r="Z110" i="4"/>
  <c r="Z112" i="4"/>
  <c r="Z113" i="4"/>
  <c r="Z19" i="4"/>
  <c r="Z21" i="4"/>
  <c r="AA108" i="4"/>
  <c r="AA109" i="4"/>
  <c r="AA110" i="4"/>
  <c r="AA112" i="4"/>
  <c r="AA113" i="4"/>
  <c r="AA19" i="4"/>
  <c r="AA21" i="4"/>
  <c r="AB108" i="4"/>
  <c r="AB109" i="4"/>
  <c r="AB110" i="4"/>
  <c r="AB112" i="4"/>
  <c r="AB113" i="4"/>
  <c r="AB19" i="4"/>
  <c r="AB21" i="4"/>
  <c r="E108" i="4"/>
  <c r="E109" i="4"/>
  <c r="E110" i="4"/>
  <c r="E112" i="4"/>
  <c r="E113" i="4"/>
  <c r="E19" i="4"/>
  <c r="E21" i="4"/>
  <c r="AD21" i="4"/>
  <c r="I108" i="4"/>
  <c r="I109" i="4"/>
  <c r="I110" i="4"/>
  <c r="I112" i="4"/>
  <c r="I113" i="4"/>
  <c r="I19" i="4"/>
  <c r="I21" i="4"/>
  <c r="AE21" i="4"/>
  <c r="U108" i="4"/>
  <c r="U109" i="4"/>
  <c r="U110" i="4"/>
  <c r="U112" i="4"/>
  <c r="U113" i="4"/>
  <c r="U19" i="4"/>
  <c r="U21" i="4"/>
  <c r="AF21" i="4"/>
  <c r="E39" i="4"/>
  <c r="E41" i="4"/>
  <c r="E42" i="4"/>
  <c r="F39" i="4"/>
  <c r="F41" i="4"/>
  <c r="F42" i="4"/>
  <c r="G39" i="4"/>
  <c r="G41" i="4"/>
  <c r="G42" i="4"/>
  <c r="H39" i="4"/>
  <c r="H41" i="4"/>
  <c r="H42" i="4"/>
  <c r="I39" i="4"/>
  <c r="I41" i="4"/>
  <c r="I42" i="4"/>
  <c r="J39" i="4"/>
  <c r="J41" i="4"/>
  <c r="J42" i="4"/>
  <c r="K39" i="4"/>
  <c r="K41" i="4"/>
  <c r="K42" i="4"/>
  <c r="L39" i="4"/>
  <c r="L41" i="4"/>
  <c r="L42" i="4"/>
  <c r="M39" i="4"/>
  <c r="M41" i="4"/>
  <c r="M42" i="4"/>
  <c r="N39" i="4"/>
  <c r="N41" i="4"/>
  <c r="N42" i="4"/>
  <c r="O39" i="4"/>
  <c r="O41" i="4"/>
  <c r="O42" i="4"/>
  <c r="P39" i="4"/>
  <c r="P41" i="4"/>
  <c r="P42" i="4"/>
  <c r="Q39" i="4"/>
  <c r="Q41" i="4"/>
  <c r="Q42" i="4"/>
  <c r="R39" i="4"/>
  <c r="R41" i="4"/>
  <c r="R42" i="4"/>
  <c r="S39" i="4"/>
  <c r="S41" i="4"/>
  <c r="S42" i="4"/>
  <c r="T39" i="4"/>
  <c r="T41" i="4"/>
  <c r="T42" i="4"/>
  <c r="U39" i="4"/>
  <c r="U41" i="4"/>
  <c r="U42" i="4"/>
  <c r="V39" i="4"/>
  <c r="V41" i="4"/>
  <c r="V42" i="4"/>
  <c r="W39" i="4"/>
  <c r="W41" i="4"/>
  <c r="W42" i="4"/>
  <c r="X39" i="4"/>
  <c r="X41" i="4"/>
  <c r="X42" i="4"/>
  <c r="Y39" i="4"/>
  <c r="Y41" i="4"/>
  <c r="Y42" i="4"/>
  <c r="Z39" i="4"/>
  <c r="Z41" i="4"/>
  <c r="Z42" i="4"/>
  <c r="AA39" i="4"/>
  <c r="AA41" i="4"/>
  <c r="AA42" i="4"/>
  <c r="AB39" i="4"/>
  <c r="AB41" i="4"/>
  <c r="AB42" i="4"/>
  <c r="AD19" i="4"/>
  <c r="AD39" i="4"/>
  <c r="AD41" i="4"/>
  <c r="AD42" i="4"/>
  <c r="AE19" i="4"/>
  <c r="AE39" i="4"/>
  <c r="AE41" i="4"/>
  <c r="AE42" i="4"/>
  <c r="AF19" i="4"/>
  <c r="AF39" i="4"/>
  <c r="AF41" i="4"/>
  <c r="AF42" i="4"/>
  <c r="F48" i="4"/>
  <c r="G48" i="4"/>
  <c r="H48" i="4"/>
  <c r="J48" i="4"/>
  <c r="K48" i="4"/>
  <c r="L48" i="4"/>
  <c r="M48" i="4"/>
  <c r="N48" i="4"/>
  <c r="O48" i="4"/>
  <c r="P48" i="4"/>
  <c r="Q48" i="4"/>
  <c r="R48" i="4"/>
  <c r="S48" i="4"/>
  <c r="T48" i="4"/>
  <c r="V48" i="4"/>
  <c r="W48" i="4"/>
  <c r="X48" i="4"/>
  <c r="Y48" i="4"/>
  <c r="Z48" i="4"/>
  <c r="AA48" i="4"/>
  <c r="AB48" i="4"/>
  <c r="I48" i="4"/>
  <c r="AE48" i="4"/>
  <c r="U48" i="4"/>
  <c r="AF48" i="4"/>
  <c r="E48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D48" i="4"/>
  <c r="AD49" i="4"/>
  <c r="AE49" i="4"/>
  <c r="AF49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D52" i="4"/>
  <c r="AE52" i="4"/>
  <c r="AF52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D53" i="4"/>
  <c r="AE53" i="4"/>
  <c r="AF53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D54" i="4"/>
  <c r="AE54" i="4"/>
  <c r="AF54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D55" i="4"/>
  <c r="AE55" i="4"/>
  <c r="AF55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D56" i="4"/>
  <c r="AE56" i="4"/>
  <c r="AF56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D57" i="4"/>
  <c r="AE57" i="4"/>
  <c r="AF57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F108" i="5"/>
  <c r="F109" i="5"/>
  <c r="F110" i="5"/>
  <c r="F112" i="5"/>
  <c r="F113" i="5"/>
  <c r="F19" i="5"/>
  <c r="F21" i="5"/>
  <c r="G108" i="5"/>
  <c r="G109" i="5"/>
  <c r="G110" i="5"/>
  <c r="G112" i="5"/>
  <c r="G113" i="5"/>
  <c r="G19" i="5"/>
  <c r="G21" i="5"/>
  <c r="H108" i="5"/>
  <c r="H109" i="5"/>
  <c r="H110" i="5"/>
  <c r="H112" i="5"/>
  <c r="H113" i="5"/>
  <c r="H19" i="5"/>
  <c r="H21" i="5"/>
  <c r="J108" i="5"/>
  <c r="J109" i="5"/>
  <c r="J110" i="5"/>
  <c r="J112" i="5"/>
  <c r="J113" i="5"/>
  <c r="J19" i="5"/>
  <c r="J21" i="5"/>
  <c r="K108" i="5"/>
  <c r="K109" i="5"/>
  <c r="K110" i="5"/>
  <c r="K112" i="5"/>
  <c r="K113" i="5"/>
  <c r="K19" i="5"/>
  <c r="K21" i="5"/>
  <c r="L108" i="5"/>
  <c r="L109" i="5"/>
  <c r="L110" i="5"/>
  <c r="L112" i="5"/>
  <c r="L113" i="5"/>
  <c r="L19" i="5"/>
  <c r="L21" i="5"/>
  <c r="M108" i="5"/>
  <c r="M109" i="5"/>
  <c r="M110" i="5"/>
  <c r="M112" i="5"/>
  <c r="M113" i="5"/>
  <c r="M19" i="5"/>
  <c r="M21" i="5"/>
  <c r="N108" i="5"/>
  <c r="N109" i="5"/>
  <c r="N110" i="5"/>
  <c r="N112" i="5"/>
  <c r="N113" i="5"/>
  <c r="N19" i="5"/>
  <c r="N21" i="5"/>
  <c r="O108" i="5"/>
  <c r="O109" i="5"/>
  <c r="O110" i="5"/>
  <c r="O112" i="5"/>
  <c r="O113" i="5"/>
  <c r="O19" i="5"/>
  <c r="O21" i="5"/>
  <c r="P108" i="5"/>
  <c r="P109" i="5"/>
  <c r="P110" i="5"/>
  <c r="P112" i="5"/>
  <c r="P113" i="5"/>
  <c r="P19" i="5"/>
  <c r="P21" i="5"/>
  <c r="Q108" i="5"/>
  <c r="Q109" i="5"/>
  <c r="Q110" i="5"/>
  <c r="Q112" i="5"/>
  <c r="Q113" i="5"/>
  <c r="Q19" i="5"/>
  <c r="Q21" i="5"/>
  <c r="R108" i="5"/>
  <c r="R109" i="5"/>
  <c r="R110" i="5"/>
  <c r="R112" i="5"/>
  <c r="R113" i="5"/>
  <c r="R19" i="5"/>
  <c r="R21" i="5"/>
  <c r="S108" i="5"/>
  <c r="S109" i="5"/>
  <c r="S110" i="5"/>
  <c r="S112" i="5"/>
  <c r="S113" i="5"/>
  <c r="S19" i="5"/>
  <c r="S21" i="5"/>
  <c r="T108" i="5"/>
  <c r="T109" i="5"/>
  <c r="T110" i="5"/>
  <c r="T112" i="5"/>
  <c r="T113" i="5"/>
  <c r="T19" i="5"/>
  <c r="T21" i="5"/>
  <c r="V108" i="5"/>
  <c r="V109" i="5"/>
  <c r="V110" i="5"/>
  <c r="V112" i="5"/>
  <c r="V113" i="5"/>
  <c r="V19" i="5"/>
  <c r="V21" i="5"/>
  <c r="W108" i="5"/>
  <c r="W109" i="5"/>
  <c r="W110" i="5"/>
  <c r="W112" i="5"/>
  <c r="W113" i="5"/>
  <c r="W19" i="5"/>
  <c r="W21" i="5"/>
  <c r="X108" i="5"/>
  <c r="X109" i="5"/>
  <c r="X110" i="5"/>
  <c r="X112" i="5"/>
  <c r="X113" i="5"/>
  <c r="X19" i="5"/>
  <c r="X21" i="5"/>
  <c r="Y108" i="5"/>
  <c r="Y109" i="5"/>
  <c r="Y110" i="5"/>
  <c r="Y112" i="5"/>
  <c r="Y113" i="5"/>
  <c r="Y19" i="5"/>
  <c r="Y21" i="5"/>
  <c r="Z108" i="5"/>
  <c r="Z109" i="5"/>
  <c r="Z110" i="5"/>
  <c r="Z112" i="5"/>
  <c r="Z113" i="5"/>
  <c r="Z19" i="5"/>
  <c r="Z21" i="5"/>
  <c r="AA108" i="5"/>
  <c r="AA109" i="5"/>
  <c r="AA110" i="5"/>
  <c r="AA112" i="5"/>
  <c r="AA113" i="5"/>
  <c r="AA19" i="5"/>
  <c r="AA21" i="5"/>
  <c r="AB108" i="5"/>
  <c r="AB109" i="5"/>
  <c r="AB110" i="5"/>
  <c r="AB112" i="5"/>
  <c r="AB113" i="5"/>
  <c r="AB19" i="5"/>
  <c r="AB21" i="5"/>
  <c r="E108" i="5"/>
  <c r="E109" i="5"/>
  <c r="E110" i="5"/>
  <c r="E112" i="5"/>
  <c r="E113" i="5"/>
  <c r="E19" i="5"/>
  <c r="E21" i="5"/>
  <c r="AD21" i="5"/>
  <c r="I108" i="5"/>
  <c r="I109" i="5"/>
  <c r="I110" i="5"/>
  <c r="I112" i="5"/>
  <c r="I113" i="5"/>
  <c r="I19" i="5"/>
  <c r="I21" i="5"/>
  <c r="AE21" i="5"/>
  <c r="U108" i="5"/>
  <c r="U109" i="5"/>
  <c r="U110" i="5"/>
  <c r="U112" i="5"/>
  <c r="U113" i="5"/>
  <c r="U19" i="5"/>
  <c r="U21" i="5"/>
  <c r="AF21" i="5"/>
  <c r="E39" i="5"/>
  <c r="E41" i="5"/>
  <c r="E42" i="5"/>
  <c r="F39" i="5"/>
  <c r="F41" i="5"/>
  <c r="F42" i="5"/>
  <c r="G39" i="5"/>
  <c r="G41" i="5"/>
  <c r="G42" i="5"/>
  <c r="H39" i="5"/>
  <c r="H41" i="5"/>
  <c r="H42" i="5"/>
  <c r="I39" i="5"/>
  <c r="I41" i="5"/>
  <c r="I42" i="5"/>
  <c r="J39" i="5"/>
  <c r="J41" i="5"/>
  <c r="J42" i="5"/>
  <c r="K39" i="5"/>
  <c r="K41" i="5"/>
  <c r="K42" i="5"/>
  <c r="L39" i="5"/>
  <c r="L41" i="5"/>
  <c r="L42" i="5"/>
  <c r="M39" i="5"/>
  <c r="M41" i="5"/>
  <c r="M42" i="5"/>
  <c r="N39" i="5"/>
  <c r="N41" i="5"/>
  <c r="N42" i="5"/>
  <c r="O39" i="5"/>
  <c r="O41" i="5"/>
  <c r="O42" i="5"/>
  <c r="P39" i="5"/>
  <c r="P41" i="5"/>
  <c r="P42" i="5"/>
  <c r="Q39" i="5"/>
  <c r="Q41" i="5"/>
  <c r="Q42" i="5"/>
  <c r="R39" i="5"/>
  <c r="R41" i="5"/>
  <c r="R42" i="5"/>
  <c r="S39" i="5"/>
  <c r="S41" i="5"/>
  <c r="S42" i="5"/>
  <c r="T39" i="5"/>
  <c r="T41" i="5"/>
  <c r="T42" i="5"/>
  <c r="U39" i="5"/>
  <c r="U41" i="5"/>
  <c r="U42" i="5"/>
  <c r="V39" i="5"/>
  <c r="V41" i="5"/>
  <c r="V42" i="5"/>
  <c r="W39" i="5"/>
  <c r="W41" i="5"/>
  <c r="W42" i="5"/>
  <c r="X39" i="5"/>
  <c r="X41" i="5"/>
  <c r="X42" i="5"/>
  <c r="Y39" i="5"/>
  <c r="Y41" i="5"/>
  <c r="Y42" i="5"/>
  <c r="Z39" i="5"/>
  <c r="Z41" i="5"/>
  <c r="Z42" i="5"/>
  <c r="AA39" i="5"/>
  <c r="AA41" i="5"/>
  <c r="AA42" i="5"/>
  <c r="AB39" i="5"/>
  <c r="AB41" i="5"/>
  <c r="AB42" i="5"/>
  <c r="AD19" i="5"/>
  <c r="AD39" i="5"/>
  <c r="AD41" i="5"/>
  <c r="AD42" i="5"/>
  <c r="AE19" i="5"/>
  <c r="AE39" i="5"/>
  <c r="AE41" i="5"/>
  <c r="AE42" i="5"/>
  <c r="AF19" i="5"/>
  <c r="AF39" i="5"/>
  <c r="AF41" i="5"/>
  <c r="AF42" i="5"/>
  <c r="F48" i="5"/>
  <c r="G48" i="5"/>
  <c r="H48" i="5"/>
  <c r="J48" i="5"/>
  <c r="K48" i="5"/>
  <c r="L48" i="5"/>
  <c r="M48" i="5"/>
  <c r="N48" i="5"/>
  <c r="O48" i="5"/>
  <c r="P48" i="5"/>
  <c r="Q48" i="5"/>
  <c r="R48" i="5"/>
  <c r="S48" i="5"/>
  <c r="T48" i="5"/>
  <c r="V48" i="5"/>
  <c r="W48" i="5"/>
  <c r="X48" i="5"/>
  <c r="Y48" i="5"/>
  <c r="Z48" i="5"/>
  <c r="AA48" i="5"/>
  <c r="AB48" i="5"/>
  <c r="I48" i="5"/>
  <c r="AE48" i="5"/>
  <c r="U48" i="5"/>
  <c r="AF48" i="5"/>
  <c r="E48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D48" i="5"/>
  <c r="AD49" i="5"/>
  <c r="AE49" i="5"/>
  <c r="AF49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D52" i="5"/>
  <c r="AE52" i="5"/>
  <c r="AF52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D53" i="5"/>
  <c r="AE53" i="5"/>
  <c r="AF53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D54" i="5"/>
  <c r="AE54" i="5"/>
  <c r="AF54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D55" i="5"/>
  <c r="AE55" i="5"/>
  <c r="AF55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D56" i="5"/>
  <c r="AE56" i="5"/>
  <c r="AF56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D57" i="5"/>
  <c r="AE57" i="5"/>
  <c r="AF57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Q113" i="2"/>
  <c r="Q116" i="2"/>
  <c r="Q19" i="2"/>
  <c r="R113" i="2"/>
  <c r="R116" i="2"/>
  <c r="R19" i="2"/>
  <c r="S113" i="2"/>
  <c r="S116" i="2"/>
  <c r="S19" i="2"/>
  <c r="T113" i="2"/>
  <c r="T116" i="2"/>
  <c r="T19" i="2"/>
  <c r="AE19" i="2"/>
  <c r="Q21" i="2"/>
  <c r="R21" i="2"/>
  <c r="S21" i="2"/>
  <c r="T21" i="2"/>
  <c r="AE21" i="2"/>
  <c r="AE40" i="2"/>
  <c r="AE60" i="2"/>
  <c r="AE59" i="2"/>
  <c r="AE58" i="2"/>
  <c r="AE57" i="2"/>
  <c r="AE56" i="2"/>
  <c r="AE55" i="2"/>
  <c r="Q40" i="2"/>
  <c r="Q42" i="2"/>
  <c r="Q51" i="2"/>
  <c r="R40" i="2"/>
  <c r="R42" i="2"/>
  <c r="R51" i="2"/>
  <c r="S40" i="2"/>
  <c r="S42" i="2"/>
  <c r="S51" i="2"/>
  <c r="T40" i="2"/>
  <c r="T42" i="2"/>
  <c r="T51" i="2"/>
  <c r="AE51" i="2"/>
  <c r="U113" i="2"/>
  <c r="U116" i="2"/>
  <c r="U19" i="2"/>
  <c r="U21" i="2"/>
  <c r="U40" i="2"/>
  <c r="U42" i="2"/>
  <c r="U51" i="2"/>
  <c r="V113" i="2"/>
  <c r="V116" i="2"/>
  <c r="V19" i="2"/>
  <c r="V21" i="2"/>
  <c r="V40" i="2"/>
  <c r="V42" i="2"/>
  <c r="V51" i="2"/>
  <c r="W113" i="2"/>
  <c r="W116" i="2"/>
  <c r="W19" i="2"/>
  <c r="W21" i="2"/>
  <c r="W40" i="2"/>
  <c r="W42" i="2"/>
  <c r="W51" i="2"/>
  <c r="X113" i="2"/>
  <c r="X116" i="2"/>
  <c r="X19" i="2"/>
  <c r="X21" i="2"/>
  <c r="X40" i="2"/>
  <c r="X42" i="2"/>
  <c r="X51" i="2"/>
  <c r="Y113" i="2"/>
  <c r="Y116" i="2"/>
  <c r="Y19" i="2"/>
  <c r="Y21" i="2"/>
  <c r="Y40" i="2"/>
  <c r="Y42" i="2"/>
  <c r="Y51" i="2"/>
  <c r="Z113" i="2"/>
  <c r="Z116" i="2"/>
  <c r="Z19" i="2"/>
  <c r="Z21" i="2"/>
  <c r="Z40" i="2"/>
  <c r="Z42" i="2"/>
  <c r="Z51" i="2"/>
  <c r="AA113" i="2"/>
  <c r="AA116" i="2"/>
  <c r="AA19" i="2"/>
  <c r="AA21" i="2"/>
  <c r="AA40" i="2"/>
  <c r="AA42" i="2"/>
  <c r="AA51" i="2"/>
  <c r="AB113" i="2"/>
  <c r="AE42" i="2"/>
  <c r="AE43" i="2"/>
  <c r="Q43" i="2"/>
  <c r="R43" i="2"/>
  <c r="S43" i="2"/>
  <c r="T43" i="2"/>
  <c r="U43" i="2"/>
  <c r="V43" i="2"/>
  <c r="W43" i="2"/>
  <c r="X43" i="2"/>
  <c r="Y43" i="2"/>
  <c r="Z43" i="2"/>
  <c r="AA43" i="2"/>
  <c r="Q55" i="2"/>
  <c r="R55" i="2"/>
  <c r="S55" i="2"/>
  <c r="T55" i="2"/>
  <c r="U55" i="2"/>
  <c r="V55" i="2"/>
  <c r="W55" i="2"/>
  <c r="X55" i="2"/>
  <c r="Y55" i="2"/>
  <c r="Z55" i="2"/>
  <c r="AA55" i="2"/>
  <c r="Q56" i="2"/>
  <c r="R56" i="2"/>
  <c r="S56" i="2"/>
  <c r="T56" i="2"/>
  <c r="U56" i="2"/>
  <c r="V56" i="2"/>
  <c r="W56" i="2"/>
  <c r="X56" i="2"/>
  <c r="Y56" i="2"/>
  <c r="Z56" i="2"/>
  <c r="AA56" i="2"/>
  <c r="Q57" i="2"/>
  <c r="R57" i="2"/>
  <c r="S57" i="2"/>
  <c r="T57" i="2"/>
  <c r="U57" i="2"/>
  <c r="V57" i="2"/>
  <c r="W57" i="2"/>
  <c r="X57" i="2"/>
  <c r="Y57" i="2"/>
  <c r="Z57" i="2"/>
  <c r="AA57" i="2"/>
  <c r="Q58" i="2"/>
  <c r="R58" i="2"/>
  <c r="S58" i="2"/>
  <c r="T58" i="2"/>
  <c r="U58" i="2"/>
  <c r="V58" i="2"/>
  <c r="W58" i="2"/>
  <c r="X58" i="2"/>
  <c r="Y58" i="2"/>
  <c r="Z58" i="2"/>
  <c r="AA58" i="2"/>
  <c r="Q59" i="2"/>
  <c r="R59" i="2"/>
  <c r="S59" i="2"/>
  <c r="T59" i="2"/>
  <c r="U59" i="2"/>
  <c r="V59" i="2"/>
  <c r="W59" i="2"/>
  <c r="X59" i="2"/>
  <c r="Y59" i="2"/>
  <c r="Z59" i="2"/>
  <c r="AA59" i="2"/>
  <c r="Q60" i="2"/>
  <c r="R60" i="2"/>
  <c r="S60" i="2"/>
  <c r="T60" i="2"/>
  <c r="U60" i="2"/>
  <c r="V60" i="2"/>
  <c r="W60" i="2"/>
  <c r="X60" i="2"/>
  <c r="Y60" i="2"/>
  <c r="Z60" i="2"/>
  <c r="AA60" i="2"/>
  <c r="Q62" i="2"/>
  <c r="R62" i="2"/>
  <c r="S62" i="2"/>
  <c r="T62" i="2"/>
  <c r="U62" i="2"/>
  <c r="V62" i="2"/>
  <c r="W62" i="2"/>
  <c r="X62" i="2"/>
  <c r="Y62" i="2"/>
  <c r="Z62" i="2"/>
  <c r="AA62" i="2"/>
  <c r="AB111" i="2"/>
  <c r="AB112" i="2"/>
  <c r="AB116" i="2"/>
  <c r="AB19" i="2"/>
  <c r="AB21" i="2"/>
  <c r="AB40" i="2"/>
  <c r="AB42" i="2"/>
  <c r="AB62" i="2"/>
  <c r="AF19" i="2"/>
  <c r="AF21" i="2"/>
  <c r="AF40" i="2"/>
  <c r="AF60" i="2"/>
  <c r="AF59" i="2"/>
  <c r="AF58" i="2"/>
  <c r="AF57" i="2"/>
  <c r="AF56" i="2"/>
  <c r="AF55" i="2"/>
  <c r="AF42" i="2"/>
  <c r="AF43" i="2"/>
  <c r="AB60" i="2"/>
  <c r="AB59" i="2"/>
  <c r="AB58" i="2"/>
  <c r="AB57" i="2"/>
  <c r="AB56" i="2"/>
  <c r="AB55" i="2"/>
  <c r="AB43" i="2"/>
  <c r="G111" i="2"/>
  <c r="G116" i="2"/>
  <c r="G19" i="2"/>
  <c r="G21" i="2"/>
  <c r="G40" i="2"/>
  <c r="G42" i="2"/>
  <c r="G51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1" i="2"/>
  <c r="AB52" i="2"/>
  <c r="AD51" i="2"/>
  <c r="AD52" i="2"/>
  <c r="AE52" i="2"/>
  <c r="AF51" i="2"/>
  <c r="AF52" i="2"/>
  <c r="AD19" i="2"/>
  <c r="AD21" i="2"/>
  <c r="AD40" i="2"/>
  <c r="AD42" i="2"/>
  <c r="AD43" i="2"/>
  <c r="AD55" i="2"/>
  <c r="AD56" i="2"/>
  <c r="AD57" i="2"/>
  <c r="AD58" i="2"/>
  <c r="AD59" i="2"/>
  <c r="AD60" i="2"/>
  <c r="G62" i="2"/>
  <c r="G43" i="2"/>
  <c r="G55" i="2"/>
  <c r="G56" i="2"/>
  <c r="G57" i="2"/>
  <c r="G58" i="2"/>
  <c r="G59" i="2"/>
  <c r="G60" i="2"/>
</calcChain>
</file>

<file path=xl/sharedStrings.xml><?xml version="1.0" encoding="utf-8"?>
<sst xmlns="http://schemas.openxmlformats.org/spreadsheetml/2006/main" count="232" uniqueCount="96">
  <si>
    <t>Total</t>
  </si>
  <si>
    <t>Revenue Summary</t>
  </si>
  <si>
    <t>COGS</t>
  </si>
  <si>
    <t>Total COGS</t>
  </si>
  <si>
    <t>Gross Margin</t>
  </si>
  <si>
    <t>Gross Profit</t>
  </si>
  <si>
    <t>Operating Expenses</t>
  </si>
  <si>
    <t>Marketing</t>
  </si>
  <si>
    <t>R&amp;D</t>
  </si>
  <si>
    <t>Sales</t>
  </si>
  <si>
    <t>Business Development</t>
  </si>
  <si>
    <t>G&amp;A</t>
  </si>
  <si>
    <t>MarComm/Evangelism</t>
  </si>
  <si>
    <t>Product Marketing</t>
  </si>
  <si>
    <t>VP of Marketing</t>
  </si>
  <si>
    <t>VP Sales</t>
  </si>
  <si>
    <t>HR</t>
  </si>
  <si>
    <t>Customer Service</t>
  </si>
  <si>
    <t>Admin</t>
  </si>
  <si>
    <t>Salaries</t>
  </si>
  <si>
    <t>Personnel</t>
  </si>
  <si>
    <t>Sales &amp; Marketing</t>
  </si>
  <si>
    <t>Professional services</t>
  </si>
  <si>
    <t>Recruiting</t>
  </si>
  <si>
    <t>Legal</t>
  </si>
  <si>
    <t>Accounting</t>
  </si>
  <si>
    <t>Rent</t>
  </si>
  <si>
    <t>Insurance</t>
  </si>
  <si>
    <t>Travel &amp; Entertainment</t>
  </si>
  <si>
    <t>Telephone &amp; Internet</t>
  </si>
  <si>
    <t>Miscellaneous</t>
  </si>
  <si>
    <t>Capital Expenditures</t>
  </si>
  <si>
    <t>Office Furniture</t>
  </si>
  <si>
    <t>Computers &amp; Software</t>
  </si>
  <si>
    <t>Cash Flow</t>
  </si>
  <si>
    <t>Technology contractors</t>
  </si>
  <si>
    <t>PR</t>
  </si>
  <si>
    <t>Salary Benchmarks</t>
  </si>
  <si>
    <t>Founder/CEO</t>
  </si>
  <si>
    <t>Staff (Cumulative)</t>
  </si>
  <si>
    <t>Staff (New Hires)</t>
  </si>
  <si>
    <t>Benefits</t>
  </si>
  <si>
    <t>Payroll taxes</t>
  </si>
  <si>
    <t>EBITDA</t>
  </si>
  <si>
    <t>EBITDA Margin</t>
  </si>
  <si>
    <t>Cumulative Cash Flow</t>
  </si>
  <si>
    <t>Uses of Cash Breakdown</t>
  </si>
  <si>
    <t>Prof. Services</t>
  </si>
  <si>
    <t>CapEx</t>
  </si>
  <si>
    <t>Month # --&gt;</t>
  </si>
  <si>
    <t>P&amp;L AND CASH FLOW</t>
  </si>
  <si>
    <t>Engineer 2</t>
  </si>
  <si>
    <t>Engineer 1</t>
  </si>
  <si>
    <t>Engineer 3</t>
  </si>
  <si>
    <t>Engineering and Technology</t>
  </si>
  <si>
    <t>AWS and Cloud Compute</t>
  </si>
  <si>
    <t>Software and Other</t>
  </si>
  <si>
    <t>Demand Generation</t>
  </si>
  <si>
    <t>Business Development Director</t>
  </si>
  <si>
    <t>VP Engineering</t>
  </si>
  <si>
    <t>Other non-headcount marketing</t>
  </si>
  <si>
    <t>Benefits cost / employee / month</t>
  </si>
  <si>
    <t>Payroll taxes (using WA state)</t>
  </si>
  <si>
    <t>Furniture per new hire</t>
  </si>
  <si>
    <t>Computer per new hire</t>
  </si>
  <si>
    <t>Software Licences to OEMs</t>
  </si>
  <si>
    <t>Professional Services</t>
  </si>
  <si>
    <t>Software COGS</t>
  </si>
  <si>
    <t>Professional Services COGS</t>
  </si>
  <si>
    <t>Account Executive</t>
  </si>
  <si>
    <t>Sales Engineer</t>
  </si>
  <si>
    <t>Year 2 Salary Increase</t>
  </si>
  <si>
    <t>Sq ft per person</t>
  </si>
  <si>
    <t>Rent per sq foot per year</t>
  </si>
  <si>
    <t>Baseline rent (25 people) per month</t>
  </si>
  <si>
    <t>Min # of people for space planning</t>
  </si>
  <si>
    <t>Insurance per year</t>
  </si>
  <si>
    <t>Recruiting Fee per new hire</t>
  </si>
  <si>
    <t>Tech Contractor Fees / mo</t>
  </si>
  <si>
    <t>Legal Fees / mo</t>
  </si>
  <si>
    <t>Accounting fees / mo</t>
  </si>
  <si>
    <t>% of employees who travel</t>
  </si>
  <si>
    <t>T&amp;E / mo for those w/ travel</t>
  </si>
  <si>
    <t>Miscellaneous / month</t>
  </si>
  <si>
    <t>PR / Month</t>
  </si>
  <si>
    <t>Other Non-Headcount Marketing / month</t>
  </si>
  <si>
    <t>AWS/cloud compute per month</t>
  </si>
  <si>
    <t>Software subscriptions / employee / month</t>
  </si>
  <si>
    <t>Total Expense per Headcount</t>
  </si>
  <si>
    <t>CFO</t>
  </si>
  <si>
    <t>% of New Hires w/ recruiting fee (or signing bonus)</t>
  </si>
  <si>
    <t>Other Key Assumptions</t>
  </si>
  <si>
    <t>Sales commissions</t>
  </si>
  <si>
    <t>Product or Subscription Revenue</t>
  </si>
  <si>
    <t>Net Change in Working Capital</t>
  </si>
  <si>
    <t>Benefits and Payroll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</si>
</sst>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164" formatCode="[$-409]mmm\-yy;@"/>
    <numFmt numFmtId="165" formatCode="0.0%"/>
    <numFmt numFmtId="166" formatCode="&quot;$&quot;#,##0"/>
  </numFmts>
  <fonts count="13" x14ac:knownFonts="1">
    <font>
      <sz val="10"/>
      <name val="Arial"/>
    </font>
    <font>
      <sz val="10"/>
      <name val="Arial"/>
    </font>
    <font>
      <sz val="8"/>
      <name val="Arial"/>
    </font>
    <font>
      <sz val="10"/>
      <color indexed="12"/>
      <name val="Arial"/>
    </font>
    <font>
      <b/>
      <sz val="10"/>
      <name val="Arial"/>
      <family val="2"/>
    </font>
    <font>
      <sz val="10"/>
      <name val="Arial"/>
    </font>
    <font>
      <u/>
      <sz val="10"/>
      <name val="Arial"/>
    </font>
    <font>
      <b/>
      <u/>
      <sz val="10"/>
      <name val="Arial"/>
      <family val="2"/>
    </font>
    <font>
      <u/>
      <sz val="10"/>
      <color indexed="12"/>
      <name val="Arial"/>
    </font>
    <font>
      <i/>
      <sz val="10"/>
      <name val="Arial"/>
      <family val="2"/>
    </font>
    <font>
      <b/>
      <sz val="12"/>
      <color indexed="9"/>
      <name val="Arial"/>
      <family val="2"/>
    </font>
    <font>
      <sz val="10"/>
      <color rgb="FF0432FF"/>
      <name val="Arial"/>
    </font>
    <font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14">
    <xf numFmtId="0" fontId="0" fillId="0" borderId="0" xfId="0"/>
    <xf numFmtId="6" fontId="0" fillId="0" borderId="0" xfId="0" applyNumberFormat="1"/>
    <xf numFmtId="0" fontId="4" fillId="0" borderId="0" xfId="0" applyFont="1"/>
    <xf numFmtId="0" fontId="0" fillId="0" borderId="1" xfId="0" applyBorder="1"/>
    <xf numFmtId="164" fontId="4" fillId="2" borderId="2" xfId="0" applyNumberFormat="1" applyFont="1" applyFill="1" applyBorder="1"/>
    <xf numFmtId="0" fontId="0" fillId="0" borderId="3" xfId="0" applyBorder="1"/>
    <xf numFmtId="0" fontId="4" fillId="0" borderId="3" xfId="0" applyFont="1" applyBorder="1"/>
    <xf numFmtId="164" fontId="4" fillId="2" borderId="4" xfId="0" applyNumberFormat="1" applyFont="1" applyFill="1" applyBorder="1"/>
    <xf numFmtId="164" fontId="4" fillId="2" borderId="5" xfId="0" applyNumberFormat="1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9" fontId="0" fillId="0" borderId="0" xfId="0" applyNumberFormat="1" applyBorder="1"/>
    <xf numFmtId="9" fontId="0" fillId="0" borderId="9" xfId="0" applyNumberFormat="1" applyBorder="1"/>
    <xf numFmtId="0" fontId="0" fillId="0" borderId="10" xfId="0" applyBorder="1"/>
    <xf numFmtId="9" fontId="0" fillId="0" borderId="1" xfId="0" applyNumberFormat="1" applyBorder="1"/>
    <xf numFmtId="9" fontId="0" fillId="0" borderId="11" xfId="0" applyNumberFormat="1" applyBorder="1"/>
    <xf numFmtId="0" fontId="4" fillId="2" borderId="2" xfId="0" applyNumberFormat="1" applyFont="1" applyFill="1" applyBorder="1"/>
    <xf numFmtId="0" fontId="0" fillId="0" borderId="12" xfId="0" applyBorder="1"/>
    <xf numFmtId="9" fontId="0" fillId="0" borderId="8" xfId="0" applyNumberFormat="1" applyBorder="1"/>
    <xf numFmtId="9" fontId="0" fillId="0" borderId="10" xfId="0" applyNumberFormat="1" applyBorder="1"/>
    <xf numFmtId="0" fontId="0" fillId="0" borderId="9" xfId="0" applyBorder="1"/>
    <xf numFmtId="6" fontId="0" fillId="0" borderId="8" xfId="0" applyNumberFormat="1" applyBorder="1"/>
    <xf numFmtId="6" fontId="0" fillId="0" borderId="0" xfId="0" applyNumberFormat="1" applyBorder="1"/>
    <xf numFmtId="6" fontId="0" fillId="0" borderId="9" xfId="0" applyNumberFormat="1" applyBorder="1"/>
    <xf numFmtId="8" fontId="0" fillId="0" borderId="8" xfId="0" applyNumberFormat="1" applyBorder="1"/>
    <xf numFmtId="8" fontId="0" fillId="0" borderId="0" xfId="0" applyNumberFormat="1" applyBorder="1"/>
    <xf numFmtId="8" fontId="0" fillId="0" borderId="9" xfId="0" applyNumberFormat="1" applyBorder="1"/>
    <xf numFmtId="37" fontId="0" fillId="0" borderId="8" xfId="0" applyNumberFormat="1" applyBorder="1"/>
    <xf numFmtId="37" fontId="0" fillId="0" borderId="0" xfId="0" applyNumberFormat="1" applyBorder="1"/>
    <xf numFmtId="37" fontId="0" fillId="0" borderId="9" xfId="0" applyNumberFormat="1" applyBorder="1"/>
    <xf numFmtId="6" fontId="0" fillId="0" borderId="1" xfId="0" applyNumberFormat="1" applyBorder="1"/>
    <xf numFmtId="0" fontId="0" fillId="0" borderId="0" xfId="0" applyAlignment="1">
      <alignment horizontal="right"/>
    </xf>
    <xf numFmtId="37" fontId="0" fillId="0" borderId="1" xfId="0" applyNumberFormat="1" applyBorder="1"/>
    <xf numFmtId="6" fontId="3" fillId="0" borderId="0" xfId="0" applyNumberFormat="1" applyFont="1"/>
    <xf numFmtId="0" fontId="5" fillId="0" borderId="0" xfId="0" applyFont="1"/>
    <xf numFmtId="165" fontId="3" fillId="0" borderId="0" xfId="0" applyNumberFormat="1" applyFont="1"/>
    <xf numFmtId="165" fontId="3" fillId="0" borderId="1" xfId="0" applyNumberFormat="1" applyFont="1" applyBorder="1"/>
    <xf numFmtId="0" fontId="7" fillId="0" borderId="0" xfId="0" applyFont="1"/>
    <xf numFmtId="0" fontId="6" fillId="0" borderId="1" xfId="0" applyFont="1" applyBorder="1"/>
    <xf numFmtId="0" fontId="9" fillId="0" borderId="0" xfId="0" applyFont="1"/>
    <xf numFmtId="9" fontId="0" fillId="0" borderId="0" xfId="0" applyNumberFormat="1"/>
    <xf numFmtId="0" fontId="1" fillId="0" borderId="1" xfId="0" applyFont="1" applyBorder="1"/>
    <xf numFmtId="6" fontId="3" fillId="0" borderId="0" xfId="0" applyNumberFormat="1" applyFont="1" applyAlignment="1"/>
    <xf numFmtId="0" fontId="1" fillId="0" borderId="0" xfId="0" applyFont="1"/>
    <xf numFmtId="0" fontId="1" fillId="0" borderId="0" xfId="0" applyFont="1" applyBorder="1"/>
    <xf numFmtId="5" fontId="0" fillId="0" borderId="0" xfId="0" applyNumberFormat="1"/>
    <xf numFmtId="9" fontId="0" fillId="0" borderId="0" xfId="0" applyNumberFormat="1" applyAlignment="1">
      <alignment horizontal="right"/>
    </xf>
    <xf numFmtId="6" fontId="1" fillId="0" borderId="0" xfId="0" applyNumberFormat="1" applyFont="1"/>
    <xf numFmtId="5" fontId="0" fillId="0" borderId="3" xfId="0" applyNumberFormat="1" applyBorder="1"/>
    <xf numFmtId="0" fontId="7" fillId="0" borderId="12" xfId="0" applyFont="1" applyBorder="1"/>
    <xf numFmtId="0" fontId="5" fillId="0" borderId="8" xfId="0" applyFont="1" applyBorder="1"/>
    <xf numFmtId="9" fontId="9" fillId="0" borderId="0" xfId="0" applyNumberFormat="1" applyFont="1"/>
    <xf numFmtId="37" fontId="0" fillId="0" borderId="10" xfId="0" applyNumberFormat="1" applyBorder="1"/>
    <xf numFmtId="37" fontId="0" fillId="0" borderId="11" xfId="0" applyNumberFormat="1" applyBorder="1"/>
    <xf numFmtId="6" fontId="0" fillId="0" borderId="10" xfId="0" applyNumberFormat="1" applyBorder="1"/>
    <xf numFmtId="6" fontId="0" fillId="0" borderId="11" xfId="0" applyNumberFormat="1" applyBorder="1"/>
    <xf numFmtId="9" fontId="9" fillId="0" borderId="8" xfId="0" applyNumberFormat="1" applyFont="1" applyBorder="1"/>
    <xf numFmtId="9" fontId="9" fillId="0" borderId="0" xfId="0" applyNumberFormat="1" applyFont="1" applyBorder="1"/>
    <xf numFmtId="9" fontId="9" fillId="0" borderId="9" xfId="0" applyNumberFormat="1" applyFont="1" applyBorder="1"/>
    <xf numFmtId="6" fontId="1" fillId="0" borderId="8" xfId="0" applyNumberFormat="1" applyFont="1" applyBorder="1"/>
    <xf numFmtId="6" fontId="1" fillId="0" borderId="0" xfId="0" applyNumberFormat="1" applyFont="1" applyBorder="1"/>
    <xf numFmtId="6" fontId="1" fillId="0" borderId="9" xfId="0" applyNumberFormat="1" applyFont="1" applyBorder="1"/>
    <xf numFmtId="5" fontId="0" fillId="0" borderId="8" xfId="0" applyNumberFormat="1" applyBorder="1"/>
    <xf numFmtId="5" fontId="0" fillId="0" borderId="0" xfId="0" applyNumberFormat="1" applyBorder="1"/>
    <xf numFmtId="5" fontId="0" fillId="0" borderId="9" xfId="0" applyNumberFormat="1" applyBorder="1"/>
    <xf numFmtId="9" fontId="0" fillId="0" borderId="8" xfId="0" applyNumberFormat="1" applyBorder="1" applyAlignment="1">
      <alignment horizontal="right"/>
    </xf>
    <xf numFmtId="9" fontId="0" fillId="0" borderId="0" xfId="0" applyNumberFormat="1" applyBorder="1" applyAlignment="1">
      <alignment horizontal="right"/>
    </xf>
    <xf numFmtId="9" fontId="0" fillId="0" borderId="9" xfId="0" applyNumberFormat="1" applyBorder="1" applyAlignment="1">
      <alignment horizontal="right"/>
    </xf>
    <xf numFmtId="5" fontId="0" fillId="0" borderId="4" xfId="0" applyNumberFormat="1" applyBorder="1"/>
    <xf numFmtId="5" fontId="0" fillId="0" borderId="5" xfId="0" applyNumberFormat="1" applyBorder="1"/>
    <xf numFmtId="6" fontId="1" fillId="0" borderId="8" xfId="0" applyNumberFormat="1" applyFont="1" applyBorder="1" applyAlignment="1"/>
    <xf numFmtId="6" fontId="1" fillId="0" borderId="0" xfId="0" applyNumberFormat="1" applyFont="1" applyBorder="1" applyAlignment="1"/>
    <xf numFmtId="6" fontId="1" fillId="0" borderId="9" xfId="0" applyNumberFormat="1" applyFont="1" applyBorder="1" applyAlignment="1"/>
    <xf numFmtId="0" fontId="1" fillId="0" borderId="8" xfId="0" applyFont="1" applyBorder="1"/>
    <xf numFmtId="0" fontId="1" fillId="0" borderId="9" xfId="0" applyFont="1" applyBorder="1"/>
    <xf numFmtId="6" fontId="1" fillId="0" borderId="10" xfId="0" applyNumberFormat="1" applyFont="1" applyBorder="1"/>
    <xf numFmtId="6" fontId="1" fillId="0" borderId="1" xfId="0" applyNumberFormat="1" applyFont="1" applyBorder="1"/>
    <xf numFmtId="6" fontId="1" fillId="0" borderId="11" xfId="0" applyNumberFormat="1" applyFont="1" applyBorder="1"/>
    <xf numFmtId="0" fontId="10" fillId="3" borderId="0" xfId="0" applyFont="1" applyFill="1"/>
    <xf numFmtId="0" fontId="0" fillId="0" borderId="0" xfId="0" applyFont="1" applyBorder="1"/>
    <xf numFmtId="0" fontId="0" fillId="0" borderId="0" xfId="0" applyFont="1"/>
    <xf numFmtId="0" fontId="10" fillId="3" borderId="0" xfId="0" applyFont="1" applyFill="1" applyBorder="1"/>
    <xf numFmtId="164" fontId="4" fillId="2" borderId="3" xfId="0" applyNumberFormat="1" applyFont="1" applyFill="1" applyBorder="1"/>
    <xf numFmtId="0" fontId="0" fillId="0" borderId="0" xfId="0" applyBorder="1" applyAlignment="1">
      <alignment horizontal="right"/>
    </xf>
    <xf numFmtId="166" fontId="0" fillId="0" borderId="0" xfId="0" applyNumberFormat="1"/>
    <xf numFmtId="166" fontId="11" fillId="0" borderId="0" xfId="0" applyNumberFormat="1" applyFont="1"/>
    <xf numFmtId="166" fontId="11" fillId="0" borderId="1" xfId="0" applyNumberFormat="1" applyFont="1" applyBorder="1"/>
    <xf numFmtId="0" fontId="3" fillId="4" borderId="0" xfId="0" applyFont="1" applyFill="1"/>
    <xf numFmtId="0" fontId="0" fillId="4" borderId="0" xfId="0" applyFill="1"/>
    <xf numFmtId="0" fontId="0" fillId="4" borderId="0" xfId="0" applyFill="1" applyBorder="1"/>
    <xf numFmtId="0" fontId="11" fillId="4" borderId="0" xfId="0" applyFont="1" applyFill="1"/>
    <xf numFmtId="0" fontId="11" fillId="4" borderId="0" xfId="0" applyFont="1" applyFill="1" applyBorder="1"/>
    <xf numFmtId="0" fontId="11" fillId="4" borderId="1" xfId="0" applyFont="1" applyFill="1" applyBorder="1"/>
    <xf numFmtId="0" fontId="0" fillId="0" borderId="1" xfId="0" applyFont="1" applyBorder="1"/>
    <xf numFmtId="0" fontId="0" fillId="5" borderId="0" xfId="0" applyFill="1"/>
    <xf numFmtId="0" fontId="1" fillId="5" borderId="0" xfId="0" applyFont="1" applyFill="1"/>
    <xf numFmtId="165" fontId="3" fillId="0" borderId="0" xfId="0" applyNumberFormat="1" applyFont="1" applyBorder="1"/>
    <xf numFmtId="6" fontId="12" fillId="0" borderId="0" xfId="0" applyNumberFormat="1" applyFont="1" applyAlignment="1"/>
    <xf numFmtId="6" fontId="12" fillId="0" borderId="1" xfId="0" applyNumberFormat="1" applyFont="1" applyBorder="1"/>
    <xf numFmtId="5" fontId="0" fillId="0" borderId="3" xfId="0" applyNumberFormat="1" applyFill="1" applyBorder="1"/>
    <xf numFmtId="6" fontId="3" fillId="0" borderId="9" xfId="0" applyNumberFormat="1" applyFont="1" applyBorder="1"/>
    <xf numFmtId="165" fontId="3" fillId="0" borderId="9" xfId="0" applyNumberFormat="1" applyFont="1" applyBorder="1"/>
    <xf numFmtId="41" fontId="11" fillId="0" borderId="9" xfId="0" applyNumberFormat="1" applyFont="1" applyBorder="1"/>
    <xf numFmtId="166" fontId="0" fillId="0" borderId="11" xfId="0" applyNumberFormat="1" applyBorder="1"/>
    <xf numFmtId="0" fontId="0" fillId="0" borderId="6" xfId="0" applyBorder="1" applyAlignment="1">
      <alignment horizontal="right"/>
    </xf>
    <xf numFmtId="0" fontId="0" fillId="0" borderId="8" xfId="0" applyFont="1" applyBorder="1"/>
    <xf numFmtId="0" fontId="7" fillId="0" borderId="0" xfId="0" applyFont="1" applyBorder="1"/>
    <xf numFmtId="0" fontId="7" fillId="0" borderId="9" xfId="0" applyFont="1" applyBorder="1" applyAlignment="1">
      <alignment horizontal="right"/>
    </xf>
    <xf numFmtId="0" fontId="3" fillId="0" borderId="0" xfId="0" applyFont="1" applyBorder="1"/>
    <xf numFmtId="0" fontId="8" fillId="0" borderId="0" xfId="0" applyFont="1" applyBorder="1"/>
    <xf numFmtId="0" fontId="0" fillId="0" borderId="10" xfId="0" applyFill="1" applyBorder="1"/>
    <xf numFmtId="6" fontId="3" fillId="0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Headcount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Scenario 1 (25 Engineers)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'Scenario 1 P&amp;L'!$E$3:$AB$3</c:f>
              <c:numCache>
                <c:formatCode>[$-409]mmm\-yy;@</c:formatCode>
                <c:ptCount val="24"/>
                <c:pt idx="0">
                  <c:v>42767.0</c:v>
                </c:pt>
                <c:pt idx="1">
                  <c:v>42795.0</c:v>
                </c:pt>
                <c:pt idx="2">
                  <c:v>42826.0</c:v>
                </c:pt>
                <c:pt idx="3">
                  <c:v>42856.0</c:v>
                </c:pt>
                <c:pt idx="4">
                  <c:v>42887.0</c:v>
                </c:pt>
                <c:pt idx="5">
                  <c:v>42917.0</c:v>
                </c:pt>
                <c:pt idx="6">
                  <c:v>42948.0</c:v>
                </c:pt>
                <c:pt idx="7">
                  <c:v>42979.0</c:v>
                </c:pt>
                <c:pt idx="8">
                  <c:v>43009.0</c:v>
                </c:pt>
                <c:pt idx="9">
                  <c:v>43040.0</c:v>
                </c:pt>
                <c:pt idx="10">
                  <c:v>43070.0</c:v>
                </c:pt>
                <c:pt idx="11">
                  <c:v>43101.0</c:v>
                </c:pt>
                <c:pt idx="12">
                  <c:v>43132.0</c:v>
                </c:pt>
                <c:pt idx="13">
                  <c:v>43160.0</c:v>
                </c:pt>
                <c:pt idx="14">
                  <c:v>43191.0</c:v>
                </c:pt>
                <c:pt idx="15">
                  <c:v>43221.0</c:v>
                </c:pt>
                <c:pt idx="16">
                  <c:v>43252.0</c:v>
                </c:pt>
                <c:pt idx="17">
                  <c:v>43282.0</c:v>
                </c:pt>
                <c:pt idx="18">
                  <c:v>43313.0</c:v>
                </c:pt>
                <c:pt idx="19">
                  <c:v>43344.0</c:v>
                </c:pt>
                <c:pt idx="20">
                  <c:v>43374.0</c:v>
                </c:pt>
                <c:pt idx="21">
                  <c:v>43405.0</c:v>
                </c:pt>
                <c:pt idx="22">
                  <c:v>43435.0</c:v>
                </c:pt>
                <c:pt idx="23">
                  <c:v>43466.0</c:v>
                </c:pt>
              </c:numCache>
            </c:numRef>
          </c:cat>
          <c:val>
            <c:numRef>
              <c:f>'Scenario 1 P&amp;L'!$E$108:$AB$108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1"/>
          <c:tx>
            <c:v>Scenario 2 (50 Engineers)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'Scenario 1 P&amp;L'!$E$3:$AB$3</c:f>
              <c:numCache>
                <c:formatCode>[$-409]mmm\-yy;@</c:formatCode>
                <c:ptCount val="24"/>
                <c:pt idx="0">
                  <c:v>42767.0</c:v>
                </c:pt>
                <c:pt idx="1">
                  <c:v>42795.0</c:v>
                </c:pt>
                <c:pt idx="2">
                  <c:v>42826.0</c:v>
                </c:pt>
                <c:pt idx="3">
                  <c:v>42856.0</c:v>
                </c:pt>
                <c:pt idx="4">
                  <c:v>42887.0</c:v>
                </c:pt>
                <c:pt idx="5">
                  <c:v>42917.0</c:v>
                </c:pt>
                <c:pt idx="6">
                  <c:v>42948.0</c:v>
                </c:pt>
                <c:pt idx="7">
                  <c:v>42979.0</c:v>
                </c:pt>
                <c:pt idx="8">
                  <c:v>43009.0</c:v>
                </c:pt>
                <c:pt idx="9">
                  <c:v>43040.0</c:v>
                </c:pt>
                <c:pt idx="10">
                  <c:v>43070.0</c:v>
                </c:pt>
                <c:pt idx="11">
                  <c:v>43101.0</c:v>
                </c:pt>
                <c:pt idx="12">
                  <c:v>43132.0</c:v>
                </c:pt>
                <c:pt idx="13">
                  <c:v>43160.0</c:v>
                </c:pt>
                <c:pt idx="14">
                  <c:v>43191.0</c:v>
                </c:pt>
                <c:pt idx="15">
                  <c:v>43221.0</c:v>
                </c:pt>
                <c:pt idx="16">
                  <c:v>43252.0</c:v>
                </c:pt>
                <c:pt idx="17">
                  <c:v>43282.0</c:v>
                </c:pt>
                <c:pt idx="18">
                  <c:v>43313.0</c:v>
                </c:pt>
                <c:pt idx="19">
                  <c:v>43344.0</c:v>
                </c:pt>
                <c:pt idx="20">
                  <c:v>43374.0</c:v>
                </c:pt>
                <c:pt idx="21">
                  <c:v>43405.0</c:v>
                </c:pt>
                <c:pt idx="22">
                  <c:v>43435.0</c:v>
                </c:pt>
                <c:pt idx="23">
                  <c:v>43466.0</c:v>
                </c:pt>
              </c:numCache>
            </c:numRef>
          </c:cat>
          <c:val>
            <c:numRef>
              <c:f>'Scenario 2 P&amp;L'!$E$105:$AB$105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2"/>
          <c:tx>
            <c:v>Scenario 3 (100 Engeineers)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'Scenario 1 P&amp;L'!$E$3:$AB$3</c:f>
              <c:numCache>
                <c:formatCode>[$-409]mmm\-yy;@</c:formatCode>
                <c:ptCount val="24"/>
                <c:pt idx="0">
                  <c:v>42767.0</c:v>
                </c:pt>
                <c:pt idx="1">
                  <c:v>42795.0</c:v>
                </c:pt>
                <c:pt idx="2">
                  <c:v>42826.0</c:v>
                </c:pt>
                <c:pt idx="3">
                  <c:v>42856.0</c:v>
                </c:pt>
                <c:pt idx="4">
                  <c:v>42887.0</c:v>
                </c:pt>
                <c:pt idx="5">
                  <c:v>42917.0</c:v>
                </c:pt>
                <c:pt idx="6">
                  <c:v>42948.0</c:v>
                </c:pt>
                <c:pt idx="7">
                  <c:v>42979.0</c:v>
                </c:pt>
                <c:pt idx="8">
                  <c:v>43009.0</c:v>
                </c:pt>
                <c:pt idx="9">
                  <c:v>43040.0</c:v>
                </c:pt>
                <c:pt idx="10">
                  <c:v>43070.0</c:v>
                </c:pt>
                <c:pt idx="11">
                  <c:v>43101.0</c:v>
                </c:pt>
                <c:pt idx="12">
                  <c:v>43132.0</c:v>
                </c:pt>
                <c:pt idx="13">
                  <c:v>43160.0</c:v>
                </c:pt>
                <c:pt idx="14">
                  <c:v>43191.0</c:v>
                </c:pt>
                <c:pt idx="15">
                  <c:v>43221.0</c:v>
                </c:pt>
                <c:pt idx="16">
                  <c:v>43252.0</c:v>
                </c:pt>
                <c:pt idx="17">
                  <c:v>43282.0</c:v>
                </c:pt>
                <c:pt idx="18">
                  <c:v>43313.0</c:v>
                </c:pt>
                <c:pt idx="19">
                  <c:v>43344.0</c:v>
                </c:pt>
                <c:pt idx="20">
                  <c:v>43374.0</c:v>
                </c:pt>
                <c:pt idx="21">
                  <c:v>43405.0</c:v>
                </c:pt>
                <c:pt idx="22">
                  <c:v>43435.0</c:v>
                </c:pt>
                <c:pt idx="23">
                  <c:v>43466.0</c:v>
                </c:pt>
              </c:numCache>
            </c:numRef>
          </c:cat>
          <c:val>
            <c:numRef>
              <c:f>'Scenario 3 P&amp;L'!$E$105:$AB$105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962784"/>
        <c:axId val="-202961008"/>
      </c:lineChart>
      <c:dateAx>
        <c:axId val="-202962784"/>
        <c:scaling>
          <c:orientation val="minMax"/>
        </c:scaling>
        <c:delete val="0"/>
        <c:axPos val="b"/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61008"/>
        <c:crosses val="autoZero"/>
        <c:auto val="1"/>
        <c:lblOffset val="100"/>
        <c:baseTimeUnit val="months"/>
      </c:dateAx>
      <c:valAx>
        <c:axId val="-20296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6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Monthly</a:t>
            </a:r>
            <a:r>
              <a:rPr lang="en-US" b="1" baseline="0"/>
              <a:t> Expenses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Scenario 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'Scenario 1 P&amp;L'!$E$3:$AB$3</c:f>
              <c:numCache>
                <c:formatCode>[$-409]mmm\-yy;@</c:formatCode>
                <c:ptCount val="24"/>
                <c:pt idx="0">
                  <c:v>42767.0</c:v>
                </c:pt>
                <c:pt idx="1">
                  <c:v>42795.0</c:v>
                </c:pt>
                <c:pt idx="2">
                  <c:v>42826.0</c:v>
                </c:pt>
                <c:pt idx="3">
                  <c:v>42856.0</c:v>
                </c:pt>
                <c:pt idx="4">
                  <c:v>42887.0</c:v>
                </c:pt>
                <c:pt idx="5">
                  <c:v>42917.0</c:v>
                </c:pt>
                <c:pt idx="6">
                  <c:v>42948.0</c:v>
                </c:pt>
                <c:pt idx="7">
                  <c:v>42979.0</c:v>
                </c:pt>
                <c:pt idx="8">
                  <c:v>43009.0</c:v>
                </c:pt>
                <c:pt idx="9">
                  <c:v>43040.0</c:v>
                </c:pt>
                <c:pt idx="10">
                  <c:v>43070.0</c:v>
                </c:pt>
                <c:pt idx="11">
                  <c:v>43101.0</c:v>
                </c:pt>
                <c:pt idx="12">
                  <c:v>43132.0</c:v>
                </c:pt>
                <c:pt idx="13">
                  <c:v>43160.0</c:v>
                </c:pt>
                <c:pt idx="14">
                  <c:v>43191.0</c:v>
                </c:pt>
                <c:pt idx="15">
                  <c:v>43221.0</c:v>
                </c:pt>
                <c:pt idx="16">
                  <c:v>43252.0</c:v>
                </c:pt>
                <c:pt idx="17">
                  <c:v>43282.0</c:v>
                </c:pt>
                <c:pt idx="18">
                  <c:v>43313.0</c:v>
                </c:pt>
                <c:pt idx="19">
                  <c:v>43344.0</c:v>
                </c:pt>
                <c:pt idx="20">
                  <c:v>43374.0</c:v>
                </c:pt>
                <c:pt idx="21">
                  <c:v>43405.0</c:v>
                </c:pt>
                <c:pt idx="22">
                  <c:v>43435.0</c:v>
                </c:pt>
                <c:pt idx="23">
                  <c:v>43466.0</c:v>
                </c:pt>
              </c:numCache>
            </c:numRef>
          </c:cat>
          <c:val>
            <c:numRef>
              <c:f>'Scenario 1 P&amp;L'!$E$40:$AB$40</c:f>
              <c:numCache>
                <c:formatCode>"$"#,##0_);[Red]\("$"#,##0\)</c:formatCode>
                <c:ptCount val="24"/>
                <c:pt idx="0">
                  <c:v>62375.0</c:v>
                </c:pt>
                <c:pt idx="1">
                  <c:v>62375.0</c:v>
                </c:pt>
                <c:pt idx="2">
                  <c:v>62375.0</c:v>
                </c:pt>
                <c:pt idx="3">
                  <c:v>62375.0</c:v>
                </c:pt>
                <c:pt idx="4">
                  <c:v>62375.0</c:v>
                </c:pt>
                <c:pt idx="5">
                  <c:v>62375.0</c:v>
                </c:pt>
                <c:pt idx="6">
                  <c:v>62375.0</c:v>
                </c:pt>
                <c:pt idx="7">
                  <c:v>62375.0</c:v>
                </c:pt>
                <c:pt idx="8">
                  <c:v>62375.0</c:v>
                </c:pt>
                <c:pt idx="9">
                  <c:v>62375.0</c:v>
                </c:pt>
                <c:pt idx="10">
                  <c:v>62375.0</c:v>
                </c:pt>
                <c:pt idx="11">
                  <c:v>62375.0</c:v>
                </c:pt>
                <c:pt idx="12">
                  <c:v>62375.0</c:v>
                </c:pt>
                <c:pt idx="13">
                  <c:v>62375.0</c:v>
                </c:pt>
                <c:pt idx="14">
                  <c:v>62375.0</c:v>
                </c:pt>
                <c:pt idx="15">
                  <c:v>62375.0</c:v>
                </c:pt>
                <c:pt idx="16">
                  <c:v>62375.0</c:v>
                </c:pt>
                <c:pt idx="17">
                  <c:v>62375.0</c:v>
                </c:pt>
                <c:pt idx="18">
                  <c:v>62375.0</c:v>
                </c:pt>
                <c:pt idx="19">
                  <c:v>62375.0</c:v>
                </c:pt>
                <c:pt idx="20">
                  <c:v>62375.0</c:v>
                </c:pt>
                <c:pt idx="21">
                  <c:v>62375.0</c:v>
                </c:pt>
                <c:pt idx="22">
                  <c:v>62375.0</c:v>
                </c:pt>
                <c:pt idx="23">
                  <c:v>62375.0</c:v>
                </c:pt>
              </c:numCache>
            </c:numRef>
          </c:val>
          <c:smooth val="0"/>
        </c:ser>
        <c:ser>
          <c:idx val="1"/>
          <c:order val="1"/>
          <c:tx>
            <c:v>Scenario 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'Scenario 1 P&amp;L'!$E$3:$AB$3</c:f>
              <c:numCache>
                <c:formatCode>[$-409]mmm\-yy;@</c:formatCode>
                <c:ptCount val="24"/>
                <c:pt idx="0">
                  <c:v>42767.0</c:v>
                </c:pt>
                <c:pt idx="1">
                  <c:v>42795.0</c:v>
                </c:pt>
                <c:pt idx="2">
                  <c:v>42826.0</c:v>
                </c:pt>
                <c:pt idx="3">
                  <c:v>42856.0</c:v>
                </c:pt>
                <c:pt idx="4">
                  <c:v>42887.0</c:v>
                </c:pt>
                <c:pt idx="5">
                  <c:v>42917.0</c:v>
                </c:pt>
                <c:pt idx="6">
                  <c:v>42948.0</c:v>
                </c:pt>
                <c:pt idx="7">
                  <c:v>42979.0</c:v>
                </c:pt>
                <c:pt idx="8">
                  <c:v>43009.0</c:v>
                </c:pt>
                <c:pt idx="9">
                  <c:v>43040.0</c:v>
                </c:pt>
                <c:pt idx="10">
                  <c:v>43070.0</c:v>
                </c:pt>
                <c:pt idx="11">
                  <c:v>43101.0</c:v>
                </c:pt>
                <c:pt idx="12">
                  <c:v>43132.0</c:v>
                </c:pt>
                <c:pt idx="13">
                  <c:v>43160.0</c:v>
                </c:pt>
                <c:pt idx="14">
                  <c:v>43191.0</c:v>
                </c:pt>
                <c:pt idx="15">
                  <c:v>43221.0</c:v>
                </c:pt>
                <c:pt idx="16">
                  <c:v>43252.0</c:v>
                </c:pt>
                <c:pt idx="17">
                  <c:v>43282.0</c:v>
                </c:pt>
                <c:pt idx="18">
                  <c:v>43313.0</c:v>
                </c:pt>
                <c:pt idx="19">
                  <c:v>43344.0</c:v>
                </c:pt>
                <c:pt idx="20">
                  <c:v>43374.0</c:v>
                </c:pt>
                <c:pt idx="21">
                  <c:v>43405.0</c:v>
                </c:pt>
                <c:pt idx="22">
                  <c:v>43435.0</c:v>
                </c:pt>
                <c:pt idx="23">
                  <c:v>43466.0</c:v>
                </c:pt>
              </c:numCache>
            </c:numRef>
          </c:cat>
          <c:val>
            <c:numRef>
              <c:f>'Scenario 2 P&amp;L'!$E$39:$AB$39</c:f>
              <c:numCache>
                <c:formatCode>"$"#,##0_);[Red]\("$"#,##0\)</c:formatCode>
                <c:ptCount val="24"/>
                <c:pt idx="0">
                  <c:v>42375.0</c:v>
                </c:pt>
                <c:pt idx="1">
                  <c:v>57375.0</c:v>
                </c:pt>
                <c:pt idx="2">
                  <c:v>62375.0</c:v>
                </c:pt>
                <c:pt idx="3">
                  <c:v>62375.0</c:v>
                </c:pt>
                <c:pt idx="4">
                  <c:v>62375.0</c:v>
                </c:pt>
                <c:pt idx="5">
                  <c:v>62375.0</c:v>
                </c:pt>
                <c:pt idx="6">
                  <c:v>62375.0</c:v>
                </c:pt>
                <c:pt idx="7">
                  <c:v>62375.0</c:v>
                </c:pt>
                <c:pt idx="8">
                  <c:v>62375.0</c:v>
                </c:pt>
                <c:pt idx="9">
                  <c:v>62375.0</c:v>
                </c:pt>
                <c:pt idx="10">
                  <c:v>62375.0</c:v>
                </c:pt>
                <c:pt idx="11">
                  <c:v>62375.0</c:v>
                </c:pt>
                <c:pt idx="12">
                  <c:v>62375.0</c:v>
                </c:pt>
                <c:pt idx="13">
                  <c:v>62375.0</c:v>
                </c:pt>
                <c:pt idx="14">
                  <c:v>62375.0</c:v>
                </c:pt>
                <c:pt idx="15">
                  <c:v>62375.0</c:v>
                </c:pt>
                <c:pt idx="16">
                  <c:v>62375.0</c:v>
                </c:pt>
                <c:pt idx="17">
                  <c:v>62375.0</c:v>
                </c:pt>
                <c:pt idx="18">
                  <c:v>62375.0</c:v>
                </c:pt>
                <c:pt idx="19">
                  <c:v>62375.0</c:v>
                </c:pt>
                <c:pt idx="20">
                  <c:v>62375.0</c:v>
                </c:pt>
                <c:pt idx="21">
                  <c:v>62375.0</c:v>
                </c:pt>
                <c:pt idx="22">
                  <c:v>62375.0</c:v>
                </c:pt>
                <c:pt idx="23">
                  <c:v>62375.0</c:v>
                </c:pt>
              </c:numCache>
            </c:numRef>
          </c:val>
          <c:smooth val="0"/>
        </c:ser>
        <c:ser>
          <c:idx val="2"/>
          <c:order val="2"/>
          <c:tx>
            <c:v>Scenario 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'Scenario 1 P&amp;L'!$E$3:$AB$3</c:f>
              <c:numCache>
                <c:formatCode>[$-409]mmm\-yy;@</c:formatCode>
                <c:ptCount val="24"/>
                <c:pt idx="0">
                  <c:v>42767.0</c:v>
                </c:pt>
                <c:pt idx="1">
                  <c:v>42795.0</c:v>
                </c:pt>
                <c:pt idx="2">
                  <c:v>42826.0</c:v>
                </c:pt>
                <c:pt idx="3">
                  <c:v>42856.0</c:v>
                </c:pt>
                <c:pt idx="4">
                  <c:v>42887.0</c:v>
                </c:pt>
                <c:pt idx="5">
                  <c:v>42917.0</c:v>
                </c:pt>
                <c:pt idx="6">
                  <c:v>42948.0</c:v>
                </c:pt>
                <c:pt idx="7">
                  <c:v>42979.0</c:v>
                </c:pt>
                <c:pt idx="8">
                  <c:v>43009.0</c:v>
                </c:pt>
                <c:pt idx="9">
                  <c:v>43040.0</c:v>
                </c:pt>
                <c:pt idx="10">
                  <c:v>43070.0</c:v>
                </c:pt>
                <c:pt idx="11">
                  <c:v>43101.0</c:v>
                </c:pt>
                <c:pt idx="12">
                  <c:v>43132.0</c:v>
                </c:pt>
                <c:pt idx="13">
                  <c:v>43160.0</c:v>
                </c:pt>
                <c:pt idx="14">
                  <c:v>43191.0</c:v>
                </c:pt>
                <c:pt idx="15">
                  <c:v>43221.0</c:v>
                </c:pt>
                <c:pt idx="16">
                  <c:v>43252.0</c:v>
                </c:pt>
                <c:pt idx="17">
                  <c:v>43282.0</c:v>
                </c:pt>
                <c:pt idx="18">
                  <c:v>43313.0</c:v>
                </c:pt>
                <c:pt idx="19">
                  <c:v>43344.0</c:v>
                </c:pt>
                <c:pt idx="20">
                  <c:v>43374.0</c:v>
                </c:pt>
                <c:pt idx="21">
                  <c:v>43405.0</c:v>
                </c:pt>
                <c:pt idx="22">
                  <c:v>43435.0</c:v>
                </c:pt>
                <c:pt idx="23">
                  <c:v>43466.0</c:v>
                </c:pt>
              </c:numCache>
            </c:numRef>
          </c:cat>
          <c:val>
            <c:numRef>
              <c:f>'Scenario 3 P&amp;L'!$E$39:$AB$39</c:f>
              <c:numCache>
                <c:formatCode>"$"#,##0_);[Red]\("$"#,##0\)</c:formatCode>
                <c:ptCount val="24"/>
                <c:pt idx="0">
                  <c:v>42375.0</c:v>
                </c:pt>
                <c:pt idx="1">
                  <c:v>57375.0</c:v>
                </c:pt>
                <c:pt idx="2">
                  <c:v>62375.0</c:v>
                </c:pt>
                <c:pt idx="3">
                  <c:v>62375.0</c:v>
                </c:pt>
                <c:pt idx="4">
                  <c:v>62375.0</c:v>
                </c:pt>
                <c:pt idx="5">
                  <c:v>62375.0</c:v>
                </c:pt>
                <c:pt idx="6">
                  <c:v>62375.0</c:v>
                </c:pt>
                <c:pt idx="7">
                  <c:v>62375.0</c:v>
                </c:pt>
                <c:pt idx="8">
                  <c:v>62375.0</c:v>
                </c:pt>
                <c:pt idx="9">
                  <c:v>62375.0</c:v>
                </c:pt>
                <c:pt idx="10">
                  <c:v>62375.0</c:v>
                </c:pt>
                <c:pt idx="11">
                  <c:v>62375.0</c:v>
                </c:pt>
                <c:pt idx="12">
                  <c:v>62375.0</c:v>
                </c:pt>
                <c:pt idx="13">
                  <c:v>62375.0</c:v>
                </c:pt>
                <c:pt idx="14">
                  <c:v>62375.0</c:v>
                </c:pt>
                <c:pt idx="15">
                  <c:v>62375.0</c:v>
                </c:pt>
                <c:pt idx="16">
                  <c:v>62375.0</c:v>
                </c:pt>
                <c:pt idx="17">
                  <c:v>62375.0</c:v>
                </c:pt>
                <c:pt idx="18">
                  <c:v>62375.0</c:v>
                </c:pt>
                <c:pt idx="19">
                  <c:v>62375.0</c:v>
                </c:pt>
                <c:pt idx="20">
                  <c:v>62375.0</c:v>
                </c:pt>
                <c:pt idx="21">
                  <c:v>62375.0</c:v>
                </c:pt>
                <c:pt idx="22">
                  <c:v>62375.0</c:v>
                </c:pt>
                <c:pt idx="23">
                  <c:v>62375.0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224016"/>
        <c:axId val="-203221968"/>
      </c:lineChart>
      <c:dateAx>
        <c:axId val="-203224016"/>
        <c:scaling>
          <c:orientation val="minMax"/>
        </c:scaling>
        <c:delete val="0"/>
        <c:axPos val="b"/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21968"/>
        <c:crosses val="autoZero"/>
        <c:auto val="1"/>
        <c:lblOffset val="100"/>
        <c:baseTimeUnit val="months"/>
      </c:dateAx>
      <c:valAx>
        <c:axId val="-20322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2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Cumulative Burn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Scenario 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'Scenario 1 P&amp;L'!$E$3:$AB$3</c:f>
              <c:numCache>
                <c:formatCode>[$-409]mmm\-yy;@</c:formatCode>
                <c:ptCount val="24"/>
                <c:pt idx="0">
                  <c:v>42767.0</c:v>
                </c:pt>
                <c:pt idx="1">
                  <c:v>42795.0</c:v>
                </c:pt>
                <c:pt idx="2">
                  <c:v>42826.0</c:v>
                </c:pt>
                <c:pt idx="3">
                  <c:v>42856.0</c:v>
                </c:pt>
                <c:pt idx="4">
                  <c:v>42887.0</c:v>
                </c:pt>
                <c:pt idx="5">
                  <c:v>42917.0</c:v>
                </c:pt>
                <c:pt idx="6">
                  <c:v>42948.0</c:v>
                </c:pt>
                <c:pt idx="7">
                  <c:v>42979.0</c:v>
                </c:pt>
                <c:pt idx="8">
                  <c:v>43009.0</c:v>
                </c:pt>
                <c:pt idx="9">
                  <c:v>43040.0</c:v>
                </c:pt>
                <c:pt idx="10">
                  <c:v>43070.0</c:v>
                </c:pt>
                <c:pt idx="11">
                  <c:v>43101.0</c:v>
                </c:pt>
                <c:pt idx="12">
                  <c:v>43132.0</c:v>
                </c:pt>
                <c:pt idx="13">
                  <c:v>43160.0</c:v>
                </c:pt>
                <c:pt idx="14">
                  <c:v>43191.0</c:v>
                </c:pt>
                <c:pt idx="15">
                  <c:v>43221.0</c:v>
                </c:pt>
                <c:pt idx="16">
                  <c:v>43252.0</c:v>
                </c:pt>
                <c:pt idx="17">
                  <c:v>43282.0</c:v>
                </c:pt>
                <c:pt idx="18">
                  <c:v>43313.0</c:v>
                </c:pt>
                <c:pt idx="19">
                  <c:v>43344.0</c:v>
                </c:pt>
                <c:pt idx="20">
                  <c:v>43374.0</c:v>
                </c:pt>
                <c:pt idx="21">
                  <c:v>43405.0</c:v>
                </c:pt>
                <c:pt idx="22">
                  <c:v>43435.0</c:v>
                </c:pt>
                <c:pt idx="23">
                  <c:v>43466.0</c:v>
                </c:pt>
              </c:numCache>
            </c:numRef>
          </c:cat>
          <c:val>
            <c:numRef>
              <c:f>'Scenario 1 P&amp;L'!$E$52:$AB$52</c:f>
              <c:numCache>
                <c:formatCode>"$"#,##0_);\("$"#,##0\)</c:formatCode>
                <c:ptCount val="24"/>
                <c:pt idx="0">
                  <c:v>-62375.0</c:v>
                </c:pt>
                <c:pt idx="1">
                  <c:v>-124750.0</c:v>
                </c:pt>
                <c:pt idx="2">
                  <c:v>-187125.0</c:v>
                </c:pt>
                <c:pt idx="3">
                  <c:v>-249500.0</c:v>
                </c:pt>
                <c:pt idx="4">
                  <c:v>-311875.0</c:v>
                </c:pt>
                <c:pt idx="5">
                  <c:v>-374250.0</c:v>
                </c:pt>
                <c:pt idx="6">
                  <c:v>-436625.0</c:v>
                </c:pt>
                <c:pt idx="7">
                  <c:v>-499000.0</c:v>
                </c:pt>
                <c:pt idx="8">
                  <c:v>-561375.0</c:v>
                </c:pt>
                <c:pt idx="9">
                  <c:v>-623750.0</c:v>
                </c:pt>
                <c:pt idx="10">
                  <c:v>-686125.0</c:v>
                </c:pt>
                <c:pt idx="11">
                  <c:v>-748500.0</c:v>
                </c:pt>
                <c:pt idx="12">
                  <c:v>-810875.0</c:v>
                </c:pt>
                <c:pt idx="13">
                  <c:v>-873250.0</c:v>
                </c:pt>
                <c:pt idx="14">
                  <c:v>-935625.0</c:v>
                </c:pt>
                <c:pt idx="15">
                  <c:v>-998000.0</c:v>
                </c:pt>
                <c:pt idx="16">
                  <c:v>-1.060375E6</c:v>
                </c:pt>
                <c:pt idx="17">
                  <c:v>-1.12275E6</c:v>
                </c:pt>
                <c:pt idx="18">
                  <c:v>-1.185125E6</c:v>
                </c:pt>
                <c:pt idx="19">
                  <c:v>-1.2475E6</c:v>
                </c:pt>
                <c:pt idx="20">
                  <c:v>-1.309875E6</c:v>
                </c:pt>
                <c:pt idx="21">
                  <c:v>-1.37225E6</c:v>
                </c:pt>
                <c:pt idx="22">
                  <c:v>-1.434625E6</c:v>
                </c:pt>
                <c:pt idx="23">
                  <c:v>-1.497E6</c:v>
                </c:pt>
              </c:numCache>
            </c:numRef>
          </c:val>
          <c:smooth val="0"/>
        </c:ser>
        <c:ser>
          <c:idx val="1"/>
          <c:order val="1"/>
          <c:tx>
            <c:v>Scenario 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'Scenario 1 P&amp;L'!$E$3:$AB$3</c:f>
              <c:numCache>
                <c:formatCode>[$-409]mmm\-yy;@</c:formatCode>
                <c:ptCount val="24"/>
                <c:pt idx="0">
                  <c:v>42767.0</c:v>
                </c:pt>
                <c:pt idx="1">
                  <c:v>42795.0</c:v>
                </c:pt>
                <c:pt idx="2">
                  <c:v>42826.0</c:v>
                </c:pt>
                <c:pt idx="3">
                  <c:v>42856.0</c:v>
                </c:pt>
                <c:pt idx="4">
                  <c:v>42887.0</c:v>
                </c:pt>
                <c:pt idx="5">
                  <c:v>42917.0</c:v>
                </c:pt>
                <c:pt idx="6">
                  <c:v>42948.0</c:v>
                </c:pt>
                <c:pt idx="7">
                  <c:v>42979.0</c:v>
                </c:pt>
                <c:pt idx="8">
                  <c:v>43009.0</c:v>
                </c:pt>
                <c:pt idx="9">
                  <c:v>43040.0</c:v>
                </c:pt>
                <c:pt idx="10">
                  <c:v>43070.0</c:v>
                </c:pt>
                <c:pt idx="11">
                  <c:v>43101.0</c:v>
                </c:pt>
                <c:pt idx="12">
                  <c:v>43132.0</c:v>
                </c:pt>
                <c:pt idx="13">
                  <c:v>43160.0</c:v>
                </c:pt>
                <c:pt idx="14">
                  <c:v>43191.0</c:v>
                </c:pt>
                <c:pt idx="15">
                  <c:v>43221.0</c:v>
                </c:pt>
                <c:pt idx="16">
                  <c:v>43252.0</c:v>
                </c:pt>
                <c:pt idx="17">
                  <c:v>43282.0</c:v>
                </c:pt>
                <c:pt idx="18">
                  <c:v>43313.0</c:v>
                </c:pt>
                <c:pt idx="19">
                  <c:v>43344.0</c:v>
                </c:pt>
                <c:pt idx="20">
                  <c:v>43374.0</c:v>
                </c:pt>
                <c:pt idx="21">
                  <c:v>43405.0</c:v>
                </c:pt>
                <c:pt idx="22">
                  <c:v>43435.0</c:v>
                </c:pt>
                <c:pt idx="23">
                  <c:v>43466.0</c:v>
                </c:pt>
              </c:numCache>
            </c:numRef>
          </c:cat>
          <c:val>
            <c:numRef>
              <c:f>'Scenario 2 P&amp;L'!$E$49:$AB$49</c:f>
              <c:numCache>
                <c:formatCode>"$"#,##0_);\("$"#,##0\)</c:formatCode>
                <c:ptCount val="24"/>
                <c:pt idx="0">
                  <c:v>-42375.0</c:v>
                </c:pt>
                <c:pt idx="1">
                  <c:v>-99750.0</c:v>
                </c:pt>
                <c:pt idx="2">
                  <c:v>-162125.0</c:v>
                </c:pt>
                <c:pt idx="3">
                  <c:v>-224500.0</c:v>
                </c:pt>
                <c:pt idx="4">
                  <c:v>-286875.0</c:v>
                </c:pt>
                <c:pt idx="5">
                  <c:v>-349250.0</c:v>
                </c:pt>
                <c:pt idx="6">
                  <c:v>-411625.0</c:v>
                </c:pt>
                <c:pt idx="7">
                  <c:v>-474000.0</c:v>
                </c:pt>
                <c:pt idx="8">
                  <c:v>-536375.0</c:v>
                </c:pt>
                <c:pt idx="9">
                  <c:v>-598750.0</c:v>
                </c:pt>
                <c:pt idx="10">
                  <c:v>-661125.0</c:v>
                </c:pt>
                <c:pt idx="11">
                  <c:v>-723500.0</c:v>
                </c:pt>
                <c:pt idx="12">
                  <c:v>-785875.0</c:v>
                </c:pt>
                <c:pt idx="13">
                  <c:v>-848250.0</c:v>
                </c:pt>
                <c:pt idx="14">
                  <c:v>-910625.0</c:v>
                </c:pt>
                <c:pt idx="15">
                  <c:v>-973000.0</c:v>
                </c:pt>
                <c:pt idx="16">
                  <c:v>-1.035375E6</c:v>
                </c:pt>
                <c:pt idx="17">
                  <c:v>-1.09775E6</c:v>
                </c:pt>
                <c:pt idx="18">
                  <c:v>-1.160125E6</c:v>
                </c:pt>
                <c:pt idx="19">
                  <c:v>-1.2225E6</c:v>
                </c:pt>
                <c:pt idx="20">
                  <c:v>-1.284875E6</c:v>
                </c:pt>
                <c:pt idx="21">
                  <c:v>-1.34725E6</c:v>
                </c:pt>
                <c:pt idx="22">
                  <c:v>-1.409625E6</c:v>
                </c:pt>
                <c:pt idx="23">
                  <c:v>-1.472E6</c:v>
                </c:pt>
              </c:numCache>
            </c:numRef>
          </c:val>
          <c:smooth val="0"/>
        </c:ser>
        <c:ser>
          <c:idx val="2"/>
          <c:order val="2"/>
          <c:tx>
            <c:v>Scenario 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'Scenario 1 P&amp;L'!$E$3:$AB$3</c:f>
              <c:numCache>
                <c:formatCode>[$-409]mmm\-yy;@</c:formatCode>
                <c:ptCount val="24"/>
                <c:pt idx="0">
                  <c:v>42767.0</c:v>
                </c:pt>
                <c:pt idx="1">
                  <c:v>42795.0</c:v>
                </c:pt>
                <c:pt idx="2">
                  <c:v>42826.0</c:v>
                </c:pt>
                <c:pt idx="3">
                  <c:v>42856.0</c:v>
                </c:pt>
                <c:pt idx="4">
                  <c:v>42887.0</c:v>
                </c:pt>
                <c:pt idx="5">
                  <c:v>42917.0</c:v>
                </c:pt>
                <c:pt idx="6">
                  <c:v>42948.0</c:v>
                </c:pt>
                <c:pt idx="7">
                  <c:v>42979.0</c:v>
                </c:pt>
                <c:pt idx="8">
                  <c:v>43009.0</c:v>
                </c:pt>
                <c:pt idx="9">
                  <c:v>43040.0</c:v>
                </c:pt>
                <c:pt idx="10">
                  <c:v>43070.0</c:v>
                </c:pt>
                <c:pt idx="11">
                  <c:v>43101.0</c:v>
                </c:pt>
                <c:pt idx="12">
                  <c:v>43132.0</c:v>
                </c:pt>
                <c:pt idx="13">
                  <c:v>43160.0</c:v>
                </c:pt>
                <c:pt idx="14">
                  <c:v>43191.0</c:v>
                </c:pt>
                <c:pt idx="15">
                  <c:v>43221.0</c:v>
                </c:pt>
                <c:pt idx="16">
                  <c:v>43252.0</c:v>
                </c:pt>
                <c:pt idx="17">
                  <c:v>43282.0</c:v>
                </c:pt>
                <c:pt idx="18">
                  <c:v>43313.0</c:v>
                </c:pt>
                <c:pt idx="19">
                  <c:v>43344.0</c:v>
                </c:pt>
                <c:pt idx="20">
                  <c:v>43374.0</c:v>
                </c:pt>
                <c:pt idx="21">
                  <c:v>43405.0</c:v>
                </c:pt>
                <c:pt idx="22">
                  <c:v>43435.0</c:v>
                </c:pt>
                <c:pt idx="23">
                  <c:v>43466.0</c:v>
                </c:pt>
              </c:numCache>
            </c:numRef>
          </c:cat>
          <c:val>
            <c:numRef>
              <c:f>'Scenario 3 P&amp;L'!$E$49:$AB$49</c:f>
              <c:numCache>
                <c:formatCode>"$"#,##0_);\("$"#,##0\)</c:formatCode>
                <c:ptCount val="24"/>
                <c:pt idx="0">
                  <c:v>-42375.0</c:v>
                </c:pt>
                <c:pt idx="1">
                  <c:v>-99750.0</c:v>
                </c:pt>
                <c:pt idx="2">
                  <c:v>-162125.0</c:v>
                </c:pt>
                <c:pt idx="3">
                  <c:v>-224500.0</c:v>
                </c:pt>
                <c:pt idx="4">
                  <c:v>-286875.0</c:v>
                </c:pt>
                <c:pt idx="5">
                  <c:v>-349250.0</c:v>
                </c:pt>
                <c:pt idx="6">
                  <c:v>-411625.0</c:v>
                </c:pt>
                <c:pt idx="7">
                  <c:v>-474000.0</c:v>
                </c:pt>
                <c:pt idx="8">
                  <c:v>-536375.0</c:v>
                </c:pt>
                <c:pt idx="9">
                  <c:v>-598750.0</c:v>
                </c:pt>
                <c:pt idx="10">
                  <c:v>-661125.0</c:v>
                </c:pt>
                <c:pt idx="11">
                  <c:v>-723500.0</c:v>
                </c:pt>
                <c:pt idx="12">
                  <c:v>-785875.0</c:v>
                </c:pt>
                <c:pt idx="13">
                  <c:v>-848250.0</c:v>
                </c:pt>
                <c:pt idx="14">
                  <c:v>-910625.0</c:v>
                </c:pt>
                <c:pt idx="15">
                  <c:v>-973000.0</c:v>
                </c:pt>
                <c:pt idx="16">
                  <c:v>-1.035375E6</c:v>
                </c:pt>
                <c:pt idx="17">
                  <c:v>-1.09775E6</c:v>
                </c:pt>
                <c:pt idx="18">
                  <c:v>-1.160125E6</c:v>
                </c:pt>
                <c:pt idx="19">
                  <c:v>-1.2225E6</c:v>
                </c:pt>
                <c:pt idx="20">
                  <c:v>-1.284875E6</c:v>
                </c:pt>
                <c:pt idx="21">
                  <c:v>-1.34725E6</c:v>
                </c:pt>
                <c:pt idx="22">
                  <c:v>-1.409625E6</c:v>
                </c:pt>
                <c:pt idx="23">
                  <c:v>-1.472E6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2349424"/>
        <c:axId val="-172341488"/>
      </c:lineChart>
      <c:dateAx>
        <c:axId val="-172349424"/>
        <c:scaling>
          <c:orientation val="minMax"/>
        </c:scaling>
        <c:delete val="0"/>
        <c:axPos val="b"/>
        <c:numFmt formatCode="[$-409]mmm\-yy;@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341488"/>
        <c:crosses val="autoZero"/>
        <c:auto val="1"/>
        <c:lblOffset val="100"/>
        <c:baseTimeUnit val="months"/>
      </c:dateAx>
      <c:valAx>
        <c:axId val="-17234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34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63500</xdr:rowOff>
    </xdr:from>
    <xdr:to>
      <xdr:col>7</xdr:col>
      <xdr:colOff>749300</xdr:colOff>
      <xdr:row>64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42</xdr:row>
      <xdr:rowOff>50800</xdr:rowOff>
    </xdr:from>
    <xdr:to>
      <xdr:col>14</xdr:col>
      <xdr:colOff>381000</xdr:colOff>
      <xdr:row>64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508000</xdr:colOff>
      <xdr:row>42</xdr:row>
      <xdr:rowOff>38100</xdr:rowOff>
    </xdr:from>
    <xdr:to>
      <xdr:col>21</xdr:col>
      <xdr:colOff>50800</xdr:colOff>
      <xdr:row>64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G41"/>
  <sheetViews>
    <sheetView showGridLines="0" tabSelected="1" workbookViewId="0">
      <selection activeCell="B16" sqref="B16"/>
    </sheetView>
  </sheetViews>
  <sheetFormatPr baseColWidth="10" defaultRowHeight="13" x14ac:dyDescent="0.15"/>
  <cols>
    <col min="1" max="1" width="3.5" customWidth="1"/>
    <col min="2" max="2" width="3.83203125" customWidth="1"/>
    <col min="3" max="3" width="12.6640625" customWidth="1"/>
    <col min="8" max="8" width="10.83203125" customWidth="1"/>
  </cols>
  <sheetData>
    <row r="4" spans="2:15" x14ac:dyDescent="0.15">
      <c r="B4" s="51" t="s">
        <v>91</v>
      </c>
      <c r="C4" s="9"/>
      <c r="D4" s="9"/>
      <c r="E4" s="10"/>
    </row>
    <row r="5" spans="2:15" x14ac:dyDescent="0.15">
      <c r="B5" s="11" t="s">
        <v>61</v>
      </c>
      <c r="C5" s="12"/>
      <c r="D5" s="12"/>
      <c r="E5" s="102">
        <v>1500</v>
      </c>
      <c r="G5" t="s">
        <v>67</v>
      </c>
      <c r="J5" s="37">
        <v>0.05</v>
      </c>
      <c r="L5" t="s">
        <v>83</v>
      </c>
      <c r="O5" s="35">
        <v>10000</v>
      </c>
    </row>
    <row r="6" spans="2:15" x14ac:dyDescent="0.15">
      <c r="B6" s="11" t="s">
        <v>62</v>
      </c>
      <c r="C6" s="12"/>
      <c r="D6" s="12"/>
      <c r="E6" s="103">
        <v>0.08</v>
      </c>
      <c r="G6" s="12" t="s">
        <v>68</v>
      </c>
      <c r="H6" s="12"/>
      <c r="J6" s="98">
        <v>0.5</v>
      </c>
    </row>
    <row r="7" spans="2:15" x14ac:dyDescent="0.15">
      <c r="B7" s="11" t="s">
        <v>64</v>
      </c>
      <c r="C7" s="12"/>
      <c r="D7" s="12"/>
      <c r="E7" s="102">
        <v>2500</v>
      </c>
      <c r="L7" t="s">
        <v>84</v>
      </c>
      <c r="O7" s="35">
        <v>0</v>
      </c>
    </row>
    <row r="8" spans="2:15" x14ac:dyDescent="0.15">
      <c r="B8" s="11" t="s">
        <v>63</v>
      </c>
      <c r="C8" s="12"/>
      <c r="D8" s="12"/>
      <c r="E8" s="102">
        <v>500</v>
      </c>
      <c r="G8" t="s">
        <v>90</v>
      </c>
      <c r="J8" s="98">
        <v>0.2</v>
      </c>
      <c r="L8" t="s">
        <v>85</v>
      </c>
      <c r="O8" s="35">
        <v>0</v>
      </c>
    </row>
    <row r="9" spans="2:15" x14ac:dyDescent="0.15">
      <c r="B9" s="11" t="s">
        <v>71</v>
      </c>
      <c r="C9" s="12"/>
      <c r="D9" s="12"/>
      <c r="E9" s="103">
        <v>0.03</v>
      </c>
      <c r="G9" t="s">
        <v>77</v>
      </c>
      <c r="J9" s="35">
        <v>30000</v>
      </c>
    </row>
    <row r="10" spans="2:15" x14ac:dyDescent="0.15">
      <c r="B10" s="11" t="s">
        <v>72</v>
      </c>
      <c r="C10" s="12"/>
      <c r="D10" s="12"/>
      <c r="E10" s="102">
        <v>150</v>
      </c>
      <c r="L10" t="s">
        <v>86</v>
      </c>
      <c r="O10" s="35">
        <v>5000</v>
      </c>
    </row>
    <row r="11" spans="2:15" x14ac:dyDescent="0.15">
      <c r="B11" s="11" t="s">
        <v>73</v>
      </c>
      <c r="C11" s="12"/>
      <c r="D11" s="12"/>
      <c r="E11" s="102">
        <v>30</v>
      </c>
      <c r="G11" t="s">
        <v>78</v>
      </c>
      <c r="J11" s="35">
        <v>15000</v>
      </c>
      <c r="L11" t="s">
        <v>87</v>
      </c>
      <c r="O11" s="35">
        <v>300</v>
      </c>
    </row>
    <row r="12" spans="2:15" x14ac:dyDescent="0.15">
      <c r="B12" s="11" t="s">
        <v>75</v>
      </c>
      <c r="C12" s="12"/>
      <c r="D12" s="12"/>
      <c r="E12" s="104">
        <v>25</v>
      </c>
      <c r="G12" t="s">
        <v>79</v>
      </c>
      <c r="J12" s="35">
        <v>15000</v>
      </c>
    </row>
    <row r="13" spans="2:15" x14ac:dyDescent="0.15">
      <c r="B13" s="15" t="s">
        <v>74</v>
      </c>
      <c r="C13" s="3"/>
      <c r="D13" s="3"/>
      <c r="E13" s="105">
        <f>E12*E10*E11/12</f>
        <v>9375</v>
      </c>
      <c r="G13" t="s">
        <v>80</v>
      </c>
      <c r="J13" s="35">
        <v>5000</v>
      </c>
      <c r="O13" s="98"/>
    </row>
    <row r="15" spans="2:15" x14ac:dyDescent="0.15">
      <c r="G15" t="s">
        <v>81</v>
      </c>
      <c r="J15" s="98">
        <v>0.25</v>
      </c>
    </row>
    <row r="16" spans="2:15" x14ac:dyDescent="0.15">
      <c r="G16" t="s">
        <v>82</v>
      </c>
      <c r="J16" s="35">
        <v>1000</v>
      </c>
    </row>
    <row r="17" spans="2:33" x14ac:dyDescent="0.15">
      <c r="B17" t="s">
        <v>76</v>
      </c>
      <c r="E17" s="35">
        <v>12000</v>
      </c>
    </row>
    <row r="20" spans="2:33" x14ac:dyDescent="0.15">
      <c r="B20" s="51" t="s">
        <v>37</v>
      </c>
      <c r="C20" s="9"/>
      <c r="D20" s="9"/>
      <c r="E20" s="106" t="s">
        <v>49</v>
      </c>
      <c r="F20" s="10">
        <v>1</v>
      </c>
      <c r="G20">
        <f>F20+1</f>
        <v>2</v>
      </c>
      <c r="H20">
        <f t="shared" ref="H20:AC20" si="0">G20+1</f>
        <v>3</v>
      </c>
      <c r="I20">
        <f t="shared" si="0"/>
        <v>4</v>
      </c>
      <c r="J20">
        <f t="shared" si="0"/>
        <v>5</v>
      </c>
      <c r="K20">
        <f t="shared" si="0"/>
        <v>6</v>
      </c>
      <c r="L20">
        <f t="shared" si="0"/>
        <v>7</v>
      </c>
      <c r="M20">
        <f t="shared" si="0"/>
        <v>8</v>
      </c>
      <c r="N20">
        <f t="shared" si="0"/>
        <v>9</v>
      </c>
      <c r="O20">
        <f t="shared" si="0"/>
        <v>10</v>
      </c>
      <c r="P20">
        <f t="shared" si="0"/>
        <v>11</v>
      </c>
      <c r="Q20">
        <f t="shared" si="0"/>
        <v>12</v>
      </c>
      <c r="R20">
        <f t="shared" si="0"/>
        <v>13</v>
      </c>
      <c r="S20">
        <f t="shared" si="0"/>
        <v>14</v>
      </c>
      <c r="T20">
        <f t="shared" si="0"/>
        <v>15</v>
      </c>
      <c r="U20">
        <f t="shared" si="0"/>
        <v>16</v>
      </c>
      <c r="V20">
        <f t="shared" si="0"/>
        <v>17</v>
      </c>
      <c r="W20">
        <f t="shared" si="0"/>
        <v>18</v>
      </c>
      <c r="X20">
        <f t="shared" si="0"/>
        <v>19</v>
      </c>
      <c r="Y20">
        <f t="shared" si="0"/>
        <v>20</v>
      </c>
      <c r="Z20">
        <f t="shared" si="0"/>
        <v>21</v>
      </c>
      <c r="AA20">
        <f t="shared" si="0"/>
        <v>22</v>
      </c>
      <c r="AB20">
        <f t="shared" si="0"/>
        <v>23</v>
      </c>
      <c r="AC20">
        <f t="shared" si="0"/>
        <v>24</v>
      </c>
    </row>
    <row r="21" spans="2:33" x14ac:dyDescent="0.15">
      <c r="B21" s="107" t="s">
        <v>8</v>
      </c>
      <c r="C21" s="12"/>
      <c r="D21" s="12"/>
      <c r="E21" s="12"/>
      <c r="F21" s="4">
        <v>42767</v>
      </c>
      <c r="G21" s="8">
        <v>42795</v>
      </c>
      <c r="H21" s="4">
        <v>42826</v>
      </c>
      <c r="I21" s="4">
        <v>42856</v>
      </c>
      <c r="J21" s="4">
        <v>42887</v>
      </c>
      <c r="K21" s="4">
        <v>42917</v>
      </c>
      <c r="L21" s="4">
        <v>42948</v>
      </c>
      <c r="M21" s="7">
        <v>42979</v>
      </c>
      <c r="N21" s="84">
        <v>43009</v>
      </c>
      <c r="O21" s="8">
        <v>43040</v>
      </c>
      <c r="P21" s="4">
        <v>43070</v>
      </c>
      <c r="Q21" s="4">
        <v>43101</v>
      </c>
      <c r="R21" s="4">
        <v>43132</v>
      </c>
      <c r="S21" s="4">
        <v>43160</v>
      </c>
      <c r="T21" s="4">
        <v>43191</v>
      </c>
      <c r="U21" s="4">
        <v>43221</v>
      </c>
      <c r="V21" s="4">
        <v>43252</v>
      </c>
      <c r="W21" s="4">
        <v>43282</v>
      </c>
      <c r="X21" s="4">
        <v>43313</v>
      </c>
      <c r="Y21" s="4">
        <v>43344</v>
      </c>
      <c r="Z21" s="4">
        <v>43374</v>
      </c>
      <c r="AA21" s="4">
        <v>43405</v>
      </c>
      <c r="AB21" s="4">
        <v>43435</v>
      </c>
      <c r="AC21" s="4">
        <v>43466</v>
      </c>
      <c r="AE21" s="1"/>
      <c r="AF21" s="1"/>
      <c r="AG21" s="1"/>
    </row>
    <row r="22" spans="2:33" x14ac:dyDescent="0.15">
      <c r="B22" s="11"/>
      <c r="C22" s="12" t="s">
        <v>52</v>
      </c>
      <c r="D22" s="12"/>
      <c r="E22" s="12"/>
      <c r="F22" s="102">
        <v>100000</v>
      </c>
      <c r="G22" s="1">
        <f t="shared" ref="G22:Q22" si="1">F22</f>
        <v>100000</v>
      </c>
      <c r="H22" s="1">
        <f t="shared" si="1"/>
        <v>100000</v>
      </c>
      <c r="I22" s="1">
        <f t="shared" si="1"/>
        <v>100000</v>
      </c>
      <c r="J22" s="1">
        <f t="shared" si="1"/>
        <v>100000</v>
      </c>
      <c r="K22" s="1">
        <f t="shared" si="1"/>
        <v>100000</v>
      </c>
      <c r="L22" s="1">
        <f t="shared" si="1"/>
        <v>100000</v>
      </c>
      <c r="M22" s="1">
        <f t="shared" si="1"/>
        <v>100000</v>
      </c>
      <c r="N22" s="24">
        <f t="shared" si="1"/>
        <v>100000</v>
      </c>
      <c r="O22" s="1">
        <f t="shared" si="1"/>
        <v>100000</v>
      </c>
      <c r="P22" s="1">
        <f t="shared" si="1"/>
        <v>100000</v>
      </c>
      <c r="Q22" s="1">
        <f t="shared" si="1"/>
        <v>100000</v>
      </c>
      <c r="R22" s="1">
        <f>Q22*(1+$E$9)</f>
        <v>103000</v>
      </c>
      <c r="S22" s="1">
        <f t="shared" ref="S22:AC22" si="2">R22</f>
        <v>103000</v>
      </c>
      <c r="T22" s="1">
        <f t="shared" si="2"/>
        <v>103000</v>
      </c>
      <c r="U22" s="1">
        <f t="shared" si="2"/>
        <v>103000</v>
      </c>
      <c r="V22" s="1">
        <f t="shared" si="2"/>
        <v>103000</v>
      </c>
      <c r="W22" s="1">
        <f t="shared" si="2"/>
        <v>103000</v>
      </c>
      <c r="X22" s="1">
        <f t="shared" si="2"/>
        <v>103000</v>
      </c>
      <c r="Y22" s="1">
        <f t="shared" si="2"/>
        <v>103000</v>
      </c>
      <c r="Z22" s="1">
        <f t="shared" si="2"/>
        <v>103000</v>
      </c>
      <c r="AA22" s="1">
        <f t="shared" si="2"/>
        <v>103000</v>
      </c>
      <c r="AB22" s="1">
        <f t="shared" si="2"/>
        <v>103000</v>
      </c>
      <c r="AC22" s="1">
        <f t="shared" si="2"/>
        <v>103000</v>
      </c>
      <c r="AE22" s="1"/>
      <c r="AF22" s="1"/>
      <c r="AG22" s="1"/>
    </row>
    <row r="23" spans="2:33" x14ac:dyDescent="0.15">
      <c r="B23" s="11"/>
      <c r="C23" s="12" t="s">
        <v>51</v>
      </c>
      <c r="D23" s="12"/>
      <c r="E23" s="12"/>
      <c r="F23" s="102">
        <v>125000</v>
      </c>
      <c r="G23" s="1">
        <f t="shared" ref="G23:Q23" si="3">F23</f>
        <v>125000</v>
      </c>
      <c r="H23" s="1">
        <f t="shared" si="3"/>
        <v>125000</v>
      </c>
      <c r="I23" s="1">
        <f t="shared" si="3"/>
        <v>125000</v>
      </c>
      <c r="J23" s="1">
        <f t="shared" si="3"/>
        <v>125000</v>
      </c>
      <c r="K23" s="1">
        <f t="shared" si="3"/>
        <v>125000</v>
      </c>
      <c r="L23" s="1">
        <f t="shared" si="3"/>
        <v>125000</v>
      </c>
      <c r="M23" s="1">
        <f t="shared" si="3"/>
        <v>125000</v>
      </c>
      <c r="N23" s="24">
        <f t="shared" si="3"/>
        <v>125000</v>
      </c>
      <c r="O23" s="1">
        <f t="shared" si="3"/>
        <v>125000</v>
      </c>
      <c r="P23" s="1">
        <f t="shared" si="3"/>
        <v>125000</v>
      </c>
      <c r="Q23" s="1">
        <f t="shared" si="3"/>
        <v>125000</v>
      </c>
      <c r="R23" s="1">
        <f>Q23*(1+$E$9)</f>
        <v>128750</v>
      </c>
      <c r="S23" s="1">
        <f t="shared" ref="S23:AC23" si="4">R23</f>
        <v>128750</v>
      </c>
      <c r="T23" s="1">
        <f t="shared" si="4"/>
        <v>128750</v>
      </c>
      <c r="U23" s="1">
        <f t="shared" si="4"/>
        <v>128750</v>
      </c>
      <c r="V23" s="1">
        <f t="shared" si="4"/>
        <v>128750</v>
      </c>
      <c r="W23" s="1">
        <f t="shared" si="4"/>
        <v>128750</v>
      </c>
      <c r="X23" s="1">
        <f t="shared" si="4"/>
        <v>128750</v>
      </c>
      <c r="Y23" s="1">
        <f t="shared" si="4"/>
        <v>128750</v>
      </c>
      <c r="Z23" s="1">
        <f t="shared" si="4"/>
        <v>128750</v>
      </c>
      <c r="AA23" s="1">
        <f t="shared" si="4"/>
        <v>128750</v>
      </c>
      <c r="AB23" s="1">
        <f t="shared" si="4"/>
        <v>128750</v>
      </c>
      <c r="AC23" s="1">
        <f t="shared" si="4"/>
        <v>128750</v>
      </c>
      <c r="AE23" s="1"/>
      <c r="AF23" s="1"/>
      <c r="AG23" s="1"/>
    </row>
    <row r="24" spans="2:33" x14ac:dyDescent="0.15">
      <c r="B24" s="11"/>
      <c r="C24" s="12" t="s">
        <v>53</v>
      </c>
      <c r="D24" s="12"/>
      <c r="E24" s="12"/>
      <c r="F24" s="102">
        <v>150000</v>
      </c>
      <c r="G24" s="1">
        <f t="shared" ref="G24:Q24" si="5">F24</f>
        <v>150000</v>
      </c>
      <c r="H24" s="1">
        <f t="shared" si="5"/>
        <v>150000</v>
      </c>
      <c r="I24" s="1">
        <f t="shared" si="5"/>
        <v>150000</v>
      </c>
      <c r="J24" s="1">
        <f t="shared" si="5"/>
        <v>150000</v>
      </c>
      <c r="K24" s="1">
        <f t="shared" si="5"/>
        <v>150000</v>
      </c>
      <c r="L24" s="1">
        <f t="shared" si="5"/>
        <v>150000</v>
      </c>
      <c r="M24" s="1">
        <f t="shared" si="5"/>
        <v>150000</v>
      </c>
      <c r="N24" s="24">
        <f t="shared" si="5"/>
        <v>150000</v>
      </c>
      <c r="O24" s="1">
        <f t="shared" si="5"/>
        <v>150000</v>
      </c>
      <c r="P24" s="1">
        <f t="shared" si="5"/>
        <v>150000</v>
      </c>
      <c r="Q24" s="1">
        <f t="shared" si="5"/>
        <v>150000</v>
      </c>
      <c r="R24" s="1">
        <f>Q24*(1+$E$9)</f>
        <v>154500</v>
      </c>
      <c r="S24" s="1">
        <f t="shared" ref="S24:AC24" si="6">R24</f>
        <v>154500</v>
      </c>
      <c r="T24" s="1">
        <f t="shared" si="6"/>
        <v>154500</v>
      </c>
      <c r="U24" s="1">
        <f t="shared" si="6"/>
        <v>154500</v>
      </c>
      <c r="V24" s="1">
        <f t="shared" si="6"/>
        <v>154500</v>
      </c>
      <c r="W24" s="1">
        <f t="shared" si="6"/>
        <v>154500</v>
      </c>
      <c r="X24" s="1">
        <f t="shared" si="6"/>
        <v>154500</v>
      </c>
      <c r="Y24" s="1">
        <f t="shared" si="6"/>
        <v>154500</v>
      </c>
      <c r="Z24" s="1">
        <f t="shared" si="6"/>
        <v>154500</v>
      </c>
      <c r="AA24" s="1">
        <f t="shared" si="6"/>
        <v>154500</v>
      </c>
      <c r="AB24" s="1">
        <f t="shared" si="6"/>
        <v>154500</v>
      </c>
      <c r="AC24" s="1">
        <f t="shared" si="6"/>
        <v>154500</v>
      </c>
      <c r="AE24" s="1"/>
      <c r="AF24" s="1"/>
      <c r="AG24" s="1"/>
    </row>
    <row r="25" spans="2:33" x14ac:dyDescent="0.15">
      <c r="B25" s="11"/>
      <c r="C25" s="12" t="s">
        <v>59</v>
      </c>
      <c r="D25" s="12"/>
      <c r="E25" s="12"/>
      <c r="F25" s="102">
        <v>225000</v>
      </c>
      <c r="G25" s="1">
        <f t="shared" ref="G25:Q25" si="7">F25</f>
        <v>225000</v>
      </c>
      <c r="H25" s="1">
        <f t="shared" si="7"/>
        <v>225000</v>
      </c>
      <c r="I25" s="1">
        <f t="shared" si="7"/>
        <v>225000</v>
      </c>
      <c r="J25" s="1">
        <f t="shared" si="7"/>
        <v>225000</v>
      </c>
      <c r="K25" s="1">
        <f t="shared" si="7"/>
        <v>225000</v>
      </c>
      <c r="L25" s="1">
        <f t="shared" si="7"/>
        <v>225000</v>
      </c>
      <c r="M25" s="1">
        <f t="shared" si="7"/>
        <v>225000</v>
      </c>
      <c r="N25" s="24">
        <f t="shared" si="7"/>
        <v>225000</v>
      </c>
      <c r="O25" s="1">
        <f t="shared" si="7"/>
        <v>225000</v>
      </c>
      <c r="P25" s="1">
        <f t="shared" si="7"/>
        <v>225000</v>
      </c>
      <c r="Q25" s="1">
        <f t="shared" si="7"/>
        <v>225000</v>
      </c>
      <c r="R25" s="1">
        <f>Q25*(1+$E$9)</f>
        <v>231750</v>
      </c>
      <c r="S25" s="1">
        <f t="shared" ref="S25:AC25" si="8">R25</f>
        <v>231750</v>
      </c>
      <c r="T25" s="1">
        <f t="shared" si="8"/>
        <v>231750</v>
      </c>
      <c r="U25" s="1">
        <f t="shared" si="8"/>
        <v>231750</v>
      </c>
      <c r="V25" s="1">
        <f t="shared" si="8"/>
        <v>231750</v>
      </c>
      <c r="W25" s="1">
        <f t="shared" si="8"/>
        <v>231750</v>
      </c>
      <c r="X25" s="1">
        <f t="shared" si="8"/>
        <v>231750</v>
      </c>
      <c r="Y25" s="1">
        <f t="shared" si="8"/>
        <v>231750</v>
      </c>
      <c r="Z25" s="1">
        <f t="shared" si="8"/>
        <v>231750</v>
      </c>
      <c r="AA25" s="1">
        <f t="shared" si="8"/>
        <v>231750</v>
      </c>
      <c r="AB25" s="1">
        <f t="shared" si="8"/>
        <v>231750</v>
      </c>
      <c r="AC25" s="1">
        <f t="shared" si="8"/>
        <v>231750</v>
      </c>
      <c r="AE25" s="1"/>
      <c r="AF25" s="1"/>
      <c r="AG25" s="1"/>
    </row>
    <row r="26" spans="2:33" x14ac:dyDescent="0.15">
      <c r="B26" s="52" t="s">
        <v>7</v>
      </c>
      <c r="C26" s="108"/>
      <c r="D26" s="108"/>
      <c r="E26" s="108"/>
      <c r="F26" s="109"/>
      <c r="N26" s="12"/>
    </row>
    <row r="27" spans="2:33" x14ac:dyDescent="0.15">
      <c r="B27" s="52"/>
      <c r="C27" s="12" t="s">
        <v>12</v>
      </c>
      <c r="D27" s="110"/>
      <c r="E27" s="110"/>
      <c r="F27" s="102">
        <v>120000</v>
      </c>
      <c r="G27" s="1">
        <f t="shared" ref="G27:Q27" si="9">F27</f>
        <v>120000</v>
      </c>
      <c r="H27" s="1">
        <f t="shared" si="9"/>
        <v>120000</v>
      </c>
      <c r="I27" s="1">
        <f t="shared" si="9"/>
        <v>120000</v>
      </c>
      <c r="J27" s="1">
        <f t="shared" si="9"/>
        <v>120000</v>
      </c>
      <c r="K27" s="1">
        <f t="shared" si="9"/>
        <v>120000</v>
      </c>
      <c r="L27" s="1">
        <f t="shared" si="9"/>
        <v>120000</v>
      </c>
      <c r="M27" s="1">
        <f t="shared" si="9"/>
        <v>120000</v>
      </c>
      <c r="N27" s="24">
        <f t="shared" si="9"/>
        <v>120000</v>
      </c>
      <c r="O27" s="1">
        <f t="shared" si="9"/>
        <v>120000</v>
      </c>
      <c r="P27" s="1">
        <f t="shared" si="9"/>
        <v>120000</v>
      </c>
      <c r="Q27" s="1">
        <f t="shared" si="9"/>
        <v>120000</v>
      </c>
      <c r="R27" s="1">
        <f>Q27*(1+$E$9)</f>
        <v>123600</v>
      </c>
      <c r="S27" s="1">
        <f t="shared" ref="S27:AC27" si="10">R27</f>
        <v>123600</v>
      </c>
      <c r="T27" s="1">
        <f t="shared" si="10"/>
        <v>123600</v>
      </c>
      <c r="U27" s="1">
        <f t="shared" si="10"/>
        <v>123600</v>
      </c>
      <c r="V27" s="1">
        <f t="shared" si="10"/>
        <v>123600</v>
      </c>
      <c r="W27" s="1">
        <f t="shared" si="10"/>
        <v>123600</v>
      </c>
      <c r="X27" s="1">
        <f t="shared" si="10"/>
        <v>123600</v>
      </c>
      <c r="Y27" s="1">
        <f t="shared" si="10"/>
        <v>123600</v>
      </c>
      <c r="Z27" s="1">
        <f t="shared" si="10"/>
        <v>123600</v>
      </c>
      <c r="AA27" s="1">
        <f t="shared" si="10"/>
        <v>123600</v>
      </c>
      <c r="AB27" s="1">
        <f t="shared" si="10"/>
        <v>123600</v>
      </c>
      <c r="AC27" s="1">
        <f t="shared" si="10"/>
        <v>123600</v>
      </c>
      <c r="AE27" s="1"/>
      <c r="AF27" s="1"/>
      <c r="AG27" s="1"/>
    </row>
    <row r="28" spans="2:33" x14ac:dyDescent="0.15">
      <c r="B28" s="52"/>
      <c r="C28" s="12" t="s">
        <v>13</v>
      </c>
      <c r="D28" s="110"/>
      <c r="E28" s="110"/>
      <c r="F28" s="102">
        <v>140000</v>
      </c>
      <c r="G28" s="1">
        <f t="shared" ref="G28:Q28" si="11">F28</f>
        <v>140000</v>
      </c>
      <c r="H28" s="1">
        <f t="shared" si="11"/>
        <v>140000</v>
      </c>
      <c r="I28" s="1">
        <f t="shared" si="11"/>
        <v>140000</v>
      </c>
      <c r="J28" s="1">
        <f t="shared" si="11"/>
        <v>140000</v>
      </c>
      <c r="K28" s="1">
        <f t="shared" si="11"/>
        <v>140000</v>
      </c>
      <c r="L28" s="1">
        <f t="shared" si="11"/>
        <v>140000</v>
      </c>
      <c r="M28" s="1">
        <f t="shared" si="11"/>
        <v>140000</v>
      </c>
      <c r="N28" s="24">
        <f t="shared" si="11"/>
        <v>140000</v>
      </c>
      <c r="O28" s="1">
        <f t="shared" si="11"/>
        <v>140000</v>
      </c>
      <c r="P28" s="1">
        <f t="shared" si="11"/>
        <v>140000</v>
      </c>
      <c r="Q28" s="1">
        <f t="shared" si="11"/>
        <v>140000</v>
      </c>
      <c r="R28" s="1">
        <f>Q28*(1+$E$9)</f>
        <v>144200</v>
      </c>
      <c r="S28" s="1">
        <f t="shared" ref="S28:AC28" si="12">R28</f>
        <v>144200</v>
      </c>
      <c r="T28" s="1">
        <f t="shared" si="12"/>
        <v>144200</v>
      </c>
      <c r="U28" s="1">
        <f t="shared" si="12"/>
        <v>144200</v>
      </c>
      <c r="V28" s="1">
        <f t="shared" si="12"/>
        <v>144200</v>
      </c>
      <c r="W28" s="1">
        <f t="shared" si="12"/>
        <v>144200</v>
      </c>
      <c r="X28" s="1">
        <f t="shared" si="12"/>
        <v>144200</v>
      </c>
      <c r="Y28" s="1">
        <f t="shared" si="12"/>
        <v>144200</v>
      </c>
      <c r="Z28" s="1">
        <f t="shared" si="12"/>
        <v>144200</v>
      </c>
      <c r="AA28" s="1">
        <f t="shared" si="12"/>
        <v>144200</v>
      </c>
      <c r="AB28" s="1">
        <f t="shared" si="12"/>
        <v>144200</v>
      </c>
      <c r="AC28" s="1">
        <f t="shared" si="12"/>
        <v>144200</v>
      </c>
      <c r="AE28" s="1"/>
      <c r="AF28" s="1"/>
      <c r="AG28" s="1"/>
    </row>
    <row r="29" spans="2:33" x14ac:dyDescent="0.15">
      <c r="B29" s="52"/>
      <c r="C29" s="12" t="s">
        <v>57</v>
      </c>
      <c r="D29" s="110"/>
      <c r="E29" s="110"/>
      <c r="F29" s="102">
        <v>120000</v>
      </c>
      <c r="G29" s="1">
        <f t="shared" ref="G29:Q29" si="13">F29</f>
        <v>120000</v>
      </c>
      <c r="H29" s="1">
        <f t="shared" si="13"/>
        <v>120000</v>
      </c>
      <c r="I29" s="1">
        <f t="shared" si="13"/>
        <v>120000</v>
      </c>
      <c r="J29" s="1">
        <f t="shared" si="13"/>
        <v>120000</v>
      </c>
      <c r="K29" s="1">
        <f t="shared" si="13"/>
        <v>120000</v>
      </c>
      <c r="L29" s="1">
        <f t="shared" si="13"/>
        <v>120000</v>
      </c>
      <c r="M29" s="1">
        <f t="shared" si="13"/>
        <v>120000</v>
      </c>
      <c r="N29" s="24">
        <f t="shared" si="13"/>
        <v>120000</v>
      </c>
      <c r="O29" s="1">
        <f t="shared" si="13"/>
        <v>120000</v>
      </c>
      <c r="P29" s="1">
        <f t="shared" si="13"/>
        <v>120000</v>
      </c>
      <c r="Q29" s="1">
        <f t="shared" si="13"/>
        <v>120000</v>
      </c>
      <c r="R29" s="1">
        <f>Q29*(1+$E$9)</f>
        <v>123600</v>
      </c>
      <c r="S29" s="1">
        <f t="shared" ref="S29:AC29" si="14">R29</f>
        <v>123600</v>
      </c>
      <c r="T29" s="1">
        <f t="shared" si="14"/>
        <v>123600</v>
      </c>
      <c r="U29" s="1">
        <f t="shared" si="14"/>
        <v>123600</v>
      </c>
      <c r="V29" s="1">
        <f t="shared" si="14"/>
        <v>123600</v>
      </c>
      <c r="W29" s="1">
        <f t="shared" si="14"/>
        <v>123600</v>
      </c>
      <c r="X29" s="1">
        <f t="shared" si="14"/>
        <v>123600</v>
      </c>
      <c r="Y29" s="1">
        <f t="shared" si="14"/>
        <v>123600</v>
      </c>
      <c r="Z29" s="1">
        <f t="shared" si="14"/>
        <v>123600</v>
      </c>
      <c r="AA29" s="1">
        <f t="shared" si="14"/>
        <v>123600</v>
      </c>
      <c r="AB29" s="1">
        <f t="shared" si="14"/>
        <v>123600</v>
      </c>
      <c r="AC29" s="1">
        <f t="shared" si="14"/>
        <v>123600</v>
      </c>
      <c r="AE29" s="1"/>
      <c r="AF29" s="1"/>
      <c r="AG29" s="1"/>
    </row>
    <row r="30" spans="2:33" x14ac:dyDescent="0.15">
      <c r="B30" s="52"/>
      <c r="C30" s="12" t="s">
        <v>14</v>
      </c>
      <c r="D30" s="110"/>
      <c r="E30" s="110"/>
      <c r="F30" s="102">
        <v>200000</v>
      </c>
      <c r="G30" s="1">
        <f t="shared" ref="G30:Q30" si="15">F30</f>
        <v>200000</v>
      </c>
      <c r="H30" s="1">
        <f t="shared" si="15"/>
        <v>200000</v>
      </c>
      <c r="I30" s="1">
        <f t="shared" si="15"/>
        <v>200000</v>
      </c>
      <c r="J30" s="1">
        <f t="shared" si="15"/>
        <v>200000</v>
      </c>
      <c r="K30" s="1">
        <f t="shared" si="15"/>
        <v>200000</v>
      </c>
      <c r="L30" s="1">
        <f t="shared" si="15"/>
        <v>200000</v>
      </c>
      <c r="M30" s="1">
        <f t="shared" si="15"/>
        <v>200000</v>
      </c>
      <c r="N30" s="24">
        <f t="shared" si="15"/>
        <v>200000</v>
      </c>
      <c r="O30" s="1">
        <f t="shared" si="15"/>
        <v>200000</v>
      </c>
      <c r="P30" s="1">
        <f t="shared" si="15"/>
        <v>200000</v>
      </c>
      <c r="Q30" s="1">
        <f t="shared" si="15"/>
        <v>200000</v>
      </c>
      <c r="R30" s="1">
        <f>Q30*(1+$E$9)</f>
        <v>206000</v>
      </c>
      <c r="S30" s="1">
        <f t="shared" ref="S30:AC30" si="16">R30</f>
        <v>206000</v>
      </c>
      <c r="T30" s="1">
        <f t="shared" si="16"/>
        <v>206000</v>
      </c>
      <c r="U30" s="1">
        <f t="shared" si="16"/>
        <v>206000</v>
      </c>
      <c r="V30" s="1">
        <f t="shared" si="16"/>
        <v>206000</v>
      </c>
      <c r="W30" s="1">
        <f t="shared" si="16"/>
        <v>206000</v>
      </c>
      <c r="X30" s="1">
        <f t="shared" si="16"/>
        <v>206000</v>
      </c>
      <c r="Y30" s="1">
        <f t="shared" si="16"/>
        <v>206000</v>
      </c>
      <c r="Z30" s="1">
        <f t="shared" si="16"/>
        <v>206000</v>
      </c>
      <c r="AA30" s="1">
        <f t="shared" si="16"/>
        <v>206000</v>
      </c>
      <c r="AB30" s="1">
        <f t="shared" si="16"/>
        <v>206000</v>
      </c>
      <c r="AC30" s="1">
        <f t="shared" si="16"/>
        <v>206000</v>
      </c>
      <c r="AE30" s="1"/>
      <c r="AF30" s="1"/>
      <c r="AG30" s="1"/>
    </row>
    <row r="31" spans="2:33" x14ac:dyDescent="0.15">
      <c r="B31" s="52" t="s">
        <v>9</v>
      </c>
      <c r="C31" s="108"/>
      <c r="D31" s="108"/>
      <c r="E31" s="108"/>
      <c r="F31" s="22"/>
      <c r="G31" s="1"/>
      <c r="H31" s="1"/>
      <c r="I31" s="1"/>
      <c r="J31" s="1"/>
      <c r="K31" s="1"/>
      <c r="L31" s="1"/>
      <c r="M31" s="1"/>
      <c r="N31" s="24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E31" s="1"/>
      <c r="AF31" s="1"/>
      <c r="AG31" s="1"/>
    </row>
    <row r="32" spans="2:33" x14ac:dyDescent="0.15">
      <c r="B32" s="52"/>
      <c r="C32" s="12" t="s">
        <v>69</v>
      </c>
      <c r="D32" s="110"/>
      <c r="E32" s="110"/>
      <c r="F32" s="102">
        <v>150000</v>
      </c>
      <c r="G32" s="1">
        <f t="shared" ref="G32:Q32" si="17">F32</f>
        <v>150000</v>
      </c>
      <c r="H32" s="1">
        <f t="shared" si="17"/>
        <v>150000</v>
      </c>
      <c r="I32" s="1">
        <f t="shared" si="17"/>
        <v>150000</v>
      </c>
      <c r="J32" s="1">
        <f t="shared" si="17"/>
        <v>150000</v>
      </c>
      <c r="K32" s="1">
        <f t="shared" si="17"/>
        <v>150000</v>
      </c>
      <c r="L32" s="1">
        <f t="shared" si="17"/>
        <v>150000</v>
      </c>
      <c r="M32" s="1">
        <f t="shared" si="17"/>
        <v>150000</v>
      </c>
      <c r="N32" s="24">
        <f t="shared" si="17"/>
        <v>150000</v>
      </c>
      <c r="O32" s="1">
        <f t="shared" si="17"/>
        <v>150000</v>
      </c>
      <c r="P32" s="1">
        <f t="shared" si="17"/>
        <v>150000</v>
      </c>
      <c r="Q32" s="1">
        <f t="shared" si="17"/>
        <v>150000</v>
      </c>
      <c r="R32" s="1">
        <f t="shared" ref="R32:R40" si="18">Q32*(1+$E$9)</f>
        <v>154500</v>
      </c>
      <c r="S32" s="1">
        <f t="shared" ref="S32:AC32" si="19">R32</f>
        <v>154500</v>
      </c>
      <c r="T32" s="1">
        <f t="shared" si="19"/>
        <v>154500</v>
      </c>
      <c r="U32" s="1">
        <f t="shared" si="19"/>
        <v>154500</v>
      </c>
      <c r="V32" s="1">
        <f t="shared" si="19"/>
        <v>154500</v>
      </c>
      <c r="W32" s="1">
        <f t="shared" si="19"/>
        <v>154500</v>
      </c>
      <c r="X32" s="1">
        <f t="shared" si="19"/>
        <v>154500</v>
      </c>
      <c r="Y32" s="1">
        <f t="shared" si="19"/>
        <v>154500</v>
      </c>
      <c r="Z32" s="1">
        <f t="shared" si="19"/>
        <v>154500</v>
      </c>
      <c r="AA32" s="1">
        <f t="shared" si="19"/>
        <v>154500</v>
      </c>
      <c r="AB32" s="1">
        <f t="shared" si="19"/>
        <v>154500</v>
      </c>
      <c r="AC32" s="1">
        <f t="shared" si="19"/>
        <v>154500</v>
      </c>
      <c r="AE32" s="1"/>
      <c r="AF32" s="1"/>
      <c r="AG32" s="1"/>
    </row>
    <row r="33" spans="2:33" x14ac:dyDescent="0.15">
      <c r="B33" s="52"/>
      <c r="C33" s="12" t="s">
        <v>70</v>
      </c>
      <c r="D33" s="110"/>
      <c r="E33" s="110"/>
      <c r="F33" s="102">
        <v>150000</v>
      </c>
      <c r="G33" s="1">
        <f t="shared" ref="G33:Q33" si="20">F33</f>
        <v>150000</v>
      </c>
      <c r="H33" s="1">
        <f t="shared" si="20"/>
        <v>150000</v>
      </c>
      <c r="I33" s="1">
        <f t="shared" si="20"/>
        <v>150000</v>
      </c>
      <c r="J33" s="1">
        <f t="shared" si="20"/>
        <v>150000</v>
      </c>
      <c r="K33" s="1">
        <f t="shared" si="20"/>
        <v>150000</v>
      </c>
      <c r="L33" s="1">
        <f t="shared" si="20"/>
        <v>150000</v>
      </c>
      <c r="M33" s="1">
        <f t="shared" si="20"/>
        <v>150000</v>
      </c>
      <c r="N33" s="24">
        <f t="shared" si="20"/>
        <v>150000</v>
      </c>
      <c r="O33" s="1">
        <f t="shared" si="20"/>
        <v>150000</v>
      </c>
      <c r="P33" s="1">
        <f t="shared" si="20"/>
        <v>150000</v>
      </c>
      <c r="Q33" s="1">
        <f t="shared" si="20"/>
        <v>150000</v>
      </c>
      <c r="R33" s="1">
        <f t="shared" si="18"/>
        <v>154500</v>
      </c>
      <c r="S33" s="1">
        <f t="shared" ref="S33:AC33" si="21">R33</f>
        <v>154500</v>
      </c>
      <c r="T33" s="1">
        <f t="shared" si="21"/>
        <v>154500</v>
      </c>
      <c r="U33" s="1">
        <f t="shared" si="21"/>
        <v>154500</v>
      </c>
      <c r="V33" s="1">
        <f t="shared" si="21"/>
        <v>154500</v>
      </c>
      <c r="W33" s="1">
        <f t="shared" si="21"/>
        <v>154500</v>
      </c>
      <c r="X33" s="1">
        <f t="shared" si="21"/>
        <v>154500</v>
      </c>
      <c r="Y33" s="1">
        <f t="shared" si="21"/>
        <v>154500</v>
      </c>
      <c r="Z33" s="1">
        <f t="shared" si="21"/>
        <v>154500</v>
      </c>
      <c r="AA33" s="1">
        <f t="shared" si="21"/>
        <v>154500</v>
      </c>
      <c r="AB33" s="1">
        <f t="shared" si="21"/>
        <v>154500</v>
      </c>
      <c r="AC33" s="1">
        <f t="shared" si="21"/>
        <v>154500</v>
      </c>
      <c r="AE33" s="1"/>
      <c r="AF33" s="1"/>
      <c r="AG33" s="1"/>
    </row>
    <row r="34" spans="2:33" x14ac:dyDescent="0.15">
      <c r="B34" s="52"/>
      <c r="C34" s="12" t="s">
        <v>15</v>
      </c>
      <c r="D34" s="111"/>
      <c r="E34" s="111"/>
      <c r="F34" s="102">
        <v>250000</v>
      </c>
      <c r="G34" s="1">
        <f t="shared" ref="G34:Q34" si="22">F34</f>
        <v>250000</v>
      </c>
      <c r="H34" s="1">
        <f t="shared" si="22"/>
        <v>250000</v>
      </c>
      <c r="I34" s="1">
        <f t="shared" si="22"/>
        <v>250000</v>
      </c>
      <c r="J34" s="1">
        <f t="shared" si="22"/>
        <v>250000</v>
      </c>
      <c r="K34" s="1">
        <f t="shared" si="22"/>
        <v>250000</v>
      </c>
      <c r="L34" s="1">
        <f t="shared" si="22"/>
        <v>250000</v>
      </c>
      <c r="M34" s="1">
        <f t="shared" si="22"/>
        <v>250000</v>
      </c>
      <c r="N34" s="24">
        <f t="shared" si="22"/>
        <v>250000</v>
      </c>
      <c r="O34" s="1">
        <f t="shared" si="22"/>
        <v>250000</v>
      </c>
      <c r="P34" s="1">
        <f t="shared" si="22"/>
        <v>250000</v>
      </c>
      <c r="Q34" s="1">
        <f t="shared" si="22"/>
        <v>250000</v>
      </c>
      <c r="R34" s="1">
        <f t="shared" si="18"/>
        <v>257500</v>
      </c>
      <c r="S34" s="1">
        <f t="shared" ref="S34:AC34" si="23">R34</f>
        <v>257500</v>
      </c>
      <c r="T34" s="1">
        <f t="shared" si="23"/>
        <v>257500</v>
      </c>
      <c r="U34" s="1">
        <f t="shared" si="23"/>
        <v>257500</v>
      </c>
      <c r="V34" s="1">
        <f t="shared" si="23"/>
        <v>257500</v>
      </c>
      <c r="W34" s="1">
        <f t="shared" si="23"/>
        <v>257500</v>
      </c>
      <c r="X34" s="1">
        <f t="shared" si="23"/>
        <v>257500</v>
      </c>
      <c r="Y34" s="1">
        <f t="shared" si="23"/>
        <v>257500</v>
      </c>
      <c r="Z34" s="1">
        <f t="shared" si="23"/>
        <v>257500</v>
      </c>
      <c r="AA34" s="1">
        <f t="shared" si="23"/>
        <v>257500</v>
      </c>
      <c r="AB34" s="1">
        <f t="shared" si="23"/>
        <v>257500</v>
      </c>
      <c r="AC34" s="1">
        <f t="shared" si="23"/>
        <v>257500</v>
      </c>
      <c r="AE34" s="1"/>
      <c r="AF34" s="1"/>
      <c r="AG34" s="1"/>
    </row>
    <row r="35" spans="2:33" x14ac:dyDescent="0.15">
      <c r="B35" s="107" t="s">
        <v>58</v>
      </c>
      <c r="C35" s="108"/>
      <c r="D35" s="108"/>
      <c r="E35" s="108"/>
      <c r="F35" s="102">
        <v>150000</v>
      </c>
      <c r="G35" s="1">
        <f t="shared" ref="G35:Q35" si="24">F35</f>
        <v>150000</v>
      </c>
      <c r="H35" s="1">
        <f t="shared" si="24"/>
        <v>150000</v>
      </c>
      <c r="I35" s="1">
        <f t="shared" si="24"/>
        <v>150000</v>
      </c>
      <c r="J35" s="1">
        <f t="shared" si="24"/>
        <v>150000</v>
      </c>
      <c r="K35" s="1">
        <f t="shared" si="24"/>
        <v>150000</v>
      </c>
      <c r="L35" s="1">
        <f t="shared" si="24"/>
        <v>150000</v>
      </c>
      <c r="M35" s="1">
        <f t="shared" si="24"/>
        <v>150000</v>
      </c>
      <c r="N35" s="24">
        <f t="shared" si="24"/>
        <v>150000</v>
      </c>
      <c r="O35" s="1">
        <f t="shared" si="24"/>
        <v>150000</v>
      </c>
      <c r="P35" s="1">
        <f t="shared" si="24"/>
        <v>150000</v>
      </c>
      <c r="Q35" s="1">
        <f t="shared" si="24"/>
        <v>150000</v>
      </c>
      <c r="R35" s="1">
        <f t="shared" si="18"/>
        <v>154500</v>
      </c>
      <c r="S35" s="1">
        <f t="shared" ref="S35:AC35" si="25">R35</f>
        <v>154500</v>
      </c>
      <c r="T35" s="1">
        <f t="shared" si="25"/>
        <v>154500</v>
      </c>
      <c r="U35" s="1">
        <f t="shared" si="25"/>
        <v>154500</v>
      </c>
      <c r="V35" s="1">
        <f t="shared" si="25"/>
        <v>154500</v>
      </c>
      <c r="W35" s="1">
        <f t="shared" si="25"/>
        <v>154500</v>
      </c>
      <c r="X35" s="1">
        <f t="shared" si="25"/>
        <v>154500</v>
      </c>
      <c r="Y35" s="1">
        <f t="shared" si="25"/>
        <v>154500</v>
      </c>
      <c r="Z35" s="1">
        <f t="shared" si="25"/>
        <v>154500</v>
      </c>
      <c r="AA35" s="1">
        <f t="shared" si="25"/>
        <v>154500</v>
      </c>
      <c r="AB35" s="1">
        <f t="shared" si="25"/>
        <v>154500</v>
      </c>
      <c r="AC35" s="1">
        <f t="shared" si="25"/>
        <v>154500</v>
      </c>
      <c r="AE35" s="1"/>
      <c r="AF35" s="1"/>
      <c r="AG35" s="1"/>
    </row>
    <row r="36" spans="2:33" x14ac:dyDescent="0.15">
      <c r="B36" s="11" t="s">
        <v>89</v>
      </c>
      <c r="C36" s="12"/>
      <c r="D36" s="12"/>
      <c r="E36" s="12"/>
      <c r="F36" s="102">
        <v>225000</v>
      </c>
      <c r="G36" s="1">
        <f t="shared" ref="G36:Q36" si="26">F36</f>
        <v>225000</v>
      </c>
      <c r="H36" s="1">
        <f t="shared" si="26"/>
        <v>225000</v>
      </c>
      <c r="I36" s="1">
        <f t="shared" si="26"/>
        <v>225000</v>
      </c>
      <c r="J36" s="1">
        <f t="shared" si="26"/>
        <v>225000</v>
      </c>
      <c r="K36" s="1">
        <f t="shared" si="26"/>
        <v>225000</v>
      </c>
      <c r="L36" s="1">
        <f t="shared" si="26"/>
        <v>225000</v>
      </c>
      <c r="M36" s="1">
        <f t="shared" si="26"/>
        <v>225000</v>
      </c>
      <c r="N36" s="24">
        <f t="shared" si="26"/>
        <v>225000</v>
      </c>
      <c r="O36" s="1">
        <f t="shared" si="26"/>
        <v>225000</v>
      </c>
      <c r="P36" s="1">
        <f t="shared" si="26"/>
        <v>225000</v>
      </c>
      <c r="Q36" s="1">
        <f t="shared" si="26"/>
        <v>225000</v>
      </c>
      <c r="R36" s="1">
        <f t="shared" si="18"/>
        <v>231750</v>
      </c>
      <c r="S36" s="1">
        <f t="shared" ref="S36:AC36" si="27">R36</f>
        <v>231750</v>
      </c>
      <c r="T36" s="1">
        <f t="shared" si="27"/>
        <v>231750</v>
      </c>
      <c r="U36" s="1">
        <f t="shared" si="27"/>
        <v>231750</v>
      </c>
      <c r="V36" s="1">
        <f t="shared" si="27"/>
        <v>231750</v>
      </c>
      <c r="W36" s="1">
        <f t="shared" si="27"/>
        <v>231750</v>
      </c>
      <c r="X36" s="1">
        <f t="shared" si="27"/>
        <v>231750</v>
      </c>
      <c r="Y36" s="1">
        <f t="shared" si="27"/>
        <v>231750</v>
      </c>
      <c r="Z36" s="1">
        <f t="shared" si="27"/>
        <v>231750</v>
      </c>
      <c r="AA36" s="1">
        <f t="shared" si="27"/>
        <v>231750</v>
      </c>
      <c r="AB36" s="1">
        <f t="shared" si="27"/>
        <v>231750</v>
      </c>
      <c r="AC36" s="1">
        <f t="shared" si="27"/>
        <v>231750</v>
      </c>
      <c r="AE36" s="1"/>
      <c r="AF36" s="1"/>
      <c r="AG36" s="1"/>
    </row>
    <row r="37" spans="2:33" x14ac:dyDescent="0.15">
      <c r="B37" s="11" t="s">
        <v>16</v>
      </c>
      <c r="C37" s="12"/>
      <c r="D37" s="12"/>
      <c r="E37" s="12"/>
      <c r="F37" s="102">
        <v>110000</v>
      </c>
      <c r="G37" s="1">
        <f t="shared" ref="G37:Q37" si="28">F37</f>
        <v>110000</v>
      </c>
      <c r="H37" s="1">
        <f t="shared" si="28"/>
        <v>110000</v>
      </c>
      <c r="I37" s="1">
        <f t="shared" si="28"/>
        <v>110000</v>
      </c>
      <c r="J37" s="1">
        <f t="shared" si="28"/>
        <v>110000</v>
      </c>
      <c r="K37" s="1">
        <f t="shared" si="28"/>
        <v>110000</v>
      </c>
      <c r="L37" s="1">
        <f t="shared" si="28"/>
        <v>110000</v>
      </c>
      <c r="M37" s="1">
        <f t="shared" si="28"/>
        <v>110000</v>
      </c>
      <c r="N37" s="24">
        <f t="shared" si="28"/>
        <v>110000</v>
      </c>
      <c r="O37" s="1">
        <f t="shared" si="28"/>
        <v>110000</v>
      </c>
      <c r="P37" s="1">
        <f t="shared" si="28"/>
        <v>110000</v>
      </c>
      <c r="Q37" s="1">
        <f t="shared" si="28"/>
        <v>110000</v>
      </c>
      <c r="R37" s="1">
        <f t="shared" si="18"/>
        <v>113300</v>
      </c>
      <c r="S37" s="1">
        <f t="shared" ref="S37:AC37" si="29">R37</f>
        <v>113300</v>
      </c>
      <c r="T37" s="1">
        <f t="shared" si="29"/>
        <v>113300</v>
      </c>
      <c r="U37" s="1">
        <f t="shared" si="29"/>
        <v>113300</v>
      </c>
      <c r="V37" s="1">
        <f t="shared" si="29"/>
        <v>113300</v>
      </c>
      <c r="W37" s="1">
        <f t="shared" si="29"/>
        <v>113300</v>
      </c>
      <c r="X37" s="1">
        <f t="shared" si="29"/>
        <v>113300</v>
      </c>
      <c r="Y37" s="1">
        <f t="shared" si="29"/>
        <v>113300</v>
      </c>
      <c r="Z37" s="1">
        <f t="shared" si="29"/>
        <v>113300</v>
      </c>
      <c r="AA37" s="1">
        <f t="shared" si="29"/>
        <v>113300</v>
      </c>
      <c r="AB37" s="1">
        <f t="shared" si="29"/>
        <v>113300</v>
      </c>
      <c r="AC37" s="1">
        <f t="shared" si="29"/>
        <v>113300</v>
      </c>
      <c r="AE37" s="1"/>
      <c r="AF37" s="1"/>
      <c r="AG37" s="1"/>
    </row>
    <row r="38" spans="2:33" x14ac:dyDescent="0.15">
      <c r="B38" s="11" t="s">
        <v>17</v>
      </c>
      <c r="C38" s="12"/>
      <c r="D38" s="12"/>
      <c r="E38" s="12"/>
      <c r="F38" s="102">
        <v>85000</v>
      </c>
      <c r="G38" s="1">
        <f t="shared" ref="G38:Q38" si="30">F38</f>
        <v>85000</v>
      </c>
      <c r="H38" s="1">
        <f t="shared" si="30"/>
        <v>85000</v>
      </c>
      <c r="I38" s="1">
        <f t="shared" si="30"/>
        <v>85000</v>
      </c>
      <c r="J38" s="1">
        <f t="shared" si="30"/>
        <v>85000</v>
      </c>
      <c r="K38" s="1">
        <f t="shared" si="30"/>
        <v>85000</v>
      </c>
      <c r="L38" s="1">
        <f t="shared" si="30"/>
        <v>85000</v>
      </c>
      <c r="M38" s="1">
        <f t="shared" si="30"/>
        <v>85000</v>
      </c>
      <c r="N38" s="24">
        <f t="shared" si="30"/>
        <v>85000</v>
      </c>
      <c r="O38" s="1">
        <f t="shared" si="30"/>
        <v>85000</v>
      </c>
      <c r="P38" s="1">
        <f t="shared" si="30"/>
        <v>85000</v>
      </c>
      <c r="Q38" s="1">
        <f t="shared" si="30"/>
        <v>85000</v>
      </c>
      <c r="R38" s="1">
        <f t="shared" si="18"/>
        <v>87550</v>
      </c>
      <c r="S38" s="1">
        <f t="shared" ref="S38:AC38" si="31">R38</f>
        <v>87550</v>
      </c>
      <c r="T38" s="1">
        <f t="shared" si="31"/>
        <v>87550</v>
      </c>
      <c r="U38" s="1">
        <f t="shared" si="31"/>
        <v>87550</v>
      </c>
      <c r="V38" s="1">
        <f t="shared" si="31"/>
        <v>87550</v>
      </c>
      <c r="W38" s="1">
        <f t="shared" si="31"/>
        <v>87550</v>
      </c>
      <c r="X38" s="1">
        <f t="shared" si="31"/>
        <v>87550</v>
      </c>
      <c r="Y38" s="1">
        <f t="shared" si="31"/>
        <v>87550</v>
      </c>
      <c r="Z38" s="1">
        <f t="shared" si="31"/>
        <v>87550</v>
      </c>
      <c r="AA38" s="1">
        <f t="shared" si="31"/>
        <v>87550</v>
      </c>
      <c r="AB38" s="1">
        <f t="shared" si="31"/>
        <v>87550</v>
      </c>
      <c r="AC38" s="1">
        <f t="shared" si="31"/>
        <v>87550</v>
      </c>
      <c r="AE38" s="1"/>
      <c r="AF38" s="1"/>
      <c r="AG38" s="1"/>
    </row>
    <row r="39" spans="2:33" x14ac:dyDescent="0.15">
      <c r="B39" s="11" t="s">
        <v>18</v>
      </c>
      <c r="C39" s="12"/>
      <c r="D39" s="12"/>
      <c r="E39" s="12"/>
      <c r="F39" s="102">
        <v>65000</v>
      </c>
      <c r="G39" s="1">
        <f t="shared" ref="G39:Q39" si="32">F39</f>
        <v>65000</v>
      </c>
      <c r="H39" s="1">
        <f t="shared" si="32"/>
        <v>65000</v>
      </c>
      <c r="I39" s="1">
        <f t="shared" si="32"/>
        <v>65000</v>
      </c>
      <c r="J39" s="1">
        <f t="shared" si="32"/>
        <v>65000</v>
      </c>
      <c r="K39" s="1">
        <f t="shared" si="32"/>
        <v>65000</v>
      </c>
      <c r="L39" s="1">
        <f t="shared" si="32"/>
        <v>65000</v>
      </c>
      <c r="M39" s="1">
        <f t="shared" si="32"/>
        <v>65000</v>
      </c>
      <c r="N39" s="24">
        <f t="shared" si="32"/>
        <v>65000</v>
      </c>
      <c r="O39" s="1">
        <f t="shared" si="32"/>
        <v>65000</v>
      </c>
      <c r="P39" s="1">
        <f t="shared" si="32"/>
        <v>65000</v>
      </c>
      <c r="Q39" s="1">
        <f t="shared" si="32"/>
        <v>65000</v>
      </c>
      <c r="R39" s="1">
        <f t="shared" si="18"/>
        <v>66950</v>
      </c>
      <c r="S39" s="1">
        <f t="shared" ref="S39:AC39" si="33">R39</f>
        <v>66950</v>
      </c>
      <c r="T39" s="1">
        <f t="shared" si="33"/>
        <v>66950</v>
      </c>
      <c r="U39" s="1">
        <f t="shared" si="33"/>
        <v>66950</v>
      </c>
      <c r="V39" s="1">
        <f t="shared" si="33"/>
        <v>66950</v>
      </c>
      <c r="W39" s="1">
        <f t="shared" si="33"/>
        <v>66950</v>
      </c>
      <c r="X39" s="1">
        <f t="shared" si="33"/>
        <v>66950</v>
      </c>
      <c r="Y39" s="1">
        <f t="shared" si="33"/>
        <v>66950</v>
      </c>
      <c r="Z39" s="1">
        <f t="shared" si="33"/>
        <v>66950</v>
      </c>
      <c r="AA39" s="1">
        <f t="shared" si="33"/>
        <v>66950</v>
      </c>
      <c r="AB39" s="1">
        <f t="shared" si="33"/>
        <v>66950</v>
      </c>
      <c r="AC39" s="1">
        <f t="shared" si="33"/>
        <v>66950</v>
      </c>
      <c r="AE39" s="1"/>
      <c r="AF39" s="1"/>
      <c r="AG39" s="1"/>
    </row>
    <row r="40" spans="2:33" x14ac:dyDescent="0.15">
      <c r="B40" s="112" t="s">
        <v>38</v>
      </c>
      <c r="C40" s="3"/>
      <c r="D40" s="3"/>
      <c r="E40" s="3"/>
      <c r="F40" s="113">
        <v>135000</v>
      </c>
      <c r="G40" s="1">
        <f t="shared" ref="G40:Q40" si="34">F40</f>
        <v>135000</v>
      </c>
      <c r="H40" s="1">
        <f t="shared" si="34"/>
        <v>135000</v>
      </c>
      <c r="I40" s="1">
        <f t="shared" si="34"/>
        <v>135000</v>
      </c>
      <c r="J40" s="1">
        <f t="shared" si="34"/>
        <v>135000</v>
      </c>
      <c r="K40" s="1">
        <f t="shared" si="34"/>
        <v>135000</v>
      </c>
      <c r="L40" s="1">
        <f t="shared" si="34"/>
        <v>135000</v>
      </c>
      <c r="M40" s="1">
        <f t="shared" si="34"/>
        <v>135000</v>
      </c>
      <c r="N40" s="24">
        <f t="shared" si="34"/>
        <v>135000</v>
      </c>
      <c r="O40" s="1">
        <f t="shared" si="34"/>
        <v>135000</v>
      </c>
      <c r="P40" s="1">
        <f t="shared" si="34"/>
        <v>135000</v>
      </c>
      <c r="Q40" s="1">
        <f t="shared" si="34"/>
        <v>135000</v>
      </c>
      <c r="R40" s="1">
        <f t="shared" si="18"/>
        <v>139050</v>
      </c>
      <c r="S40" s="1">
        <f t="shared" ref="S40:AC40" si="35">R40</f>
        <v>139050</v>
      </c>
      <c r="T40" s="1">
        <f t="shared" si="35"/>
        <v>139050</v>
      </c>
      <c r="U40" s="1">
        <f t="shared" si="35"/>
        <v>139050</v>
      </c>
      <c r="V40" s="1">
        <f t="shared" si="35"/>
        <v>139050</v>
      </c>
      <c r="W40" s="1">
        <f t="shared" si="35"/>
        <v>139050</v>
      </c>
      <c r="X40" s="1">
        <f t="shared" si="35"/>
        <v>139050</v>
      </c>
      <c r="Y40" s="1">
        <f t="shared" si="35"/>
        <v>139050</v>
      </c>
      <c r="Z40" s="1">
        <f t="shared" si="35"/>
        <v>139050</v>
      </c>
      <c r="AA40" s="1">
        <f t="shared" si="35"/>
        <v>139050</v>
      </c>
      <c r="AB40" s="1">
        <f t="shared" si="35"/>
        <v>139050</v>
      </c>
      <c r="AC40" s="1">
        <f t="shared" si="35"/>
        <v>139050</v>
      </c>
      <c r="AE40" s="1"/>
      <c r="AF40" s="1"/>
      <c r="AG40" s="1"/>
    </row>
    <row r="41" spans="2:33" x14ac:dyDescent="0.15">
      <c r="N41" s="1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6"/>
  <sheetViews>
    <sheetView showGridLines="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E65" sqref="E65:K84"/>
    </sheetView>
  </sheetViews>
  <sheetFormatPr baseColWidth="10" defaultColWidth="8.6640625" defaultRowHeight="13" outlineLevelRow="1" x14ac:dyDescent="0.15"/>
  <cols>
    <col min="1" max="2" width="2.6640625" customWidth="1"/>
    <col min="3" max="3" width="25.83203125" customWidth="1"/>
    <col min="4" max="4" width="8.5" customWidth="1"/>
    <col min="5" max="9" width="10.83203125" customWidth="1"/>
    <col min="10" max="12" width="10.6640625" customWidth="1"/>
    <col min="13" max="13" width="10.6640625" style="12" customWidth="1"/>
    <col min="14" max="16" width="10.6640625" customWidth="1"/>
    <col min="17" max="17" width="11.5" customWidth="1"/>
    <col min="18" max="28" width="12.33203125" customWidth="1"/>
    <col min="29" max="29" width="5.6640625" customWidth="1"/>
    <col min="30" max="30" width="11.6640625" customWidth="1"/>
    <col min="31" max="31" width="12.33203125" customWidth="1"/>
    <col min="32" max="32" width="11.6640625" customWidth="1"/>
  </cols>
  <sheetData>
    <row r="1" spans="2:32" ht="16" x14ac:dyDescent="0.2">
      <c r="B1" s="80" t="s">
        <v>50</v>
      </c>
      <c r="C1" s="80"/>
      <c r="D1" s="80"/>
      <c r="E1" s="80"/>
      <c r="F1" s="80"/>
      <c r="G1" s="80"/>
      <c r="H1" s="80"/>
      <c r="I1" s="80"/>
      <c r="J1" s="80"/>
      <c r="K1" s="80"/>
      <c r="L1" s="80"/>
      <c r="M1" s="83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</row>
    <row r="2" spans="2:32" x14ac:dyDescent="0.15">
      <c r="D2" s="33" t="s">
        <v>49</v>
      </c>
      <c r="E2">
        <v>1</v>
      </c>
      <c r="F2">
        <f>E2+1</f>
        <v>2</v>
      </c>
      <c r="G2">
        <f t="shared" ref="G2:AB2" si="0">F2+1</f>
        <v>3</v>
      </c>
      <c r="H2">
        <f t="shared" si="0"/>
        <v>4</v>
      </c>
      <c r="I2">
        <f t="shared" si="0"/>
        <v>5</v>
      </c>
      <c r="J2">
        <f t="shared" si="0"/>
        <v>6</v>
      </c>
      <c r="K2">
        <f t="shared" si="0"/>
        <v>7</v>
      </c>
      <c r="L2">
        <f t="shared" si="0"/>
        <v>8</v>
      </c>
      <c r="M2">
        <f t="shared" si="0"/>
        <v>9</v>
      </c>
      <c r="N2">
        <f t="shared" si="0"/>
        <v>10</v>
      </c>
      <c r="O2">
        <f t="shared" si="0"/>
        <v>11</v>
      </c>
      <c r="P2">
        <f t="shared" si="0"/>
        <v>12</v>
      </c>
      <c r="Q2">
        <f t="shared" si="0"/>
        <v>13</v>
      </c>
      <c r="R2">
        <f t="shared" si="0"/>
        <v>14</v>
      </c>
      <c r="S2">
        <f t="shared" si="0"/>
        <v>15</v>
      </c>
      <c r="T2">
        <f t="shared" si="0"/>
        <v>16</v>
      </c>
      <c r="U2">
        <f t="shared" si="0"/>
        <v>17</v>
      </c>
      <c r="V2">
        <f t="shared" si="0"/>
        <v>18</v>
      </c>
      <c r="W2">
        <f t="shared" si="0"/>
        <v>19</v>
      </c>
      <c r="X2">
        <f t="shared" si="0"/>
        <v>20</v>
      </c>
      <c r="Y2">
        <f t="shared" si="0"/>
        <v>21</v>
      </c>
      <c r="Z2">
        <f t="shared" si="0"/>
        <v>22</v>
      </c>
      <c r="AA2">
        <f t="shared" si="0"/>
        <v>23</v>
      </c>
      <c r="AB2">
        <f t="shared" si="0"/>
        <v>24</v>
      </c>
    </row>
    <row r="3" spans="2:32" x14ac:dyDescent="0.15">
      <c r="E3" s="4">
        <v>42767</v>
      </c>
      <c r="F3" s="4">
        <v>42795</v>
      </c>
      <c r="G3" s="4">
        <v>42826</v>
      </c>
      <c r="H3" s="4">
        <v>42856</v>
      </c>
      <c r="I3" s="4">
        <v>42887</v>
      </c>
      <c r="J3" s="4">
        <v>42917</v>
      </c>
      <c r="K3" s="4">
        <v>42948</v>
      </c>
      <c r="L3" s="7">
        <v>42979</v>
      </c>
      <c r="M3" s="84">
        <v>43009</v>
      </c>
      <c r="N3" s="8">
        <v>43040</v>
      </c>
      <c r="O3" s="4">
        <v>43070</v>
      </c>
      <c r="P3" s="4">
        <v>43101</v>
      </c>
      <c r="Q3" s="4">
        <v>43132</v>
      </c>
      <c r="R3" s="4">
        <v>43160</v>
      </c>
      <c r="S3" s="4">
        <v>43191</v>
      </c>
      <c r="T3" s="4">
        <v>43221</v>
      </c>
      <c r="U3" s="4">
        <v>43252</v>
      </c>
      <c r="V3" s="4">
        <v>43282</v>
      </c>
      <c r="W3" s="4">
        <v>43313</v>
      </c>
      <c r="X3" s="4">
        <v>43344</v>
      </c>
      <c r="Y3" s="4">
        <v>43374</v>
      </c>
      <c r="Z3" s="4">
        <v>43405</v>
      </c>
      <c r="AA3" s="4">
        <v>43435</v>
      </c>
      <c r="AB3" s="4">
        <v>43466</v>
      </c>
      <c r="AD3" s="18" t="e">
        <f>#REF!</f>
        <v>#REF!</v>
      </c>
      <c r="AE3" s="18" t="e">
        <f>#REF!</f>
        <v>#REF!</v>
      </c>
      <c r="AF3" s="18" t="e">
        <f>#REF!</f>
        <v>#REF!</v>
      </c>
    </row>
    <row r="4" spans="2:32" x14ac:dyDescent="0.15">
      <c r="B4" s="2" t="s">
        <v>1</v>
      </c>
      <c r="AD4" s="11"/>
      <c r="AE4" s="12"/>
      <c r="AF4" s="22"/>
    </row>
    <row r="5" spans="2:32" x14ac:dyDescent="0.15">
      <c r="C5" s="82" t="s">
        <v>93</v>
      </c>
      <c r="E5" s="87">
        <v>0</v>
      </c>
      <c r="F5" s="87">
        <v>0</v>
      </c>
      <c r="G5" s="87">
        <v>0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  <c r="P5" s="87">
        <v>0</v>
      </c>
      <c r="Q5" s="87">
        <v>0</v>
      </c>
      <c r="R5" s="87">
        <v>0</v>
      </c>
      <c r="S5" s="87">
        <v>0</v>
      </c>
      <c r="T5" s="87">
        <v>0</v>
      </c>
      <c r="U5" s="87">
        <v>0</v>
      </c>
      <c r="V5" s="87">
        <v>0</v>
      </c>
      <c r="W5" s="87">
        <v>0</v>
      </c>
      <c r="X5" s="87">
        <v>0</v>
      </c>
      <c r="Y5" s="87">
        <v>0</v>
      </c>
      <c r="Z5" s="87">
        <v>0</v>
      </c>
      <c r="AA5" s="87">
        <v>0</v>
      </c>
      <c r="AB5" s="87">
        <v>0</v>
      </c>
      <c r="AD5" s="29">
        <f>SUM(E5:H5)</f>
        <v>0</v>
      </c>
      <c r="AE5" s="30">
        <f>SUM(I5:T5)</f>
        <v>0</v>
      </c>
      <c r="AF5" s="31">
        <f>SUM(U5:AB5)</f>
        <v>0</v>
      </c>
    </row>
    <row r="6" spans="2:32" x14ac:dyDescent="0.15">
      <c r="C6" s="3" t="s">
        <v>66</v>
      </c>
      <c r="D6" s="3"/>
      <c r="E6" s="88">
        <v>0</v>
      </c>
      <c r="F6" s="88">
        <v>0</v>
      </c>
      <c r="G6" s="88">
        <v>0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  <c r="P6" s="88">
        <v>0</v>
      </c>
      <c r="Q6" s="88">
        <v>0</v>
      </c>
      <c r="R6" s="88">
        <v>0</v>
      </c>
      <c r="S6" s="88">
        <v>0</v>
      </c>
      <c r="T6" s="88">
        <v>0</v>
      </c>
      <c r="U6" s="88">
        <v>0</v>
      </c>
      <c r="V6" s="88">
        <v>0</v>
      </c>
      <c r="W6" s="88">
        <v>0</v>
      </c>
      <c r="X6" s="88">
        <v>0</v>
      </c>
      <c r="Y6" s="88">
        <v>0</v>
      </c>
      <c r="Z6" s="88">
        <v>0</v>
      </c>
      <c r="AA6" s="88">
        <v>0</v>
      </c>
      <c r="AB6" s="88">
        <v>0</v>
      </c>
      <c r="AD6" s="54">
        <f>SUM(E6:H6)</f>
        <v>0</v>
      </c>
      <c r="AE6" s="34">
        <f>SUM(I6:T6)</f>
        <v>0</v>
      </c>
      <c r="AF6" s="55">
        <f>SUM(U6:AB6)</f>
        <v>0</v>
      </c>
    </row>
    <row r="7" spans="2:32" x14ac:dyDescent="0.15">
      <c r="C7" t="s">
        <v>0</v>
      </c>
      <c r="E7" s="1">
        <f t="shared" ref="E7:G7" si="1">SUM(E5:E6)</f>
        <v>0</v>
      </c>
      <c r="F7" s="1">
        <f t="shared" si="1"/>
        <v>0</v>
      </c>
      <c r="G7" s="1">
        <f t="shared" si="1"/>
        <v>0</v>
      </c>
      <c r="H7" s="1">
        <f t="shared" ref="H7:AB7" si="2">SUM(H5:H6)</f>
        <v>0</v>
      </c>
      <c r="I7" s="1">
        <f t="shared" si="2"/>
        <v>0</v>
      </c>
      <c r="J7" s="1">
        <f t="shared" si="2"/>
        <v>0</v>
      </c>
      <c r="K7" s="1">
        <f t="shared" si="2"/>
        <v>0</v>
      </c>
      <c r="L7" s="1">
        <f t="shared" si="2"/>
        <v>0</v>
      </c>
      <c r="M7" s="24">
        <f t="shared" si="2"/>
        <v>0</v>
      </c>
      <c r="N7" s="1">
        <f t="shared" si="2"/>
        <v>0</v>
      </c>
      <c r="O7" s="1">
        <f t="shared" si="2"/>
        <v>0</v>
      </c>
      <c r="P7" s="1">
        <f t="shared" si="2"/>
        <v>0</v>
      </c>
      <c r="Q7" s="1">
        <f t="shared" si="2"/>
        <v>0</v>
      </c>
      <c r="R7" s="1">
        <f t="shared" si="2"/>
        <v>0</v>
      </c>
      <c r="S7" s="1">
        <f t="shared" si="2"/>
        <v>0</v>
      </c>
      <c r="T7" s="1">
        <f t="shared" si="2"/>
        <v>0</v>
      </c>
      <c r="U7" s="1">
        <f t="shared" si="2"/>
        <v>0</v>
      </c>
      <c r="V7" s="1">
        <f t="shared" si="2"/>
        <v>0</v>
      </c>
      <c r="W7" s="1">
        <f t="shared" si="2"/>
        <v>0</v>
      </c>
      <c r="X7" s="1">
        <f t="shared" si="2"/>
        <v>0</v>
      </c>
      <c r="Y7" s="1">
        <f t="shared" si="2"/>
        <v>0</v>
      </c>
      <c r="Z7" s="1">
        <f t="shared" si="2"/>
        <v>0</v>
      </c>
      <c r="AA7" s="1">
        <f t="shared" si="2"/>
        <v>0</v>
      </c>
      <c r="AB7" s="1">
        <f t="shared" si="2"/>
        <v>0</v>
      </c>
      <c r="AD7" s="23">
        <f>SUM(AD5:AD6)</f>
        <v>0</v>
      </c>
      <c r="AE7" s="24">
        <f>SUM(AE5:AE6)</f>
        <v>0</v>
      </c>
      <c r="AF7" s="25">
        <f>SUM(AF5:AF6)</f>
        <v>0</v>
      </c>
    </row>
    <row r="8" spans="2:32" ht="6" customHeight="1" x14ac:dyDescent="0.15">
      <c r="AD8" s="26"/>
      <c r="AE8" s="27"/>
      <c r="AF8" s="28"/>
    </row>
    <row r="9" spans="2:32" x14ac:dyDescent="0.15">
      <c r="B9" s="2" t="s">
        <v>2</v>
      </c>
      <c r="AD9" s="11"/>
      <c r="AE9" s="12"/>
      <c r="AF9" s="22"/>
    </row>
    <row r="10" spans="2:32" x14ac:dyDescent="0.15">
      <c r="C10" t="s">
        <v>67</v>
      </c>
      <c r="D10" s="37"/>
      <c r="E10" s="1">
        <f>E5*Assumptions!$J5</f>
        <v>0</v>
      </c>
      <c r="F10" s="1">
        <f>F5*Assumptions!$J5</f>
        <v>0</v>
      </c>
      <c r="G10" s="1">
        <f>G5*Assumptions!$J5</f>
        <v>0</v>
      </c>
      <c r="H10" s="1">
        <f>H5*Assumptions!$J5</f>
        <v>0</v>
      </c>
      <c r="I10" s="1">
        <f>I5*Assumptions!$J5</f>
        <v>0</v>
      </c>
      <c r="J10" s="1">
        <f>J5*Assumptions!$J5</f>
        <v>0</v>
      </c>
      <c r="K10" s="1">
        <f>K5*Assumptions!$J5</f>
        <v>0</v>
      </c>
      <c r="L10" s="1">
        <f>L5*Assumptions!$J5</f>
        <v>0</v>
      </c>
      <c r="M10" s="24">
        <f>M5*Assumptions!$J5</f>
        <v>0</v>
      </c>
      <c r="N10" s="1">
        <f>N5*Assumptions!$J5</f>
        <v>0</v>
      </c>
      <c r="O10" s="1">
        <f>O5*Assumptions!$J5</f>
        <v>0</v>
      </c>
      <c r="P10" s="1">
        <f>P5*Assumptions!$J5</f>
        <v>0</v>
      </c>
      <c r="Q10" s="1">
        <f>Q5*Assumptions!$J5</f>
        <v>0</v>
      </c>
      <c r="R10" s="1">
        <f>R5*Assumptions!$J5</f>
        <v>0</v>
      </c>
      <c r="S10" s="1">
        <f>S5*Assumptions!$J5</f>
        <v>0</v>
      </c>
      <c r="T10" s="1">
        <f>T5*Assumptions!$J5</f>
        <v>0</v>
      </c>
      <c r="U10" s="1">
        <f>U5*Assumptions!$J5</f>
        <v>0</v>
      </c>
      <c r="V10" s="1">
        <f>V5*Assumptions!$J5</f>
        <v>0</v>
      </c>
      <c r="W10" s="1">
        <f>W5*Assumptions!$J5</f>
        <v>0</v>
      </c>
      <c r="X10" s="1">
        <f>X5*Assumptions!$J5</f>
        <v>0</v>
      </c>
      <c r="Y10" s="1">
        <f>Y5*Assumptions!$J5</f>
        <v>0</v>
      </c>
      <c r="Z10" s="1">
        <f>Z5*Assumptions!$J5</f>
        <v>0</v>
      </c>
      <c r="AA10" s="1">
        <f>AA5*Assumptions!$J5</f>
        <v>0</v>
      </c>
      <c r="AB10" s="1">
        <f>AB5*Assumptions!$J5</f>
        <v>0</v>
      </c>
      <c r="AD10" s="23">
        <f>SUM(E10:H10)</f>
        <v>0</v>
      </c>
      <c r="AE10" s="24">
        <f>SUM(I10:T10)</f>
        <v>0</v>
      </c>
      <c r="AF10" s="25">
        <f>SUM(U10:AB10)</f>
        <v>0</v>
      </c>
    </row>
    <row r="11" spans="2:32" x14ac:dyDescent="0.15">
      <c r="C11" s="3" t="s">
        <v>68</v>
      </c>
      <c r="D11" s="38"/>
      <c r="E11" s="32">
        <f>E6*Assumptions!$J6</f>
        <v>0</v>
      </c>
      <c r="F11" s="32">
        <f>F6*Assumptions!$J6</f>
        <v>0</v>
      </c>
      <c r="G11" s="32">
        <f>G6*Assumptions!$J6</f>
        <v>0</v>
      </c>
      <c r="H11" s="32">
        <f>H6*Assumptions!$J6</f>
        <v>0</v>
      </c>
      <c r="I11" s="32">
        <f>I6*Assumptions!$J6</f>
        <v>0</v>
      </c>
      <c r="J11" s="32">
        <f>J6*Assumptions!$J6</f>
        <v>0</v>
      </c>
      <c r="K11" s="32">
        <f>K6*Assumptions!$J6</f>
        <v>0</v>
      </c>
      <c r="L11" s="32">
        <f>L6*Assumptions!$J6</f>
        <v>0</v>
      </c>
      <c r="M11" s="32">
        <f>M6*Assumptions!$J6</f>
        <v>0</v>
      </c>
      <c r="N11" s="32">
        <f>N6*Assumptions!$J6</f>
        <v>0</v>
      </c>
      <c r="O11" s="32">
        <f>O6*Assumptions!$J6</f>
        <v>0</v>
      </c>
      <c r="P11" s="32">
        <f>P6*Assumptions!$J6</f>
        <v>0</v>
      </c>
      <c r="Q11" s="32">
        <f>Q6*Assumptions!$J6</f>
        <v>0</v>
      </c>
      <c r="R11" s="32">
        <f>R6*Assumptions!$J6</f>
        <v>0</v>
      </c>
      <c r="S11" s="32">
        <f>S6*Assumptions!$J6</f>
        <v>0</v>
      </c>
      <c r="T11" s="32">
        <f>T6*Assumptions!$J6</f>
        <v>0</v>
      </c>
      <c r="U11" s="32">
        <f>U6*Assumptions!$J6</f>
        <v>0</v>
      </c>
      <c r="V11" s="32">
        <f>V6*Assumptions!$J6</f>
        <v>0</v>
      </c>
      <c r="W11" s="32">
        <f>W6*Assumptions!$J6</f>
        <v>0</v>
      </c>
      <c r="X11" s="32">
        <f>X6*Assumptions!$J6</f>
        <v>0</v>
      </c>
      <c r="Y11" s="32">
        <f>Y6*Assumptions!$J6</f>
        <v>0</v>
      </c>
      <c r="Z11" s="32">
        <f>Z6*Assumptions!$J6</f>
        <v>0</v>
      </c>
      <c r="AA11" s="32">
        <f>AA6*Assumptions!$J6</f>
        <v>0</v>
      </c>
      <c r="AB11" s="32">
        <f>AB6*Assumptions!$J6</f>
        <v>0</v>
      </c>
      <c r="AD11" s="56">
        <f>SUM(E11:H11)</f>
        <v>0</v>
      </c>
      <c r="AE11" s="32">
        <f>SUM(I11:T11)</f>
        <v>0</v>
      </c>
      <c r="AF11" s="57">
        <f>SUM(U11:AB11)</f>
        <v>0</v>
      </c>
    </row>
    <row r="12" spans="2:32" x14ac:dyDescent="0.15">
      <c r="C12" t="s">
        <v>3</v>
      </c>
      <c r="E12" s="1">
        <f t="shared" ref="E12:G12" si="3">SUM(E10:E11)</f>
        <v>0</v>
      </c>
      <c r="F12" s="1">
        <f t="shared" si="3"/>
        <v>0</v>
      </c>
      <c r="G12" s="1">
        <f t="shared" si="3"/>
        <v>0</v>
      </c>
      <c r="H12" s="1">
        <f t="shared" ref="H12:AB12" si="4">SUM(H10:H11)</f>
        <v>0</v>
      </c>
      <c r="I12" s="1">
        <f t="shared" si="4"/>
        <v>0</v>
      </c>
      <c r="J12" s="1">
        <f t="shared" si="4"/>
        <v>0</v>
      </c>
      <c r="K12" s="1">
        <f t="shared" si="4"/>
        <v>0</v>
      </c>
      <c r="L12" s="1">
        <f t="shared" si="4"/>
        <v>0</v>
      </c>
      <c r="M12" s="24">
        <f t="shared" si="4"/>
        <v>0</v>
      </c>
      <c r="N12" s="1">
        <f t="shared" si="4"/>
        <v>0</v>
      </c>
      <c r="O12" s="1">
        <f t="shared" si="4"/>
        <v>0</v>
      </c>
      <c r="P12" s="1">
        <f t="shared" si="4"/>
        <v>0</v>
      </c>
      <c r="Q12" s="1">
        <f t="shared" si="4"/>
        <v>0</v>
      </c>
      <c r="R12" s="1">
        <f t="shared" si="4"/>
        <v>0</v>
      </c>
      <c r="S12" s="1">
        <f t="shared" si="4"/>
        <v>0</v>
      </c>
      <c r="T12" s="1">
        <f t="shared" si="4"/>
        <v>0</v>
      </c>
      <c r="U12" s="1">
        <f t="shared" si="4"/>
        <v>0</v>
      </c>
      <c r="V12" s="1">
        <f t="shared" si="4"/>
        <v>0</v>
      </c>
      <c r="W12" s="1">
        <f t="shared" si="4"/>
        <v>0</v>
      </c>
      <c r="X12" s="1">
        <f t="shared" si="4"/>
        <v>0</v>
      </c>
      <c r="Y12" s="1">
        <f t="shared" si="4"/>
        <v>0</v>
      </c>
      <c r="Z12" s="1">
        <f t="shared" si="4"/>
        <v>0</v>
      </c>
      <c r="AA12" s="1">
        <f t="shared" si="4"/>
        <v>0</v>
      </c>
      <c r="AB12" s="1">
        <f t="shared" si="4"/>
        <v>0</v>
      </c>
      <c r="AD12" s="23">
        <f>SUM(AD10:AD11)</f>
        <v>0</v>
      </c>
      <c r="AE12" s="24">
        <f>SUM(AE10:AE11)</f>
        <v>0</v>
      </c>
      <c r="AF12" s="25">
        <f>SUM(AF10:AF11)</f>
        <v>0</v>
      </c>
    </row>
    <row r="13" spans="2:32" ht="6" customHeight="1" x14ac:dyDescent="0.15">
      <c r="AD13" s="11"/>
      <c r="AE13" s="12"/>
      <c r="AF13" s="22"/>
    </row>
    <row r="14" spans="2:32" x14ac:dyDescent="0.15">
      <c r="B14" s="2" t="s">
        <v>5</v>
      </c>
      <c r="E14" s="1">
        <f t="shared" ref="E14:G14" si="5">E7-E12</f>
        <v>0</v>
      </c>
      <c r="F14" s="1">
        <f t="shared" si="5"/>
        <v>0</v>
      </c>
      <c r="G14" s="1">
        <f t="shared" si="5"/>
        <v>0</v>
      </c>
      <c r="H14" s="1">
        <f t="shared" ref="H14:AB14" si="6">H7-H12</f>
        <v>0</v>
      </c>
      <c r="I14" s="1">
        <f t="shared" si="6"/>
        <v>0</v>
      </c>
      <c r="J14" s="1">
        <f t="shared" si="6"/>
        <v>0</v>
      </c>
      <c r="K14" s="1">
        <f t="shared" si="6"/>
        <v>0</v>
      </c>
      <c r="L14" s="1">
        <f t="shared" si="6"/>
        <v>0</v>
      </c>
      <c r="M14" s="24">
        <f t="shared" si="6"/>
        <v>0</v>
      </c>
      <c r="N14" s="1">
        <f t="shared" si="6"/>
        <v>0</v>
      </c>
      <c r="O14" s="1">
        <f t="shared" si="6"/>
        <v>0</v>
      </c>
      <c r="P14" s="1">
        <f t="shared" si="6"/>
        <v>0</v>
      </c>
      <c r="Q14" s="1">
        <f t="shared" si="6"/>
        <v>0</v>
      </c>
      <c r="R14" s="1">
        <f t="shared" si="6"/>
        <v>0</v>
      </c>
      <c r="S14" s="1">
        <f t="shared" si="6"/>
        <v>0</v>
      </c>
      <c r="T14" s="1">
        <f t="shared" si="6"/>
        <v>0</v>
      </c>
      <c r="U14" s="1">
        <f t="shared" si="6"/>
        <v>0</v>
      </c>
      <c r="V14" s="1">
        <f t="shared" si="6"/>
        <v>0</v>
      </c>
      <c r="W14" s="1">
        <f t="shared" si="6"/>
        <v>0</v>
      </c>
      <c r="X14" s="1">
        <f t="shared" si="6"/>
        <v>0</v>
      </c>
      <c r="Y14" s="1">
        <f t="shared" si="6"/>
        <v>0</v>
      </c>
      <c r="Z14" s="1">
        <f t="shared" si="6"/>
        <v>0</v>
      </c>
      <c r="AA14" s="1">
        <f t="shared" si="6"/>
        <v>0</v>
      </c>
      <c r="AB14" s="1">
        <f t="shared" si="6"/>
        <v>0</v>
      </c>
      <c r="AD14" s="23">
        <f>AD7-AD12</f>
        <v>0</v>
      </c>
      <c r="AE14" s="24">
        <f>AE7-AE12</f>
        <v>0</v>
      </c>
      <c r="AF14" s="25">
        <f>AF7-AF12</f>
        <v>0</v>
      </c>
    </row>
    <row r="15" spans="2:32" s="41" customFormat="1" outlineLevel="1" x14ac:dyDescent="0.15">
      <c r="B15" s="41" t="s">
        <v>4</v>
      </c>
      <c r="E15" s="53" t="e">
        <f t="shared" ref="E15:G15" si="7">E14/E7</f>
        <v>#DIV/0!</v>
      </c>
      <c r="F15" s="53" t="e">
        <f t="shared" si="7"/>
        <v>#DIV/0!</v>
      </c>
      <c r="G15" s="53" t="e">
        <f t="shared" si="7"/>
        <v>#DIV/0!</v>
      </c>
      <c r="H15" s="53" t="e">
        <f t="shared" ref="H15:AB15" si="8">H14/H7</f>
        <v>#DIV/0!</v>
      </c>
      <c r="I15" s="53" t="e">
        <f t="shared" si="8"/>
        <v>#DIV/0!</v>
      </c>
      <c r="J15" s="53" t="e">
        <f t="shared" si="8"/>
        <v>#DIV/0!</v>
      </c>
      <c r="K15" s="53" t="e">
        <f t="shared" si="8"/>
        <v>#DIV/0!</v>
      </c>
      <c r="L15" s="53" t="e">
        <f t="shared" si="8"/>
        <v>#DIV/0!</v>
      </c>
      <c r="M15" s="59" t="e">
        <f t="shared" si="8"/>
        <v>#DIV/0!</v>
      </c>
      <c r="N15" s="53" t="e">
        <f t="shared" si="8"/>
        <v>#DIV/0!</v>
      </c>
      <c r="O15" s="53" t="e">
        <f t="shared" si="8"/>
        <v>#DIV/0!</v>
      </c>
      <c r="P15" s="53" t="e">
        <f t="shared" si="8"/>
        <v>#DIV/0!</v>
      </c>
      <c r="Q15" s="53" t="e">
        <f t="shared" si="8"/>
        <v>#DIV/0!</v>
      </c>
      <c r="R15" s="53" t="e">
        <f t="shared" si="8"/>
        <v>#DIV/0!</v>
      </c>
      <c r="S15" s="53" t="e">
        <f t="shared" si="8"/>
        <v>#DIV/0!</v>
      </c>
      <c r="T15" s="53" t="e">
        <f t="shared" si="8"/>
        <v>#DIV/0!</v>
      </c>
      <c r="U15" s="53" t="e">
        <f t="shared" si="8"/>
        <v>#DIV/0!</v>
      </c>
      <c r="V15" s="53" t="e">
        <f t="shared" si="8"/>
        <v>#DIV/0!</v>
      </c>
      <c r="W15" s="53" t="e">
        <f t="shared" si="8"/>
        <v>#DIV/0!</v>
      </c>
      <c r="X15" s="53" t="e">
        <f t="shared" si="8"/>
        <v>#DIV/0!</v>
      </c>
      <c r="Y15" s="53" t="e">
        <f t="shared" si="8"/>
        <v>#DIV/0!</v>
      </c>
      <c r="Z15" s="53" t="e">
        <f t="shared" si="8"/>
        <v>#DIV/0!</v>
      </c>
      <c r="AA15" s="53" t="e">
        <f t="shared" si="8"/>
        <v>#DIV/0!</v>
      </c>
      <c r="AB15" s="53" t="e">
        <f t="shared" si="8"/>
        <v>#DIV/0!</v>
      </c>
      <c r="AD15" s="58"/>
      <c r="AE15" s="59"/>
      <c r="AF15" s="60"/>
    </row>
    <row r="16" spans="2:32" ht="6" customHeight="1" x14ac:dyDescent="0.15">
      <c r="AD16" s="11"/>
      <c r="AE16" s="12"/>
      <c r="AF16" s="22"/>
    </row>
    <row r="17" spans="2:32" x14ac:dyDescent="0.15">
      <c r="B17" s="2" t="s">
        <v>6</v>
      </c>
      <c r="AD17" s="11"/>
      <c r="AE17" s="12"/>
      <c r="AF17" s="22"/>
    </row>
    <row r="18" spans="2:32" x14ac:dyDescent="0.15">
      <c r="B18" t="s">
        <v>20</v>
      </c>
      <c r="AD18" s="11"/>
      <c r="AE18" s="12"/>
      <c r="AF18" s="22"/>
    </row>
    <row r="19" spans="2:32" x14ac:dyDescent="0.15">
      <c r="C19" t="s">
        <v>19</v>
      </c>
      <c r="E19" s="1">
        <f t="shared" ref="E19:G19" si="9">E116</f>
        <v>0</v>
      </c>
      <c r="F19" s="1">
        <f t="shared" si="9"/>
        <v>0</v>
      </c>
      <c r="G19" s="1">
        <f t="shared" si="9"/>
        <v>0</v>
      </c>
      <c r="H19" s="1">
        <f t="shared" ref="H19:AB19" si="10">H116</f>
        <v>0</v>
      </c>
      <c r="I19" s="1">
        <f t="shared" si="10"/>
        <v>0</v>
      </c>
      <c r="J19" s="1">
        <f t="shared" si="10"/>
        <v>0</v>
      </c>
      <c r="K19" s="1">
        <f t="shared" si="10"/>
        <v>0</v>
      </c>
      <c r="L19" s="1">
        <f t="shared" si="10"/>
        <v>0</v>
      </c>
      <c r="M19" s="24">
        <f t="shared" si="10"/>
        <v>0</v>
      </c>
      <c r="N19" s="1">
        <f t="shared" si="10"/>
        <v>0</v>
      </c>
      <c r="O19" s="1">
        <f t="shared" si="10"/>
        <v>0</v>
      </c>
      <c r="P19" s="1">
        <f t="shared" si="10"/>
        <v>0</v>
      </c>
      <c r="Q19" s="1">
        <f t="shared" si="10"/>
        <v>0</v>
      </c>
      <c r="R19" s="1">
        <f t="shared" si="10"/>
        <v>0</v>
      </c>
      <c r="S19" s="1">
        <f t="shared" si="10"/>
        <v>0</v>
      </c>
      <c r="T19" s="1">
        <f t="shared" si="10"/>
        <v>0</v>
      </c>
      <c r="U19" s="1">
        <f t="shared" si="10"/>
        <v>0</v>
      </c>
      <c r="V19" s="1">
        <f t="shared" si="10"/>
        <v>0</v>
      </c>
      <c r="W19" s="1">
        <f t="shared" si="10"/>
        <v>0</v>
      </c>
      <c r="X19" s="1">
        <f t="shared" si="10"/>
        <v>0</v>
      </c>
      <c r="Y19" s="1">
        <f t="shared" si="10"/>
        <v>0</v>
      </c>
      <c r="Z19" s="1">
        <f t="shared" si="10"/>
        <v>0</v>
      </c>
      <c r="AA19" s="1">
        <f t="shared" si="10"/>
        <v>0</v>
      </c>
      <c r="AB19" s="1">
        <f t="shared" si="10"/>
        <v>0</v>
      </c>
      <c r="AD19" s="23">
        <f>SUM(E19:H19)</f>
        <v>0</v>
      </c>
      <c r="AE19" s="24">
        <f>SUM(I19:T19)</f>
        <v>0</v>
      </c>
      <c r="AF19" s="25">
        <f>SUM(U19:AB19)</f>
        <v>0</v>
      </c>
    </row>
    <row r="20" spans="2:32" x14ac:dyDescent="0.15">
      <c r="C20" t="s">
        <v>95</v>
      </c>
      <c r="D20" s="35"/>
      <c r="E20" s="49">
        <f>Assumptions!$E$5*E108</f>
        <v>0</v>
      </c>
      <c r="F20" s="49">
        <f>Assumptions!$E$5*F108</f>
        <v>0</v>
      </c>
      <c r="G20" s="49">
        <f>Assumptions!$E$5*G108</f>
        <v>0</v>
      </c>
      <c r="H20" s="49">
        <f>Assumptions!$E$5*H108</f>
        <v>0</v>
      </c>
      <c r="I20" s="49">
        <f>Assumptions!$E$5*I108</f>
        <v>0</v>
      </c>
      <c r="J20" s="49">
        <f>Assumptions!$E$5*J108</f>
        <v>0</v>
      </c>
      <c r="K20" s="49">
        <f>Assumptions!$E$5*K108</f>
        <v>0</v>
      </c>
      <c r="L20" s="49">
        <f>Assumptions!$E$5*L108</f>
        <v>0</v>
      </c>
      <c r="M20" s="62">
        <f>Assumptions!$E$5*M108</f>
        <v>0</v>
      </c>
      <c r="N20" s="49">
        <f>Assumptions!$E$5*N108</f>
        <v>0</v>
      </c>
      <c r="O20" s="49">
        <f>Assumptions!$E$5*O108</f>
        <v>0</v>
      </c>
      <c r="P20" s="49">
        <f>Assumptions!$E$5*P108</f>
        <v>0</v>
      </c>
      <c r="Q20" s="49">
        <f>Assumptions!$E$5*Q108</f>
        <v>0</v>
      </c>
      <c r="R20" s="49">
        <f>Assumptions!$E$5*R108</f>
        <v>0</v>
      </c>
      <c r="S20" s="49">
        <f>Assumptions!$E$5*S108</f>
        <v>0</v>
      </c>
      <c r="T20" s="49">
        <f>Assumptions!$E$5*T108</f>
        <v>0</v>
      </c>
      <c r="U20" s="49">
        <f>Assumptions!$E$5*U108</f>
        <v>0</v>
      </c>
      <c r="V20" s="49">
        <f>Assumptions!$E$5*V108</f>
        <v>0</v>
      </c>
      <c r="W20" s="49">
        <f>Assumptions!$E$5*W108</f>
        <v>0</v>
      </c>
      <c r="X20" s="49">
        <f>Assumptions!$E$5*X108</f>
        <v>0</v>
      </c>
      <c r="Y20" s="49">
        <f>Assumptions!$E$5*Y108</f>
        <v>0</v>
      </c>
      <c r="Z20" s="49">
        <f>Assumptions!$E$5*Z108</f>
        <v>0</v>
      </c>
      <c r="AA20" s="49">
        <f>Assumptions!$E$5*AA108</f>
        <v>0</v>
      </c>
      <c r="AB20" s="49">
        <f>Assumptions!$E$5*AB108</f>
        <v>0</v>
      </c>
      <c r="AD20" s="61">
        <f>SUM(E20:H20)</f>
        <v>0</v>
      </c>
      <c r="AE20" s="62">
        <f>SUM(I20:T20)</f>
        <v>0</v>
      </c>
      <c r="AF20" s="63">
        <f>SUM(U20:AB20)</f>
        <v>0</v>
      </c>
    </row>
    <row r="21" spans="2:32" outlineLevel="1" x14ac:dyDescent="0.15">
      <c r="C21" t="s">
        <v>42</v>
      </c>
      <c r="D21" s="37"/>
      <c r="E21" s="1">
        <f>E19*Assumptions!$E$6</f>
        <v>0</v>
      </c>
      <c r="F21" s="1">
        <f>F19*Assumptions!$E$6</f>
        <v>0</v>
      </c>
      <c r="G21" s="1">
        <f>G19*Assumptions!$E$6</f>
        <v>0</v>
      </c>
      <c r="H21" s="1">
        <f>H19*Assumptions!$E$6</f>
        <v>0</v>
      </c>
      <c r="I21" s="1">
        <f>I19*Assumptions!$E$6</f>
        <v>0</v>
      </c>
      <c r="J21" s="1">
        <f>J19*Assumptions!$E$6</f>
        <v>0</v>
      </c>
      <c r="K21" s="1">
        <f>K19*Assumptions!$E$6</f>
        <v>0</v>
      </c>
      <c r="L21" s="1">
        <f>L19*Assumptions!$E$6</f>
        <v>0</v>
      </c>
      <c r="M21" s="24">
        <f>M19*Assumptions!$E$6</f>
        <v>0</v>
      </c>
      <c r="N21" s="1">
        <f>N19*Assumptions!$E$6</f>
        <v>0</v>
      </c>
      <c r="O21" s="1">
        <f>O19*Assumptions!$E$6</f>
        <v>0</v>
      </c>
      <c r="P21" s="1">
        <f>P19*Assumptions!$E$6</f>
        <v>0</v>
      </c>
      <c r="Q21" s="1">
        <f>Q19*Assumptions!$E$6</f>
        <v>0</v>
      </c>
      <c r="R21" s="1">
        <f>R19*Assumptions!$E$6</f>
        <v>0</v>
      </c>
      <c r="S21" s="1">
        <f>S19*Assumptions!$E$6</f>
        <v>0</v>
      </c>
      <c r="T21" s="1">
        <f>T19*Assumptions!$E$6</f>
        <v>0</v>
      </c>
      <c r="U21" s="1">
        <f>U19*Assumptions!$E$6</f>
        <v>0</v>
      </c>
      <c r="V21" s="1">
        <f>V19*Assumptions!$E$6</f>
        <v>0</v>
      </c>
      <c r="W21" s="1">
        <f>W19*Assumptions!$E$6</f>
        <v>0</v>
      </c>
      <c r="X21" s="1">
        <f>X19*Assumptions!$E$6</f>
        <v>0</v>
      </c>
      <c r="Y21" s="1">
        <f>Y19*Assumptions!$E$6</f>
        <v>0</v>
      </c>
      <c r="Z21" s="1">
        <f>Z19*Assumptions!$E$6</f>
        <v>0</v>
      </c>
      <c r="AA21" s="1">
        <f>AA19*Assumptions!$E$6</f>
        <v>0</v>
      </c>
      <c r="AB21" s="1">
        <f>AB19*Assumptions!$E$6</f>
        <v>0</v>
      </c>
      <c r="AD21" s="23">
        <f>SUM(E21:H21)</f>
        <v>0</v>
      </c>
      <c r="AE21" s="24">
        <f>SUM(I21:T21)</f>
        <v>0</v>
      </c>
      <c r="AF21" s="25">
        <f>SUM(U21:AB21)</f>
        <v>0</v>
      </c>
    </row>
    <row r="22" spans="2:32" outlineLevel="1" x14ac:dyDescent="0.15">
      <c r="B22" t="s">
        <v>54</v>
      </c>
      <c r="D22" s="37"/>
      <c r="E22" s="1"/>
      <c r="F22" s="1"/>
      <c r="G22" s="1"/>
      <c r="H22" s="1"/>
      <c r="I22" s="1"/>
      <c r="J22" s="1"/>
      <c r="K22" s="1"/>
      <c r="L22" s="1"/>
      <c r="M22" s="24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D22" s="23"/>
      <c r="AE22" s="24"/>
      <c r="AF22" s="25"/>
    </row>
    <row r="23" spans="2:32" outlineLevel="1" x14ac:dyDescent="0.15">
      <c r="C23" t="s">
        <v>55</v>
      </c>
      <c r="D23" s="37"/>
      <c r="E23" s="1">
        <f>Assumptions!$O$10</f>
        <v>5000</v>
      </c>
      <c r="F23" s="1">
        <f>Assumptions!$O$10</f>
        <v>5000</v>
      </c>
      <c r="G23" s="1">
        <f>Assumptions!$O$10</f>
        <v>5000</v>
      </c>
      <c r="H23" s="1">
        <f>Assumptions!$O$10</f>
        <v>5000</v>
      </c>
      <c r="I23" s="1">
        <f>Assumptions!$O$10</f>
        <v>5000</v>
      </c>
      <c r="J23" s="1">
        <f>Assumptions!$O$10</f>
        <v>5000</v>
      </c>
      <c r="K23" s="1">
        <f>Assumptions!$O$10</f>
        <v>5000</v>
      </c>
      <c r="L23" s="1">
        <f>Assumptions!$O$10</f>
        <v>5000</v>
      </c>
      <c r="M23" s="1">
        <f>Assumptions!$O$10</f>
        <v>5000</v>
      </c>
      <c r="N23" s="1">
        <f>Assumptions!$O$10</f>
        <v>5000</v>
      </c>
      <c r="O23" s="1">
        <f>Assumptions!$O$10</f>
        <v>5000</v>
      </c>
      <c r="P23" s="1">
        <f>Assumptions!$O$10</f>
        <v>5000</v>
      </c>
      <c r="Q23" s="1">
        <f>Assumptions!$O$10</f>
        <v>5000</v>
      </c>
      <c r="R23" s="1">
        <f>Assumptions!$O$10</f>
        <v>5000</v>
      </c>
      <c r="S23" s="1">
        <f>Assumptions!$O$10</f>
        <v>5000</v>
      </c>
      <c r="T23" s="1">
        <f>Assumptions!$O$10</f>
        <v>5000</v>
      </c>
      <c r="U23" s="1">
        <f>Assumptions!$O$10</f>
        <v>5000</v>
      </c>
      <c r="V23" s="1">
        <f>Assumptions!$O$10</f>
        <v>5000</v>
      </c>
      <c r="W23" s="1">
        <f>Assumptions!$O$10</f>
        <v>5000</v>
      </c>
      <c r="X23" s="1">
        <f>Assumptions!$O$10</f>
        <v>5000</v>
      </c>
      <c r="Y23" s="1">
        <f>Assumptions!$O$10</f>
        <v>5000</v>
      </c>
      <c r="Z23" s="1">
        <f>Assumptions!$O$10</f>
        <v>5000</v>
      </c>
      <c r="AA23" s="1">
        <f>Assumptions!$O$10</f>
        <v>5000</v>
      </c>
      <c r="AB23" s="1">
        <f>Assumptions!$O$10</f>
        <v>5000</v>
      </c>
      <c r="AD23" s="23"/>
      <c r="AE23" s="24"/>
      <c r="AF23" s="25"/>
    </row>
    <row r="24" spans="2:32" outlineLevel="1" x14ac:dyDescent="0.15">
      <c r="C24" t="s">
        <v>56</v>
      </c>
      <c r="D24" s="37"/>
      <c r="E24" s="1">
        <f>E108*Assumptions!$O$11</f>
        <v>0</v>
      </c>
      <c r="F24" s="1">
        <f>F108*Assumptions!$O$11</f>
        <v>0</v>
      </c>
      <c r="G24" s="1">
        <f>G108*Assumptions!$O$11</f>
        <v>0</v>
      </c>
      <c r="H24" s="1">
        <f>H108*Assumptions!$O$11</f>
        <v>0</v>
      </c>
      <c r="I24" s="1">
        <f>I108*Assumptions!$O$11</f>
        <v>0</v>
      </c>
      <c r="J24" s="1">
        <f>J108*Assumptions!$O$11</f>
        <v>0</v>
      </c>
      <c r="K24" s="1">
        <f>K108*Assumptions!$O$11</f>
        <v>0</v>
      </c>
      <c r="L24" s="1">
        <f>L108*Assumptions!$O$11</f>
        <v>0</v>
      </c>
      <c r="M24" s="1">
        <f>M108*Assumptions!$O$11</f>
        <v>0</v>
      </c>
      <c r="N24" s="1">
        <f>N108*Assumptions!$O$11</f>
        <v>0</v>
      </c>
      <c r="O24" s="1">
        <f>O108*Assumptions!$O$11</f>
        <v>0</v>
      </c>
      <c r="P24" s="1">
        <f>P108*Assumptions!$O$11</f>
        <v>0</v>
      </c>
      <c r="Q24" s="1">
        <f>Q108*Assumptions!$O$11</f>
        <v>0</v>
      </c>
      <c r="R24" s="1">
        <f>R108*Assumptions!$O$11</f>
        <v>0</v>
      </c>
      <c r="S24" s="1">
        <f>S108*Assumptions!$O$11</f>
        <v>0</v>
      </c>
      <c r="T24" s="1">
        <f>T108*Assumptions!$O$11</f>
        <v>0</v>
      </c>
      <c r="U24" s="1">
        <f>U108*Assumptions!$O$11</f>
        <v>0</v>
      </c>
      <c r="V24" s="1">
        <f>V108*Assumptions!$O$11</f>
        <v>0</v>
      </c>
      <c r="W24" s="1">
        <f>W108*Assumptions!$O$11</f>
        <v>0</v>
      </c>
      <c r="X24" s="1">
        <f>X108*Assumptions!$O$11</f>
        <v>0</v>
      </c>
      <c r="Y24" s="1">
        <f>Y108*Assumptions!$O$11</f>
        <v>0</v>
      </c>
      <c r="Z24" s="1">
        <f>Z108*Assumptions!$O$11</f>
        <v>0</v>
      </c>
      <c r="AA24" s="1">
        <f>AA108*Assumptions!$O$11</f>
        <v>0</v>
      </c>
      <c r="AB24" s="1">
        <f>AB108*Assumptions!$O$11</f>
        <v>0</v>
      </c>
      <c r="AD24" s="23"/>
      <c r="AE24" s="24"/>
      <c r="AF24" s="25"/>
    </row>
    <row r="25" spans="2:32" x14ac:dyDescent="0.15">
      <c r="B25" t="s">
        <v>21</v>
      </c>
      <c r="AD25" s="11"/>
      <c r="AE25" s="12"/>
      <c r="AF25" s="22"/>
    </row>
    <row r="26" spans="2:32" x14ac:dyDescent="0.15">
      <c r="C26" t="s">
        <v>92</v>
      </c>
      <c r="AD26" s="11"/>
      <c r="AE26" s="12"/>
      <c r="AF26" s="22"/>
    </row>
    <row r="27" spans="2:32" x14ac:dyDescent="0.15">
      <c r="C27" t="s">
        <v>36</v>
      </c>
      <c r="E27" s="1">
        <f>Assumptions!$O$7</f>
        <v>0</v>
      </c>
      <c r="F27" s="1">
        <f>Assumptions!$O$7</f>
        <v>0</v>
      </c>
      <c r="G27" s="1">
        <f>Assumptions!$O$7</f>
        <v>0</v>
      </c>
      <c r="H27" s="1">
        <f>Assumptions!$O$7</f>
        <v>0</v>
      </c>
      <c r="I27" s="1">
        <f>Assumptions!$O$7</f>
        <v>0</v>
      </c>
      <c r="J27" s="1">
        <f>Assumptions!$O$7</f>
        <v>0</v>
      </c>
      <c r="K27" s="1">
        <f>Assumptions!$O$7</f>
        <v>0</v>
      </c>
      <c r="L27" s="1">
        <f>Assumptions!$O$7</f>
        <v>0</v>
      </c>
      <c r="M27" s="1">
        <f>Assumptions!$O$7</f>
        <v>0</v>
      </c>
      <c r="N27" s="1">
        <f>Assumptions!$O$7</f>
        <v>0</v>
      </c>
      <c r="O27" s="1">
        <f>Assumptions!$O$7</f>
        <v>0</v>
      </c>
      <c r="P27" s="1">
        <f>Assumptions!$O$7</f>
        <v>0</v>
      </c>
      <c r="Q27" s="1">
        <f>Assumptions!$O$7</f>
        <v>0</v>
      </c>
      <c r="R27" s="1">
        <f>Assumptions!$O$7</f>
        <v>0</v>
      </c>
      <c r="S27" s="1">
        <f>Assumptions!$O$7</f>
        <v>0</v>
      </c>
      <c r="T27" s="1">
        <f>Assumptions!$O$7</f>
        <v>0</v>
      </c>
      <c r="U27" s="1">
        <f>Assumptions!$O$7</f>
        <v>0</v>
      </c>
      <c r="V27" s="1">
        <f>Assumptions!$O$7</f>
        <v>0</v>
      </c>
      <c r="W27" s="1">
        <f>Assumptions!$O$7</f>
        <v>0</v>
      </c>
      <c r="X27" s="1">
        <f>Assumptions!$O$7</f>
        <v>0</v>
      </c>
      <c r="Y27" s="1">
        <f>Assumptions!$O$7</f>
        <v>0</v>
      </c>
      <c r="Z27" s="1">
        <f>Assumptions!$O$7</f>
        <v>0</v>
      </c>
      <c r="AA27" s="1">
        <f>Assumptions!$O$7</f>
        <v>0</v>
      </c>
      <c r="AB27" s="1">
        <f>Assumptions!$O$7</f>
        <v>0</v>
      </c>
      <c r="AD27" s="72">
        <f>SUM(E27:H27)</f>
        <v>0</v>
      </c>
      <c r="AE27" s="73">
        <f>SUM(I27:T27)</f>
        <v>0</v>
      </c>
      <c r="AF27" s="74">
        <f>SUM(U27:AB27)</f>
        <v>0</v>
      </c>
    </row>
    <row r="28" spans="2:32" x14ac:dyDescent="0.15">
      <c r="C28" t="s">
        <v>60</v>
      </c>
      <c r="E28" s="99">
        <f>Assumptions!$O$8</f>
        <v>0</v>
      </c>
      <c r="F28" s="99">
        <f>Assumptions!$O$8</f>
        <v>0</v>
      </c>
      <c r="G28" s="99">
        <f>Assumptions!$O$8</f>
        <v>0</v>
      </c>
      <c r="H28" s="99">
        <f>Assumptions!$O$8</f>
        <v>0</v>
      </c>
      <c r="I28" s="99">
        <f>Assumptions!$O$8</f>
        <v>0</v>
      </c>
      <c r="J28" s="99">
        <f>Assumptions!$O$8</f>
        <v>0</v>
      </c>
      <c r="K28" s="99">
        <f>Assumptions!$O$8</f>
        <v>0</v>
      </c>
      <c r="L28" s="99">
        <f>Assumptions!$O$8</f>
        <v>0</v>
      </c>
      <c r="M28" s="99">
        <f>Assumptions!$O$8</f>
        <v>0</v>
      </c>
      <c r="N28" s="99">
        <f>Assumptions!$O$8</f>
        <v>0</v>
      </c>
      <c r="O28" s="99">
        <f>Assumptions!$O$8</f>
        <v>0</v>
      </c>
      <c r="P28" s="99">
        <f>Assumptions!$O$8</f>
        <v>0</v>
      </c>
      <c r="Q28" s="99">
        <f>Assumptions!$O$8</f>
        <v>0</v>
      </c>
      <c r="R28" s="99">
        <f>Assumptions!$O$8</f>
        <v>0</v>
      </c>
      <c r="S28" s="99">
        <f>Assumptions!$O$8</f>
        <v>0</v>
      </c>
      <c r="T28" s="99">
        <f>Assumptions!$O$8</f>
        <v>0</v>
      </c>
      <c r="U28" s="99">
        <f>Assumptions!$O$8</f>
        <v>0</v>
      </c>
      <c r="V28" s="99">
        <f>Assumptions!$O$8</f>
        <v>0</v>
      </c>
      <c r="W28" s="99">
        <f>Assumptions!$O$8</f>
        <v>0</v>
      </c>
      <c r="X28" s="99">
        <f>Assumptions!$O$8</f>
        <v>0</v>
      </c>
      <c r="Y28" s="99">
        <f>Assumptions!$O$8</f>
        <v>0</v>
      </c>
      <c r="Z28" s="99">
        <f>Assumptions!$O$8</f>
        <v>0</v>
      </c>
      <c r="AA28" s="99">
        <f>Assumptions!$O$8</f>
        <v>0</v>
      </c>
      <c r="AB28" s="99">
        <f>Assumptions!$O$8</f>
        <v>0</v>
      </c>
      <c r="AD28" s="72">
        <f>SUM(E28:H28)</f>
        <v>0</v>
      </c>
      <c r="AE28" s="73">
        <f>SUM(I28:T28)</f>
        <v>0</v>
      </c>
      <c r="AF28" s="74">
        <f>SUM(U28:AB28)</f>
        <v>0</v>
      </c>
    </row>
    <row r="29" spans="2:32" x14ac:dyDescent="0.15">
      <c r="B29" t="s">
        <v>22</v>
      </c>
      <c r="AD29" s="75"/>
      <c r="AE29" s="46"/>
      <c r="AF29" s="76"/>
    </row>
    <row r="30" spans="2:32" x14ac:dyDescent="0.15">
      <c r="C30" t="s">
        <v>23</v>
      </c>
      <c r="E30" s="99">
        <f>ROUNDDOWN(E85*Assumptions!$J$8,0)*Assumptions!$J$9</f>
        <v>0</v>
      </c>
      <c r="F30" s="99">
        <f>ROUNDDOWN(F85*Assumptions!$J$8,0)*Assumptions!$J$9</f>
        <v>0</v>
      </c>
      <c r="G30" s="99">
        <f>ROUNDDOWN(G85*Assumptions!$J$8,0)*Assumptions!$J$9</f>
        <v>0</v>
      </c>
      <c r="H30" s="99">
        <f>ROUNDDOWN(H85*Assumptions!$J$8,0)*Assumptions!$J$9</f>
        <v>0</v>
      </c>
      <c r="I30" s="99">
        <f>ROUNDDOWN(I85*Assumptions!$J$8,0)*Assumptions!$J$9</f>
        <v>0</v>
      </c>
      <c r="J30" s="99">
        <f>ROUNDDOWN(J85*Assumptions!$J$8,0)*Assumptions!$J$9</f>
        <v>0</v>
      </c>
      <c r="K30" s="99">
        <f>ROUNDDOWN(K85*Assumptions!$J$8,0)*Assumptions!$J$9</f>
        <v>0</v>
      </c>
      <c r="L30" s="99">
        <f>ROUNDDOWN(L85*Assumptions!$J$8,0)*Assumptions!$J$9</f>
        <v>0</v>
      </c>
      <c r="M30" s="99">
        <f>ROUNDDOWN(M85*Assumptions!$J$8,0)*Assumptions!$J$9</f>
        <v>0</v>
      </c>
      <c r="N30" s="99">
        <f>ROUNDDOWN(N85*Assumptions!$J$8,0)*Assumptions!$J$9</f>
        <v>0</v>
      </c>
      <c r="O30" s="99">
        <f>ROUNDDOWN(O85*Assumptions!$J$8,0)*Assumptions!$J$9</f>
        <v>0</v>
      </c>
      <c r="P30" s="99">
        <f>ROUNDDOWN(P85*Assumptions!$J$8,0)*Assumptions!$J$9</f>
        <v>0</v>
      </c>
      <c r="Q30" s="99">
        <f>ROUNDDOWN(Q85*Assumptions!$J$8,0)*Assumptions!$J$9</f>
        <v>0</v>
      </c>
      <c r="R30" s="99">
        <f>ROUNDDOWN(R85*Assumptions!$J$8,0)*Assumptions!$J$9</f>
        <v>0</v>
      </c>
      <c r="S30" s="99">
        <f>ROUNDDOWN(S85*Assumptions!$J$8,0)*Assumptions!$J$9</f>
        <v>0</v>
      </c>
      <c r="T30" s="99">
        <f>ROUNDDOWN(T85*Assumptions!$J$8,0)*Assumptions!$J$9</f>
        <v>0</v>
      </c>
      <c r="U30" s="99">
        <f>ROUNDDOWN(U85*Assumptions!$J$8,0)*Assumptions!$J$9</f>
        <v>0</v>
      </c>
      <c r="V30" s="99">
        <f>ROUNDDOWN(V85*Assumptions!$J$8,0)*Assumptions!$J$9</f>
        <v>0</v>
      </c>
      <c r="W30" s="99">
        <f>ROUNDDOWN(W85*Assumptions!$J$8,0)*Assumptions!$J$9</f>
        <v>0</v>
      </c>
      <c r="X30" s="99">
        <f>ROUNDDOWN(X85*Assumptions!$J$8,0)*Assumptions!$J$9</f>
        <v>0</v>
      </c>
      <c r="Y30" s="99">
        <f>ROUNDDOWN(Y85*Assumptions!$J$8,0)*Assumptions!$J$9</f>
        <v>0</v>
      </c>
      <c r="Z30" s="99">
        <f>ROUNDDOWN(Z85*Assumptions!$J$8,0)*Assumptions!$J$9</f>
        <v>0</v>
      </c>
      <c r="AA30" s="99">
        <f>ROUNDDOWN(AA85*Assumptions!$J$8,0)*Assumptions!$J$9</f>
        <v>0</v>
      </c>
      <c r="AB30" s="99">
        <f>ROUNDDOWN(AB85*Assumptions!$J$8,0)*Assumptions!$J$9</f>
        <v>0</v>
      </c>
      <c r="AD30" s="72">
        <f>SUM(E30:H30)</f>
        <v>0</v>
      </c>
      <c r="AE30" s="73">
        <f>SUM(I30:T30)</f>
        <v>0</v>
      </c>
      <c r="AF30" s="74">
        <f>SUM(U30:AB30)</f>
        <v>0</v>
      </c>
    </row>
    <row r="31" spans="2:32" x14ac:dyDescent="0.15">
      <c r="C31" t="s">
        <v>35</v>
      </c>
      <c r="E31" s="99">
        <f>Assumptions!$J$11</f>
        <v>15000</v>
      </c>
      <c r="F31" s="99">
        <f>Assumptions!$J$11</f>
        <v>15000</v>
      </c>
      <c r="G31" s="99">
        <f>Assumptions!$J$11</f>
        <v>15000</v>
      </c>
      <c r="H31" s="99">
        <f>Assumptions!$J$11</f>
        <v>15000</v>
      </c>
      <c r="I31" s="99">
        <f>Assumptions!$J$11</f>
        <v>15000</v>
      </c>
      <c r="J31" s="99">
        <f>Assumptions!$J$11</f>
        <v>15000</v>
      </c>
      <c r="K31" s="99">
        <f>Assumptions!$J$11</f>
        <v>15000</v>
      </c>
      <c r="L31" s="99">
        <f>Assumptions!$J$11</f>
        <v>15000</v>
      </c>
      <c r="M31" s="99">
        <f>Assumptions!$J$11</f>
        <v>15000</v>
      </c>
      <c r="N31" s="99">
        <f>Assumptions!$J$11</f>
        <v>15000</v>
      </c>
      <c r="O31" s="99">
        <f>Assumptions!$J$11</f>
        <v>15000</v>
      </c>
      <c r="P31" s="99">
        <f>Assumptions!$J$11</f>
        <v>15000</v>
      </c>
      <c r="Q31" s="99">
        <f>Assumptions!$J$11</f>
        <v>15000</v>
      </c>
      <c r="R31" s="99">
        <f>Assumptions!$J$11</f>
        <v>15000</v>
      </c>
      <c r="S31" s="99">
        <f>Assumptions!$J$11</f>
        <v>15000</v>
      </c>
      <c r="T31" s="99">
        <f>Assumptions!$J$11</f>
        <v>15000</v>
      </c>
      <c r="U31" s="99">
        <f>Assumptions!$J$11</f>
        <v>15000</v>
      </c>
      <c r="V31" s="99">
        <f>Assumptions!$J$11</f>
        <v>15000</v>
      </c>
      <c r="W31" s="99">
        <f>Assumptions!$J$11</f>
        <v>15000</v>
      </c>
      <c r="X31" s="99">
        <f>Assumptions!$J$11</f>
        <v>15000</v>
      </c>
      <c r="Y31" s="99">
        <f>Assumptions!$J$11</f>
        <v>15000</v>
      </c>
      <c r="Z31" s="99">
        <f>Assumptions!$J$11</f>
        <v>15000</v>
      </c>
      <c r="AA31" s="99">
        <f>Assumptions!$J$11</f>
        <v>15000</v>
      </c>
      <c r="AB31" s="99">
        <f>Assumptions!$J$11</f>
        <v>15000</v>
      </c>
      <c r="AD31" s="72">
        <f>SUM(E31:H31)</f>
        <v>60000</v>
      </c>
      <c r="AE31" s="73">
        <f>SUM(I31:T31)</f>
        <v>180000</v>
      </c>
      <c r="AF31" s="74">
        <f>SUM(U31:AB31)</f>
        <v>120000</v>
      </c>
    </row>
    <row r="32" spans="2:32" x14ac:dyDescent="0.15">
      <c r="C32" t="s">
        <v>24</v>
      </c>
      <c r="E32" s="99">
        <f>Assumptions!$J$12</f>
        <v>15000</v>
      </c>
      <c r="F32" s="99">
        <f>Assumptions!$J$12</f>
        <v>15000</v>
      </c>
      <c r="G32" s="99">
        <f>Assumptions!$J$12</f>
        <v>15000</v>
      </c>
      <c r="H32" s="99">
        <f>Assumptions!$J$12</f>
        <v>15000</v>
      </c>
      <c r="I32" s="99">
        <f>Assumptions!$J$12</f>
        <v>15000</v>
      </c>
      <c r="J32" s="99">
        <f>Assumptions!$J$12</f>
        <v>15000</v>
      </c>
      <c r="K32" s="99">
        <f>Assumptions!$J$12</f>
        <v>15000</v>
      </c>
      <c r="L32" s="99">
        <f>Assumptions!$J$12</f>
        <v>15000</v>
      </c>
      <c r="M32" s="99">
        <f>Assumptions!$J$12</f>
        <v>15000</v>
      </c>
      <c r="N32" s="99">
        <f>Assumptions!$J$12</f>
        <v>15000</v>
      </c>
      <c r="O32" s="99">
        <f>Assumptions!$J$12</f>
        <v>15000</v>
      </c>
      <c r="P32" s="99">
        <f>Assumptions!$J$12</f>
        <v>15000</v>
      </c>
      <c r="Q32" s="99">
        <f>Assumptions!$J$12</f>
        <v>15000</v>
      </c>
      <c r="R32" s="99">
        <f>Assumptions!$J$12</f>
        <v>15000</v>
      </c>
      <c r="S32" s="99">
        <f>Assumptions!$J$12</f>
        <v>15000</v>
      </c>
      <c r="T32" s="99">
        <f>Assumptions!$J$12</f>
        <v>15000</v>
      </c>
      <c r="U32" s="99">
        <f>Assumptions!$J$12</f>
        <v>15000</v>
      </c>
      <c r="V32" s="99">
        <f>Assumptions!$J$12</f>
        <v>15000</v>
      </c>
      <c r="W32" s="99">
        <f>Assumptions!$J$12</f>
        <v>15000</v>
      </c>
      <c r="X32" s="99">
        <f>Assumptions!$J$12</f>
        <v>15000</v>
      </c>
      <c r="Y32" s="99">
        <f>Assumptions!$J$12</f>
        <v>15000</v>
      </c>
      <c r="Z32" s="99">
        <f>Assumptions!$J$12</f>
        <v>15000</v>
      </c>
      <c r="AA32" s="99">
        <f>Assumptions!$J$12</f>
        <v>15000</v>
      </c>
      <c r="AB32" s="99">
        <f>Assumptions!$J$12</f>
        <v>15000</v>
      </c>
      <c r="AD32" s="72">
        <f>SUM(E32:H32)</f>
        <v>60000</v>
      </c>
      <c r="AE32" s="73">
        <f>SUM(I32:T32)</f>
        <v>180000</v>
      </c>
      <c r="AF32" s="74">
        <f>SUM(U32:AB32)</f>
        <v>120000</v>
      </c>
    </row>
    <row r="33" spans="2:32" x14ac:dyDescent="0.15">
      <c r="C33" t="s">
        <v>25</v>
      </c>
      <c r="E33" s="99">
        <f>Assumptions!$J$13</f>
        <v>5000</v>
      </c>
      <c r="F33" s="99">
        <f>Assumptions!$J$13</f>
        <v>5000</v>
      </c>
      <c r="G33" s="99">
        <f>Assumptions!$J$13</f>
        <v>5000</v>
      </c>
      <c r="H33" s="99">
        <f>Assumptions!$J$13</f>
        <v>5000</v>
      </c>
      <c r="I33" s="99">
        <f>Assumptions!$J$13</f>
        <v>5000</v>
      </c>
      <c r="J33" s="99">
        <f>Assumptions!$J$13</f>
        <v>5000</v>
      </c>
      <c r="K33" s="99">
        <f>Assumptions!$J$13</f>
        <v>5000</v>
      </c>
      <c r="L33" s="99">
        <f>Assumptions!$J$13</f>
        <v>5000</v>
      </c>
      <c r="M33" s="99">
        <f>Assumptions!$J$13</f>
        <v>5000</v>
      </c>
      <c r="N33" s="99">
        <f>Assumptions!$J$13</f>
        <v>5000</v>
      </c>
      <c r="O33" s="99">
        <f>Assumptions!$J$13</f>
        <v>5000</v>
      </c>
      <c r="P33" s="99">
        <f>Assumptions!$J$13</f>
        <v>5000</v>
      </c>
      <c r="Q33" s="99">
        <f>Assumptions!$J$13</f>
        <v>5000</v>
      </c>
      <c r="R33" s="99">
        <f>Assumptions!$J$13</f>
        <v>5000</v>
      </c>
      <c r="S33" s="99">
        <f>Assumptions!$J$13</f>
        <v>5000</v>
      </c>
      <c r="T33" s="99">
        <f>Assumptions!$J$13</f>
        <v>5000</v>
      </c>
      <c r="U33" s="99">
        <f>Assumptions!$J$13</f>
        <v>5000</v>
      </c>
      <c r="V33" s="99">
        <f>Assumptions!$J$13</f>
        <v>5000</v>
      </c>
      <c r="W33" s="99">
        <f>Assumptions!$J$13</f>
        <v>5000</v>
      </c>
      <c r="X33" s="99">
        <f>Assumptions!$J$13</f>
        <v>5000</v>
      </c>
      <c r="Y33" s="99">
        <f>Assumptions!$J$13</f>
        <v>5000</v>
      </c>
      <c r="Z33" s="99">
        <f>Assumptions!$J$13</f>
        <v>5000</v>
      </c>
      <c r="AA33" s="99">
        <f>Assumptions!$J$13</f>
        <v>5000</v>
      </c>
      <c r="AB33" s="99">
        <f>Assumptions!$J$13</f>
        <v>5000</v>
      </c>
      <c r="AD33" s="72">
        <f>SUM(E33:H33)</f>
        <v>20000</v>
      </c>
      <c r="AE33" s="73">
        <f>SUM(I33:T33)</f>
        <v>60000</v>
      </c>
      <c r="AF33" s="74">
        <f>SUM(U33:AB33)</f>
        <v>40000</v>
      </c>
    </row>
    <row r="34" spans="2:32" x14ac:dyDescent="0.15">
      <c r="B34" t="s">
        <v>11</v>
      </c>
      <c r="AD34" s="75"/>
      <c r="AE34" s="46"/>
      <c r="AF34" s="76"/>
    </row>
    <row r="35" spans="2:32" x14ac:dyDescent="0.15">
      <c r="C35" t="s">
        <v>26</v>
      </c>
      <c r="E35" s="99">
        <f>MAX(Assumptions!$E$13,E108*Assumptions!$E$10*Assumptions!$E$11/12)</f>
        <v>9375</v>
      </c>
      <c r="F35" s="99">
        <f>MAX(Assumptions!$E$13,F108*Assumptions!$E$10*Assumptions!$E$11/12)</f>
        <v>9375</v>
      </c>
      <c r="G35" s="99">
        <f>MAX(Assumptions!$E$13,G108*Assumptions!$E$10*Assumptions!$E$11/12)</f>
        <v>9375</v>
      </c>
      <c r="H35" s="99">
        <f>MAX(Assumptions!$E$13,H108*Assumptions!$E$10*Assumptions!$E$11/12)</f>
        <v>9375</v>
      </c>
      <c r="I35" s="99">
        <f>MAX(Assumptions!$E$13,I108*Assumptions!$E$10*Assumptions!$E$11/12)</f>
        <v>9375</v>
      </c>
      <c r="J35" s="99">
        <f>MAX(Assumptions!$E$13,J108*Assumptions!$E$10*Assumptions!$E$11/12)</f>
        <v>9375</v>
      </c>
      <c r="K35" s="99">
        <f>MAX(Assumptions!$E$13,K108*Assumptions!$E$10*Assumptions!$E$11/12)</f>
        <v>9375</v>
      </c>
      <c r="L35" s="99">
        <f>MAX(Assumptions!$E$13,L108*Assumptions!$E$10*Assumptions!$E$11/12)</f>
        <v>9375</v>
      </c>
      <c r="M35" s="99">
        <f>MAX(Assumptions!$E$13,M108*Assumptions!$E$10*Assumptions!$E$11/12)</f>
        <v>9375</v>
      </c>
      <c r="N35" s="99">
        <f>MAX(Assumptions!$E$13,N108*Assumptions!$E$10*Assumptions!$E$11/12)</f>
        <v>9375</v>
      </c>
      <c r="O35" s="99">
        <f>MAX(Assumptions!$E$13,O108*Assumptions!$E$10*Assumptions!$E$11/12)</f>
        <v>9375</v>
      </c>
      <c r="P35" s="99">
        <f>MAX(Assumptions!$E$13,P108*Assumptions!$E$10*Assumptions!$E$11/12)</f>
        <v>9375</v>
      </c>
      <c r="Q35" s="99">
        <f>MAX(Assumptions!$E$13,Q108*Assumptions!$E$10*Assumptions!$E$11/12)</f>
        <v>9375</v>
      </c>
      <c r="R35" s="99">
        <f>MAX(Assumptions!$E$13,R108*Assumptions!$E$10*Assumptions!$E$11/12)</f>
        <v>9375</v>
      </c>
      <c r="S35" s="99">
        <f>MAX(Assumptions!$E$13,S108*Assumptions!$E$10*Assumptions!$E$11/12)</f>
        <v>9375</v>
      </c>
      <c r="T35" s="99">
        <f>MAX(Assumptions!$E$13,T108*Assumptions!$E$10*Assumptions!$E$11/12)</f>
        <v>9375</v>
      </c>
      <c r="U35" s="99">
        <f>MAX(Assumptions!$E$13,U108*Assumptions!$E$10*Assumptions!$E$11/12)</f>
        <v>9375</v>
      </c>
      <c r="V35" s="99">
        <f>MAX(Assumptions!$E$13,V108*Assumptions!$E$10*Assumptions!$E$11/12)</f>
        <v>9375</v>
      </c>
      <c r="W35" s="99">
        <f>MAX(Assumptions!$E$13,W108*Assumptions!$E$10*Assumptions!$E$11/12)</f>
        <v>9375</v>
      </c>
      <c r="X35" s="99">
        <f>MAX(Assumptions!$E$13,X108*Assumptions!$E$10*Assumptions!$E$11/12)</f>
        <v>9375</v>
      </c>
      <c r="Y35" s="99">
        <f>MAX(Assumptions!$E$13,Y108*Assumptions!$E$10*Assumptions!$E$11/12)</f>
        <v>9375</v>
      </c>
      <c r="Z35" s="99">
        <f>MAX(Assumptions!$E$13,Z108*Assumptions!$E$10*Assumptions!$E$11/12)</f>
        <v>9375</v>
      </c>
      <c r="AA35" s="99">
        <f>MAX(Assumptions!$E$13,AA108*Assumptions!$E$10*Assumptions!$E$11/12)</f>
        <v>9375</v>
      </c>
      <c r="AB35" s="99">
        <f>MAX(Assumptions!$E$13,AB108*Assumptions!$E$10*Assumptions!$E$11/12)</f>
        <v>9375</v>
      </c>
      <c r="AD35" s="72">
        <f>SUM(E35:H35)</f>
        <v>37500</v>
      </c>
      <c r="AE35" s="73">
        <f>SUM(I35:T35)</f>
        <v>112500</v>
      </c>
      <c r="AF35" s="74">
        <f>SUM(U35:AB35)</f>
        <v>75000</v>
      </c>
    </row>
    <row r="36" spans="2:32" x14ac:dyDescent="0.15">
      <c r="C36" t="s">
        <v>27</v>
      </c>
      <c r="E36" s="99">
        <f>Assumptions!$E$17/12</f>
        <v>1000</v>
      </c>
      <c r="F36" s="99">
        <f>Assumptions!$E$17/12</f>
        <v>1000</v>
      </c>
      <c r="G36" s="99">
        <f>Assumptions!$E$17/12</f>
        <v>1000</v>
      </c>
      <c r="H36" s="99">
        <f>Assumptions!$E$17/12</f>
        <v>1000</v>
      </c>
      <c r="I36" s="99">
        <f>Assumptions!$E$17/12</f>
        <v>1000</v>
      </c>
      <c r="J36" s="99">
        <f>Assumptions!$E$17/12</f>
        <v>1000</v>
      </c>
      <c r="K36" s="99">
        <f>Assumptions!$E$17/12</f>
        <v>1000</v>
      </c>
      <c r="L36" s="99">
        <f>Assumptions!$E$17/12</f>
        <v>1000</v>
      </c>
      <c r="M36" s="99">
        <f>Assumptions!$E$17/12</f>
        <v>1000</v>
      </c>
      <c r="N36" s="99">
        <f>Assumptions!$E$17/12</f>
        <v>1000</v>
      </c>
      <c r="O36" s="99">
        <f>Assumptions!$E$17/12</f>
        <v>1000</v>
      </c>
      <c r="P36" s="99">
        <f>Assumptions!$E$17/12</f>
        <v>1000</v>
      </c>
      <c r="Q36" s="99">
        <f>Assumptions!$E$17/12</f>
        <v>1000</v>
      </c>
      <c r="R36" s="99">
        <f>Assumptions!$E$17/12</f>
        <v>1000</v>
      </c>
      <c r="S36" s="99">
        <f>Assumptions!$E$17/12</f>
        <v>1000</v>
      </c>
      <c r="T36" s="99">
        <f>Assumptions!$E$17/12</f>
        <v>1000</v>
      </c>
      <c r="U36" s="99">
        <f>Assumptions!$E$17/12</f>
        <v>1000</v>
      </c>
      <c r="V36" s="99">
        <f>Assumptions!$E$17/12</f>
        <v>1000</v>
      </c>
      <c r="W36" s="99">
        <f>Assumptions!$E$17/12</f>
        <v>1000</v>
      </c>
      <c r="X36" s="99">
        <f>Assumptions!$E$17/12</f>
        <v>1000</v>
      </c>
      <c r="Y36" s="99">
        <f>Assumptions!$E$17/12</f>
        <v>1000</v>
      </c>
      <c r="Z36" s="99">
        <f>Assumptions!$E$17/12</f>
        <v>1000</v>
      </c>
      <c r="AA36" s="99">
        <f>Assumptions!$E$17/12</f>
        <v>1000</v>
      </c>
      <c r="AB36" s="99">
        <f>Assumptions!$E$17/12</f>
        <v>1000</v>
      </c>
      <c r="AD36" s="72">
        <f>SUM(E36:H36)</f>
        <v>4000</v>
      </c>
      <c r="AE36" s="73">
        <f>SUM(I36:T36)</f>
        <v>12000</v>
      </c>
      <c r="AF36" s="74">
        <f>SUM(U36:AB36)</f>
        <v>8000</v>
      </c>
    </row>
    <row r="37" spans="2:32" x14ac:dyDescent="0.15">
      <c r="C37" t="s">
        <v>28</v>
      </c>
      <c r="E37" s="99">
        <f>E108*Assumptions!$J$15*Assumptions!$J$16</f>
        <v>0</v>
      </c>
      <c r="F37" s="99">
        <f>F108*Assumptions!$J$15*Assumptions!$J$16</f>
        <v>0</v>
      </c>
      <c r="G37" s="99">
        <f>G108*Assumptions!$J$15*Assumptions!$J$16</f>
        <v>0</v>
      </c>
      <c r="H37" s="99">
        <f>H108*Assumptions!$J$15*Assumptions!$J$16</f>
        <v>0</v>
      </c>
      <c r="I37" s="99">
        <f>I108*Assumptions!$J$15*Assumptions!$J$16</f>
        <v>0</v>
      </c>
      <c r="J37" s="99">
        <f>J108*Assumptions!$J$15*Assumptions!$J$16</f>
        <v>0</v>
      </c>
      <c r="K37" s="99">
        <f>K108*Assumptions!$J$15*Assumptions!$J$16</f>
        <v>0</v>
      </c>
      <c r="L37" s="99">
        <f>L108*Assumptions!$J$15*Assumptions!$J$16</f>
        <v>0</v>
      </c>
      <c r="M37" s="99">
        <f>M108*Assumptions!$J$15*Assumptions!$J$16</f>
        <v>0</v>
      </c>
      <c r="N37" s="99">
        <f>N108*Assumptions!$J$15*Assumptions!$J$16</f>
        <v>0</v>
      </c>
      <c r="O37" s="99">
        <f>O108*Assumptions!$J$15*Assumptions!$J$16</f>
        <v>0</v>
      </c>
      <c r="P37" s="99">
        <f>P108*Assumptions!$J$15*Assumptions!$J$16</f>
        <v>0</v>
      </c>
      <c r="Q37" s="99">
        <f>Q108*Assumptions!$J$15*Assumptions!$J$16</f>
        <v>0</v>
      </c>
      <c r="R37" s="99">
        <f>R108*Assumptions!$J$15*Assumptions!$J$16</f>
        <v>0</v>
      </c>
      <c r="S37" s="99">
        <f>S108*Assumptions!$J$15*Assumptions!$J$16</f>
        <v>0</v>
      </c>
      <c r="T37" s="99">
        <f>T108*Assumptions!$J$15*Assumptions!$J$16</f>
        <v>0</v>
      </c>
      <c r="U37" s="99">
        <f>U108*Assumptions!$J$15*Assumptions!$J$16</f>
        <v>0</v>
      </c>
      <c r="V37" s="99">
        <f>V108*Assumptions!$J$15*Assumptions!$J$16</f>
        <v>0</v>
      </c>
      <c r="W37" s="99">
        <f>W108*Assumptions!$J$15*Assumptions!$J$16</f>
        <v>0</v>
      </c>
      <c r="X37" s="99">
        <f>X108*Assumptions!$J$15*Assumptions!$J$16</f>
        <v>0</v>
      </c>
      <c r="Y37" s="99">
        <f>Y108*Assumptions!$J$15*Assumptions!$J$16</f>
        <v>0</v>
      </c>
      <c r="Z37" s="99">
        <f>Z108*Assumptions!$J$15*Assumptions!$J$16</f>
        <v>0</v>
      </c>
      <c r="AA37" s="99">
        <f>AA108*Assumptions!$J$15*Assumptions!$J$16</f>
        <v>0</v>
      </c>
      <c r="AB37" s="99">
        <f>AB108*Assumptions!$J$15*Assumptions!$J$16</f>
        <v>0</v>
      </c>
      <c r="AD37" s="72">
        <f>SUM(E37:H37)</f>
        <v>0</v>
      </c>
      <c r="AE37" s="73">
        <f>SUM(I37:T37)</f>
        <v>0</v>
      </c>
      <c r="AF37" s="74">
        <f>SUM(U37:AB37)</f>
        <v>0</v>
      </c>
    </row>
    <row r="38" spans="2:32" hidden="1" x14ac:dyDescent="0.15">
      <c r="C38" t="s">
        <v>29</v>
      </c>
      <c r="E38" s="44">
        <v>2000</v>
      </c>
      <c r="F38" s="44">
        <v>2000</v>
      </c>
      <c r="G38" s="44">
        <v>2000</v>
      </c>
      <c r="H38" s="44">
        <v>2000</v>
      </c>
      <c r="I38" s="44">
        <v>2000</v>
      </c>
      <c r="J38" s="44">
        <v>2000</v>
      </c>
      <c r="K38" s="44">
        <v>2000</v>
      </c>
      <c r="L38" s="44">
        <v>2000</v>
      </c>
      <c r="M38" s="44">
        <v>2000</v>
      </c>
      <c r="N38" s="44">
        <v>2000</v>
      </c>
      <c r="O38" s="44">
        <v>2000</v>
      </c>
      <c r="P38" s="44">
        <v>2000</v>
      </c>
      <c r="Q38" s="44">
        <v>2000</v>
      </c>
      <c r="R38" s="44">
        <v>2000</v>
      </c>
      <c r="S38" s="44">
        <v>2000</v>
      </c>
      <c r="T38" s="44">
        <v>2000</v>
      </c>
      <c r="U38" s="44">
        <v>2000</v>
      </c>
      <c r="V38" s="44">
        <v>2000</v>
      </c>
      <c r="W38" s="44">
        <v>2000</v>
      </c>
      <c r="X38" s="44">
        <v>2000</v>
      </c>
      <c r="Y38" s="44">
        <v>2000</v>
      </c>
      <c r="Z38" s="44">
        <v>2000</v>
      </c>
      <c r="AA38" s="44">
        <v>2000</v>
      </c>
      <c r="AB38" s="44">
        <v>2000</v>
      </c>
      <c r="AD38" s="72">
        <f>SUM(E38:H38)</f>
        <v>8000</v>
      </c>
      <c r="AE38" s="73">
        <f>SUM(I38:T38)</f>
        <v>24000</v>
      </c>
      <c r="AF38" s="74">
        <f>SUM(U38:AB38)</f>
        <v>16000</v>
      </c>
    </row>
    <row r="39" spans="2:32" x14ac:dyDescent="0.15">
      <c r="B39" s="3"/>
      <c r="C39" s="3" t="s">
        <v>30</v>
      </c>
      <c r="D39" s="3"/>
      <c r="E39" s="100">
        <f>Assumptions!$O$5</f>
        <v>10000</v>
      </c>
      <c r="F39" s="100">
        <f>Assumptions!$O$5</f>
        <v>10000</v>
      </c>
      <c r="G39" s="100">
        <f>Assumptions!$O$5</f>
        <v>10000</v>
      </c>
      <c r="H39" s="100">
        <f>Assumptions!$O$5</f>
        <v>10000</v>
      </c>
      <c r="I39" s="100">
        <f>Assumptions!$O$5</f>
        <v>10000</v>
      </c>
      <c r="J39" s="100">
        <f>Assumptions!$O$5</f>
        <v>10000</v>
      </c>
      <c r="K39" s="100">
        <f>Assumptions!$O$5</f>
        <v>10000</v>
      </c>
      <c r="L39" s="100">
        <f>Assumptions!$O$5</f>
        <v>10000</v>
      </c>
      <c r="M39" s="100">
        <f>Assumptions!$O$5</f>
        <v>10000</v>
      </c>
      <c r="N39" s="100">
        <f>Assumptions!$O$5</f>
        <v>10000</v>
      </c>
      <c r="O39" s="100">
        <f>Assumptions!$O$5</f>
        <v>10000</v>
      </c>
      <c r="P39" s="100">
        <f>Assumptions!$O$5</f>
        <v>10000</v>
      </c>
      <c r="Q39" s="100">
        <f>Assumptions!$O$5</f>
        <v>10000</v>
      </c>
      <c r="R39" s="100">
        <f>Assumptions!$O$5</f>
        <v>10000</v>
      </c>
      <c r="S39" s="100">
        <f>Assumptions!$O$5</f>
        <v>10000</v>
      </c>
      <c r="T39" s="100">
        <f>Assumptions!$O$5</f>
        <v>10000</v>
      </c>
      <c r="U39" s="100">
        <f>Assumptions!$O$5</f>
        <v>10000</v>
      </c>
      <c r="V39" s="100">
        <f>Assumptions!$O$5</f>
        <v>10000</v>
      </c>
      <c r="W39" s="100">
        <f>Assumptions!$O$5</f>
        <v>10000</v>
      </c>
      <c r="X39" s="100">
        <f>Assumptions!$O$5</f>
        <v>10000</v>
      </c>
      <c r="Y39" s="100">
        <f>Assumptions!$O$5</f>
        <v>10000</v>
      </c>
      <c r="Z39" s="100">
        <f>Assumptions!$O$5</f>
        <v>10000</v>
      </c>
      <c r="AA39" s="100">
        <f>Assumptions!$O$5</f>
        <v>10000</v>
      </c>
      <c r="AB39" s="100">
        <f>Assumptions!$O$5</f>
        <v>10000</v>
      </c>
      <c r="AD39" s="77">
        <f>SUM(E39:H39)</f>
        <v>40000</v>
      </c>
      <c r="AE39" s="78">
        <f>SUM(I39:T39)</f>
        <v>120000</v>
      </c>
      <c r="AF39" s="79">
        <f>SUM(U39:AB39)</f>
        <v>80000</v>
      </c>
    </row>
    <row r="40" spans="2:32" x14ac:dyDescent="0.15">
      <c r="B40" s="2" t="s">
        <v>0</v>
      </c>
      <c r="E40" s="1">
        <f t="shared" ref="E40:G40" si="11">SUM(E19:E39)</f>
        <v>62375</v>
      </c>
      <c r="F40" s="1">
        <f t="shared" si="11"/>
        <v>62375</v>
      </c>
      <c r="G40" s="1">
        <f t="shared" si="11"/>
        <v>62375</v>
      </c>
      <c r="H40" s="1">
        <f t="shared" ref="H40:AB40" si="12">SUM(H19:H39)</f>
        <v>62375</v>
      </c>
      <c r="I40" s="1">
        <f t="shared" si="12"/>
        <v>62375</v>
      </c>
      <c r="J40" s="1">
        <f t="shared" si="12"/>
        <v>62375</v>
      </c>
      <c r="K40" s="1">
        <f t="shared" si="12"/>
        <v>62375</v>
      </c>
      <c r="L40" s="1">
        <f t="shared" si="12"/>
        <v>62375</v>
      </c>
      <c r="M40" s="1">
        <f t="shared" si="12"/>
        <v>62375</v>
      </c>
      <c r="N40" s="1">
        <f t="shared" si="12"/>
        <v>62375</v>
      </c>
      <c r="O40" s="1">
        <f t="shared" si="12"/>
        <v>62375</v>
      </c>
      <c r="P40" s="1">
        <f t="shared" si="12"/>
        <v>62375</v>
      </c>
      <c r="Q40" s="1">
        <f t="shared" si="12"/>
        <v>62375</v>
      </c>
      <c r="R40" s="1">
        <f t="shared" si="12"/>
        <v>62375</v>
      </c>
      <c r="S40" s="1">
        <f t="shared" si="12"/>
        <v>62375</v>
      </c>
      <c r="T40" s="1">
        <f t="shared" si="12"/>
        <v>62375</v>
      </c>
      <c r="U40" s="1">
        <f t="shared" si="12"/>
        <v>62375</v>
      </c>
      <c r="V40" s="1">
        <f t="shared" si="12"/>
        <v>62375</v>
      </c>
      <c r="W40" s="1">
        <f t="shared" si="12"/>
        <v>62375</v>
      </c>
      <c r="X40" s="1">
        <f t="shared" si="12"/>
        <v>62375</v>
      </c>
      <c r="Y40" s="1">
        <f t="shared" si="12"/>
        <v>62375</v>
      </c>
      <c r="Z40" s="1">
        <f t="shared" si="12"/>
        <v>62375</v>
      </c>
      <c r="AA40" s="1">
        <f t="shared" si="12"/>
        <v>62375</v>
      </c>
      <c r="AB40" s="1">
        <f t="shared" si="12"/>
        <v>62375</v>
      </c>
      <c r="AD40" s="23">
        <f>SUM(AD19:AD21,AD27:AD39)</f>
        <v>229500</v>
      </c>
      <c r="AE40" s="24">
        <f>SUM(AE19:AE21,AE27:AE39)</f>
        <v>688500</v>
      </c>
      <c r="AF40" s="25">
        <f>SUM(AF19:AF21,AF27:AF39)</f>
        <v>459000</v>
      </c>
    </row>
    <row r="41" spans="2:32" x14ac:dyDescent="0.15">
      <c r="AD41" s="11"/>
      <c r="AE41" s="12"/>
      <c r="AF41" s="22"/>
    </row>
    <row r="42" spans="2:32" x14ac:dyDescent="0.15">
      <c r="B42" s="2" t="s">
        <v>43</v>
      </c>
      <c r="E42" s="47">
        <f t="shared" ref="E42:G42" si="13">E14-E40</f>
        <v>-62375</v>
      </c>
      <c r="F42" s="47">
        <f t="shared" si="13"/>
        <v>-62375</v>
      </c>
      <c r="G42" s="47">
        <f t="shared" si="13"/>
        <v>-62375</v>
      </c>
      <c r="H42" s="47">
        <f t="shared" ref="H42:AB42" si="14">H14-H40</f>
        <v>-62375</v>
      </c>
      <c r="I42" s="47">
        <f t="shared" si="14"/>
        <v>-62375</v>
      </c>
      <c r="J42" s="47">
        <f t="shared" si="14"/>
        <v>-62375</v>
      </c>
      <c r="K42" s="47">
        <f t="shared" si="14"/>
        <v>-62375</v>
      </c>
      <c r="L42" s="47">
        <f t="shared" si="14"/>
        <v>-62375</v>
      </c>
      <c r="M42" s="65">
        <f t="shared" si="14"/>
        <v>-62375</v>
      </c>
      <c r="N42" s="47">
        <f t="shared" si="14"/>
        <v>-62375</v>
      </c>
      <c r="O42" s="47">
        <f t="shared" si="14"/>
        <v>-62375</v>
      </c>
      <c r="P42" s="47">
        <f t="shared" si="14"/>
        <v>-62375</v>
      </c>
      <c r="Q42" s="47">
        <f t="shared" si="14"/>
        <v>-62375</v>
      </c>
      <c r="R42" s="47">
        <f t="shared" si="14"/>
        <v>-62375</v>
      </c>
      <c r="S42" s="47">
        <f t="shared" si="14"/>
        <v>-62375</v>
      </c>
      <c r="T42" s="47">
        <f t="shared" si="14"/>
        <v>-62375</v>
      </c>
      <c r="U42" s="47">
        <f t="shared" si="14"/>
        <v>-62375</v>
      </c>
      <c r="V42" s="47">
        <f t="shared" si="14"/>
        <v>-62375</v>
      </c>
      <c r="W42" s="47">
        <f t="shared" si="14"/>
        <v>-62375</v>
      </c>
      <c r="X42" s="47">
        <f t="shared" si="14"/>
        <v>-62375</v>
      </c>
      <c r="Y42" s="47">
        <f t="shared" si="14"/>
        <v>-62375</v>
      </c>
      <c r="Z42" s="47">
        <f t="shared" si="14"/>
        <v>-62375</v>
      </c>
      <c r="AA42" s="47">
        <f t="shared" si="14"/>
        <v>-62375</v>
      </c>
      <c r="AB42" s="47">
        <f t="shared" si="14"/>
        <v>-62375</v>
      </c>
      <c r="AD42" s="64">
        <f>AD14-AD40</f>
        <v>-229500</v>
      </c>
      <c r="AE42" s="65">
        <f>AE14-AE40</f>
        <v>-688500</v>
      </c>
      <c r="AF42" s="66">
        <f>AF14-AF40</f>
        <v>-459000</v>
      </c>
    </row>
    <row r="43" spans="2:32" outlineLevel="1" x14ac:dyDescent="0.15">
      <c r="C43" t="s">
        <v>44</v>
      </c>
      <c r="E43" s="33" t="str">
        <f t="shared" ref="E43:G43" si="15">IF(E42&lt;0,"NM",E42/E7)</f>
        <v>NM</v>
      </c>
      <c r="F43" s="33" t="str">
        <f t="shared" si="15"/>
        <v>NM</v>
      </c>
      <c r="G43" s="33" t="str">
        <f t="shared" si="15"/>
        <v>NM</v>
      </c>
      <c r="H43" s="33" t="str">
        <f t="shared" ref="H43:AB43" si="16">IF(H42&lt;0,"NM",H42/H7)</f>
        <v>NM</v>
      </c>
      <c r="I43" s="33" t="str">
        <f t="shared" si="16"/>
        <v>NM</v>
      </c>
      <c r="J43" s="33" t="str">
        <f t="shared" si="16"/>
        <v>NM</v>
      </c>
      <c r="K43" s="33" t="str">
        <f t="shared" si="16"/>
        <v>NM</v>
      </c>
      <c r="L43" s="33" t="str">
        <f t="shared" si="16"/>
        <v>NM</v>
      </c>
      <c r="M43" s="85" t="str">
        <f t="shared" si="16"/>
        <v>NM</v>
      </c>
      <c r="N43" s="48" t="str">
        <f t="shared" si="16"/>
        <v>NM</v>
      </c>
      <c r="O43" s="48" t="str">
        <f t="shared" si="16"/>
        <v>NM</v>
      </c>
      <c r="P43" s="48" t="str">
        <f t="shared" si="16"/>
        <v>NM</v>
      </c>
      <c r="Q43" s="48" t="str">
        <f t="shared" si="16"/>
        <v>NM</v>
      </c>
      <c r="R43" s="48" t="str">
        <f t="shared" si="16"/>
        <v>NM</v>
      </c>
      <c r="S43" s="48" t="str">
        <f t="shared" si="16"/>
        <v>NM</v>
      </c>
      <c r="T43" s="48" t="str">
        <f t="shared" si="16"/>
        <v>NM</v>
      </c>
      <c r="U43" s="48" t="str">
        <f t="shared" si="16"/>
        <v>NM</v>
      </c>
      <c r="V43" s="48" t="str">
        <f t="shared" si="16"/>
        <v>NM</v>
      </c>
      <c r="W43" s="48" t="str">
        <f t="shared" si="16"/>
        <v>NM</v>
      </c>
      <c r="X43" s="48" t="str">
        <f t="shared" si="16"/>
        <v>NM</v>
      </c>
      <c r="Y43" s="48" t="str">
        <f t="shared" si="16"/>
        <v>NM</v>
      </c>
      <c r="Z43" s="48" t="str">
        <f t="shared" si="16"/>
        <v>NM</v>
      </c>
      <c r="AA43" s="48" t="str">
        <f t="shared" si="16"/>
        <v>NM</v>
      </c>
      <c r="AB43" s="48" t="str">
        <f t="shared" si="16"/>
        <v>NM</v>
      </c>
      <c r="AD43" s="67" t="str">
        <f>IF(AD42&lt;0,"NM",AD42/AD7)</f>
        <v>NM</v>
      </c>
      <c r="AE43" s="68" t="str">
        <f>IF(AE42&lt;0,"NM",AE42/AE7)</f>
        <v>NM</v>
      </c>
      <c r="AF43" s="69" t="str">
        <f>IF(AF42&lt;0,"NM",AF42/AF7)</f>
        <v>NM</v>
      </c>
    </row>
    <row r="44" spans="2:32" x14ac:dyDescent="0.15">
      <c r="AD44" s="11"/>
      <c r="AE44" s="12"/>
      <c r="AF44" s="22"/>
    </row>
    <row r="45" spans="2:32" x14ac:dyDescent="0.15">
      <c r="B45" s="2" t="s">
        <v>31</v>
      </c>
      <c r="AD45" s="11"/>
      <c r="AE45" s="12"/>
      <c r="AF45" s="22"/>
    </row>
    <row r="46" spans="2:32" outlineLevel="1" x14ac:dyDescent="0.15">
      <c r="C46" t="s">
        <v>33</v>
      </c>
      <c r="D46" s="35"/>
      <c r="E46" s="1">
        <f>Assumptions!$E7*E$85</f>
        <v>0</v>
      </c>
      <c r="F46" s="1">
        <f>Assumptions!$E7*F$85</f>
        <v>0</v>
      </c>
      <c r="G46" s="1">
        <f>Assumptions!$E7*G$85</f>
        <v>0</v>
      </c>
      <c r="H46" s="1">
        <f>Assumptions!$E7*H$85</f>
        <v>0</v>
      </c>
      <c r="I46" s="1">
        <f>Assumptions!$E7*I$85</f>
        <v>0</v>
      </c>
      <c r="J46" s="1">
        <f>Assumptions!$E7*J$85</f>
        <v>0</v>
      </c>
      <c r="K46" s="1">
        <f>Assumptions!$E7*K$85</f>
        <v>0</v>
      </c>
      <c r="L46" s="1">
        <f>Assumptions!$E7*L$85</f>
        <v>0</v>
      </c>
      <c r="M46" s="24">
        <f>Assumptions!$E7*M$85</f>
        <v>0</v>
      </c>
      <c r="N46" s="1">
        <f>Assumptions!$E7*N$85</f>
        <v>0</v>
      </c>
      <c r="O46" s="1">
        <f>Assumptions!$E7*O$85</f>
        <v>0</v>
      </c>
      <c r="P46" s="1">
        <f>Assumptions!$E7*P$85</f>
        <v>0</v>
      </c>
      <c r="Q46" s="1">
        <f>Assumptions!$E7*Q$85</f>
        <v>0</v>
      </c>
      <c r="R46" s="1">
        <f>Assumptions!$E7*R$85</f>
        <v>0</v>
      </c>
      <c r="S46" s="1">
        <f>Assumptions!$E7*S$85</f>
        <v>0</v>
      </c>
      <c r="T46" s="1">
        <f>Assumptions!$E7*T$85</f>
        <v>0</v>
      </c>
      <c r="U46" s="1">
        <f>Assumptions!$E7*U$85</f>
        <v>0</v>
      </c>
      <c r="V46" s="1">
        <f>Assumptions!$E7*V$85</f>
        <v>0</v>
      </c>
      <c r="W46" s="1">
        <f>Assumptions!$E7*W$85</f>
        <v>0</v>
      </c>
      <c r="X46" s="1">
        <f>Assumptions!$E7*X$85</f>
        <v>0</v>
      </c>
      <c r="Y46" s="1">
        <f>Assumptions!$E7*Y$85</f>
        <v>0</v>
      </c>
      <c r="Z46" s="1">
        <f>Assumptions!$E7*Z$85</f>
        <v>0</v>
      </c>
      <c r="AA46" s="1">
        <f>Assumptions!$E7*AA$85</f>
        <v>0</v>
      </c>
      <c r="AB46" s="1">
        <f>Assumptions!$E7*AB$85</f>
        <v>0</v>
      </c>
      <c r="AD46" s="23">
        <f>SUM(E46:H46)</f>
        <v>0</v>
      </c>
      <c r="AE46" s="24">
        <f>SUM(I46:T46)</f>
        <v>0</v>
      </c>
      <c r="AF46" s="25">
        <f>SUM(U46:AB46)</f>
        <v>0</v>
      </c>
    </row>
    <row r="47" spans="2:32" outlineLevel="1" x14ac:dyDescent="0.15">
      <c r="C47" t="s">
        <v>32</v>
      </c>
      <c r="D47" s="35"/>
      <c r="E47" s="1">
        <f>Assumptions!$E8*E$85</f>
        <v>0</v>
      </c>
      <c r="F47" s="1">
        <f>Assumptions!$E8*F$85</f>
        <v>0</v>
      </c>
      <c r="G47" s="1">
        <f>Assumptions!$E8*G$85</f>
        <v>0</v>
      </c>
      <c r="H47" s="1">
        <f>Assumptions!$E8*H$85</f>
        <v>0</v>
      </c>
      <c r="I47" s="1">
        <f>Assumptions!$E8*I$85</f>
        <v>0</v>
      </c>
      <c r="J47" s="1">
        <f>Assumptions!$E8*J$85</f>
        <v>0</v>
      </c>
      <c r="K47" s="1">
        <f>Assumptions!$E8*K$85</f>
        <v>0</v>
      </c>
      <c r="L47" s="1">
        <f>Assumptions!$E8*L$85</f>
        <v>0</v>
      </c>
      <c r="M47" s="24">
        <f>Assumptions!$E8*M$85</f>
        <v>0</v>
      </c>
      <c r="N47" s="1">
        <f>Assumptions!$E8*N$85</f>
        <v>0</v>
      </c>
      <c r="O47" s="1">
        <f>Assumptions!$E8*O$85</f>
        <v>0</v>
      </c>
      <c r="P47" s="1">
        <f>Assumptions!$E8*P$85</f>
        <v>0</v>
      </c>
      <c r="Q47" s="1">
        <f>Assumptions!$E8*Q$85</f>
        <v>0</v>
      </c>
      <c r="R47" s="1">
        <f>Assumptions!$E8*R$85</f>
        <v>0</v>
      </c>
      <c r="S47" s="1">
        <f>Assumptions!$E8*S$85</f>
        <v>0</v>
      </c>
      <c r="T47" s="1">
        <f>Assumptions!$E8*T$85</f>
        <v>0</v>
      </c>
      <c r="U47" s="1">
        <f>Assumptions!$E8*U$85</f>
        <v>0</v>
      </c>
      <c r="V47" s="1">
        <f>Assumptions!$E8*V$85</f>
        <v>0</v>
      </c>
      <c r="W47" s="1">
        <f>Assumptions!$E8*W$85</f>
        <v>0</v>
      </c>
      <c r="X47" s="1">
        <f>Assumptions!$E8*X$85</f>
        <v>0</v>
      </c>
      <c r="Y47" s="1">
        <f>Assumptions!$E8*Y$85</f>
        <v>0</v>
      </c>
      <c r="Z47" s="1">
        <f>Assumptions!$E8*Z$85</f>
        <v>0</v>
      </c>
      <c r="AA47" s="1">
        <f>Assumptions!$E8*AA$85</f>
        <v>0</v>
      </c>
      <c r="AB47" s="1">
        <f>Assumptions!$E8*AB$85</f>
        <v>0</v>
      </c>
      <c r="AD47" s="23">
        <f>SUM(E47:H47)</f>
        <v>0</v>
      </c>
      <c r="AE47" s="24">
        <f>SUM(I47:T47)</f>
        <v>0</v>
      </c>
      <c r="AF47" s="25">
        <f>SUM(U47:AB47)</f>
        <v>0</v>
      </c>
    </row>
    <row r="48" spans="2:32" outlineLevel="1" x14ac:dyDescent="0.15">
      <c r="D48" s="35"/>
      <c r="E48" s="1"/>
      <c r="F48" s="1"/>
      <c r="G48" s="1"/>
      <c r="H48" s="1"/>
      <c r="I48" s="1"/>
      <c r="J48" s="1"/>
      <c r="K48" s="1"/>
      <c r="L48" s="1"/>
      <c r="M48" s="24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D48" s="23"/>
      <c r="AE48" s="24"/>
      <c r="AF48" s="25"/>
    </row>
    <row r="49" spans="2:32" x14ac:dyDescent="0.15">
      <c r="B49" s="2" t="s">
        <v>94</v>
      </c>
      <c r="D49" s="35"/>
      <c r="E49" s="1"/>
      <c r="F49" s="1"/>
      <c r="G49" s="1"/>
      <c r="H49" s="1"/>
      <c r="I49" s="1"/>
      <c r="J49" s="1"/>
      <c r="K49" s="1"/>
      <c r="L49" s="1"/>
      <c r="M49" s="24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D49" s="23"/>
      <c r="AE49" s="24"/>
      <c r="AF49" s="25"/>
    </row>
    <row r="50" spans="2:32" x14ac:dyDescent="0.15">
      <c r="AD50" s="11"/>
      <c r="AE50" s="12"/>
      <c r="AF50" s="22"/>
    </row>
    <row r="51" spans="2:32" x14ac:dyDescent="0.15">
      <c r="B51" s="6" t="s">
        <v>34</v>
      </c>
      <c r="C51" s="5"/>
      <c r="D51" s="5"/>
      <c r="E51" s="50">
        <f t="shared" ref="E51:G51" si="17">E42-SUM(E46:E47)</f>
        <v>-62375</v>
      </c>
      <c r="F51" s="50">
        <f t="shared" si="17"/>
        <v>-62375</v>
      </c>
      <c r="G51" s="50">
        <f t="shared" si="17"/>
        <v>-62375</v>
      </c>
      <c r="H51" s="50">
        <f t="shared" ref="H51:AB51" si="18">H42-SUM(H46:H47)</f>
        <v>-62375</v>
      </c>
      <c r="I51" s="50">
        <f t="shared" si="18"/>
        <v>-62375</v>
      </c>
      <c r="J51" s="50">
        <f t="shared" si="18"/>
        <v>-62375</v>
      </c>
      <c r="K51" s="50">
        <f t="shared" si="18"/>
        <v>-62375</v>
      </c>
      <c r="L51" s="50">
        <f t="shared" si="18"/>
        <v>-62375</v>
      </c>
      <c r="M51" s="50">
        <f t="shared" si="18"/>
        <v>-62375</v>
      </c>
      <c r="N51" s="50">
        <f t="shared" si="18"/>
        <v>-62375</v>
      </c>
      <c r="O51" s="50">
        <f t="shared" si="18"/>
        <v>-62375</v>
      </c>
      <c r="P51" s="50">
        <f t="shared" si="18"/>
        <v>-62375</v>
      </c>
      <c r="Q51" s="50">
        <f t="shared" si="18"/>
        <v>-62375</v>
      </c>
      <c r="R51" s="50">
        <f t="shared" si="18"/>
        <v>-62375</v>
      </c>
      <c r="S51" s="50">
        <f t="shared" si="18"/>
        <v>-62375</v>
      </c>
      <c r="T51" s="50">
        <f t="shared" si="18"/>
        <v>-62375</v>
      </c>
      <c r="U51" s="50">
        <f t="shared" si="18"/>
        <v>-62375</v>
      </c>
      <c r="V51" s="50">
        <f t="shared" si="18"/>
        <v>-62375</v>
      </c>
      <c r="W51" s="50">
        <f t="shared" si="18"/>
        <v>-62375</v>
      </c>
      <c r="X51" s="50">
        <f t="shared" si="18"/>
        <v>-62375</v>
      </c>
      <c r="Y51" s="50">
        <f t="shared" si="18"/>
        <v>-62375</v>
      </c>
      <c r="Z51" s="50">
        <f t="shared" si="18"/>
        <v>-62375</v>
      </c>
      <c r="AA51" s="50">
        <f t="shared" si="18"/>
        <v>-62375</v>
      </c>
      <c r="AB51" s="50">
        <f t="shared" si="18"/>
        <v>-62375</v>
      </c>
      <c r="AD51" s="70">
        <f>SUM(E51:H51)</f>
        <v>-249500</v>
      </c>
      <c r="AE51" s="50">
        <f>SUM(I51:T51)</f>
        <v>-748500</v>
      </c>
      <c r="AF51" s="71">
        <f>SUM(U51:AB51)</f>
        <v>-499000</v>
      </c>
    </row>
    <row r="52" spans="2:32" x14ac:dyDescent="0.15">
      <c r="B52" s="6" t="s">
        <v>45</v>
      </c>
      <c r="C52" s="5"/>
      <c r="D52" s="5"/>
      <c r="E52" s="50">
        <f t="shared" ref="E52" si="19">D52+E51</f>
        <v>-62375</v>
      </c>
      <c r="F52" s="50">
        <f t="shared" ref="F52" si="20">E52+F51</f>
        <v>-124750</v>
      </c>
      <c r="G52" s="50">
        <f t="shared" ref="G52" si="21">F52+G51</f>
        <v>-187125</v>
      </c>
      <c r="H52" s="50">
        <f t="shared" ref="H52:AB52" si="22">G52+H51</f>
        <v>-249500</v>
      </c>
      <c r="I52" s="50">
        <f t="shared" si="22"/>
        <v>-311875</v>
      </c>
      <c r="J52" s="50">
        <f t="shared" si="22"/>
        <v>-374250</v>
      </c>
      <c r="K52" s="50">
        <f t="shared" si="22"/>
        <v>-436625</v>
      </c>
      <c r="L52" s="50">
        <f t="shared" si="22"/>
        <v>-499000</v>
      </c>
      <c r="M52" s="101">
        <f t="shared" si="22"/>
        <v>-561375</v>
      </c>
      <c r="N52" s="50">
        <f t="shared" si="22"/>
        <v>-623750</v>
      </c>
      <c r="O52" s="50">
        <f t="shared" si="22"/>
        <v>-686125</v>
      </c>
      <c r="P52" s="50">
        <f t="shared" si="22"/>
        <v>-748500</v>
      </c>
      <c r="Q52" s="50">
        <f t="shared" si="22"/>
        <v>-810875</v>
      </c>
      <c r="R52" s="50">
        <f t="shared" si="22"/>
        <v>-873250</v>
      </c>
      <c r="S52" s="50">
        <f t="shared" si="22"/>
        <v>-935625</v>
      </c>
      <c r="T52" s="50">
        <f t="shared" si="22"/>
        <v>-998000</v>
      </c>
      <c r="U52" s="50">
        <f t="shared" si="22"/>
        <v>-1060375</v>
      </c>
      <c r="V52" s="50">
        <f t="shared" si="22"/>
        <v>-1122750</v>
      </c>
      <c r="W52" s="50">
        <f t="shared" si="22"/>
        <v>-1185125</v>
      </c>
      <c r="X52" s="50">
        <f t="shared" si="22"/>
        <v>-1247500</v>
      </c>
      <c r="Y52" s="50">
        <f t="shared" si="22"/>
        <v>-1309875</v>
      </c>
      <c r="Z52" s="50">
        <f t="shared" si="22"/>
        <v>-1372250</v>
      </c>
      <c r="AA52" s="50">
        <f t="shared" si="22"/>
        <v>-1434625</v>
      </c>
      <c r="AB52" s="50">
        <f t="shared" si="22"/>
        <v>-1497000</v>
      </c>
      <c r="AD52" s="70">
        <f>AD51</f>
        <v>-249500</v>
      </c>
      <c r="AE52" s="50">
        <f>AD52+AE51</f>
        <v>-998000</v>
      </c>
      <c r="AF52" s="71">
        <f>AE52+AF51</f>
        <v>-1497000</v>
      </c>
    </row>
    <row r="54" spans="2:32" x14ac:dyDescent="0.15">
      <c r="B54" s="51" t="s">
        <v>46</v>
      </c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D54" s="19"/>
      <c r="AE54" s="9"/>
      <c r="AF54" s="10"/>
    </row>
    <row r="55" spans="2:32" x14ac:dyDescent="0.15">
      <c r="B55" s="52" t="s">
        <v>2</v>
      </c>
      <c r="C55" s="12"/>
      <c r="D55" s="12"/>
      <c r="E55" s="13">
        <f t="shared" ref="E55:G55" si="23">E12/(E$12+E$40+SUM(E$46:E$47))</f>
        <v>0</v>
      </c>
      <c r="F55" s="13">
        <f t="shared" si="23"/>
        <v>0</v>
      </c>
      <c r="G55" s="13">
        <f t="shared" si="23"/>
        <v>0</v>
      </c>
      <c r="H55" s="13">
        <f t="shared" ref="H55:AB55" si="24">H12/(H$12+H$40+SUM(H$46:H$47))</f>
        <v>0</v>
      </c>
      <c r="I55" s="13">
        <f t="shared" si="24"/>
        <v>0</v>
      </c>
      <c r="J55" s="13">
        <f t="shared" si="24"/>
        <v>0</v>
      </c>
      <c r="K55" s="13">
        <f t="shared" si="24"/>
        <v>0</v>
      </c>
      <c r="L55" s="13">
        <f t="shared" si="24"/>
        <v>0</v>
      </c>
      <c r="M55" s="13">
        <f t="shared" si="24"/>
        <v>0</v>
      </c>
      <c r="N55" s="13">
        <f t="shared" si="24"/>
        <v>0</v>
      </c>
      <c r="O55" s="13">
        <f t="shared" si="24"/>
        <v>0</v>
      </c>
      <c r="P55" s="13">
        <f t="shared" si="24"/>
        <v>0</v>
      </c>
      <c r="Q55" s="13">
        <f t="shared" si="24"/>
        <v>0</v>
      </c>
      <c r="R55" s="13">
        <f t="shared" si="24"/>
        <v>0</v>
      </c>
      <c r="S55" s="13">
        <f t="shared" si="24"/>
        <v>0</v>
      </c>
      <c r="T55" s="13">
        <f t="shared" si="24"/>
        <v>0</v>
      </c>
      <c r="U55" s="13">
        <f t="shared" si="24"/>
        <v>0</v>
      </c>
      <c r="V55" s="13">
        <f t="shared" si="24"/>
        <v>0</v>
      </c>
      <c r="W55" s="13">
        <f t="shared" si="24"/>
        <v>0</v>
      </c>
      <c r="X55" s="13">
        <f t="shared" si="24"/>
        <v>0</v>
      </c>
      <c r="Y55" s="13">
        <f t="shared" si="24"/>
        <v>0</v>
      </c>
      <c r="Z55" s="13">
        <f t="shared" si="24"/>
        <v>0</v>
      </c>
      <c r="AA55" s="13">
        <f t="shared" si="24"/>
        <v>0</v>
      </c>
      <c r="AB55" s="13">
        <f t="shared" si="24"/>
        <v>0</v>
      </c>
      <c r="AD55" s="20">
        <f>AD12/(AD$12+AD$40+SUM(AD$46:AD$47))</f>
        <v>0</v>
      </c>
      <c r="AE55" s="13">
        <f>AE12/(AE$12+AE$40+SUM(AE$46:AE$47))</f>
        <v>0</v>
      </c>
      <c r="AF55" s="14">
        <f>AF12/(AF$12+AF$40+SUM(AF$46:AF$47))</f>
        <v>0</v>
      </c>
    </row>
    <row r="56" spans="2:32" x14ac:dyDescent="0.15">
      <c r="B56" s="11" t="s">
        <v>19</v>
      </c>
      <c r="C56" s="12"/>
      <c r="D56" s="12"/>
      <c r="E56" s="13">
        <f t="shared" ref="E56:G56" si="25">SUM(E19:E21)/(E$12+E$40+SUM(E$46:E$47))</f>
        <v>0</v>
      </c>
      <c r="F56" s="13">
        <f t="shared" si="25"/>
        <v>0</v>
      </c>
      <c r="G56" s="13">
        <f t="shared" si="25"/>
        <v>0</v>
      </c>
      <c r="H56" s="13">
        <f t="shared" ref="H56:AB56" si="26">SUM(H19:H21)/(H$12+H$40+SUM(H$46:H$47))</f>
        <v>0</v>
      </c>
      <c r="I56" s="13">
        <f t="shared" si="26"/>
        <v>0</v>
      </c>
      <c r="J56" s="13">
        <f t="shared" si="26"/>
        <v>0</v>
      </c>
      <c r="K56" s="13">
        <f t="shared" si="26"/>
        <v>0</v>
      </c>
      <c r="L56" s="13">
        <f t="shared" si="26"/>
        <v>0</v>
      </c>
      <c r="M56" s="13">
        <f t="shared" si="26"/>
        <v>0</v>
      </c>
      <c r="N56" s="13">
        <f t="shared" si="26"/>
        <v>0</v>
      </c>
      <c r="O56" s="13">
        <f t="shared" si="26"/>
        <v>0</v>
      </c>
      <c r="P56" s="13">
        <f t="shared" si="26"/>
        <v>0</v>
      </c>
      <c r="Q56" s="13">
        <f t="shared" si="26"/>
        <v>0</v>
      </c>
      <c r="R56" s="13">
        <f t="shared" si="26"/>
        <v>0</v>
      </c>
      <c r="S56" s="13">
        <f t="shared" si="26"/>
        <v>0</v>
      </c>
      <c r="T56" s="13">
        <f t="shared" si="26"/>
        <v>0</v>
      </c>
      <c r="U56" s="13">
        <f t="shared" si="26"/>
        <v>0</v>
      </c>
      <c r="V56" s="13">
        <f t="shared" si="26"/>
        <v>0</v>
      </c>
      <c r="W56" s="13">
        <f t="shared" si="26"/>
        <v>0</v>
      </c>
      <c r="X56" s="13">
        <f t="shared" si="26"/>
        <v>0</v>
      </c>
      <c r="Y56" s="13">
        <f t="shared" si="26"/>
        <v>0</v>
      </c>
      <c r="Z56" s="13">
        <f t="shared" si="26"/>
        <v>0</v>
      </c>
      <c r="AA56" s="13">
        <f t="shared" si="26"/>
        <v>0</v>
      </c>
      <c r="AB56" s="13">
        <f t="shared" si="26"/>
        <v>0</v>
      </c>
      <c r="AD56" s="20">
        <f>SUM(AD19:AD21)/(AD$12+AD$40+SUM(AD$46:AD$47))</f>
        <v>0</v>
      </c>
      <c r="AE56" s="13">
        <f>SUM(AE19:AE21)/(AE$12+AE$40+SUM(AE$46:AE$47))</f>
        <v>0</v>
      </c>
      <c r="AF56" s="14">
        <f>SUM(AF19:AF21)/(AF$12+AF$40+SUM(AF$46:AF$47))</f>
        <v>0</v>
      </c>
    </row>
    <row r="57" spans="2:32" x14ac:dyDescent="0.15">
      <c r="B57" s="11" t="s">
        <v>7</v>
      </c>
      <c r="C57" s="12"/>
      <c r="D57" s="12"/>
      <c r="E57" s="13">
        <f t="shared" ref="E57:G57" si="27">SUM(E27:E28)/(E$12+E$40+SUM(E$46:E$47))</f>
        <v>0</v>
      </c>
      <c r="F57" s="13">
        <f t="shared" si="27"/>
        <v>0</v>
      </c>
      <c r="G57" s="13">
        <f t="shared" si="27"/>
        <v>0</v>
      </c>
      <c r="H57" s="13">
        <f t="shared" ref="H57:AB57" si="28">SUM(H27:H28)/(H$12+H$40+SUM(H$46:H$47))</f>
        <v>0</v>
      </c>
      <c r="I57" s="13">
        <f t="shared" si="28"/>
        <v>0</v>
      </c>
      <c r="J57" s="13">
        <f t="shared" si="28"/>
        <v>0</v>
      </c>
      <c r="K57" s="13">
        <f t="shared" si="28"/>
        <v>0</v>
      </c>
      <c r="L57" s="13">
        <f t="shared" si="28"/>
        <v>0</v>
      </c>
      <c r="M57" s="13">
        <f t="shared" si="28"/>
        <v>0</v>
      </c>
      <c r="N57" s="13">
        <f t="shared" si="28"/>
        <v>0</v>
      </c>
      <c r="O57" s="13">
        <f t="shared" si="28"/>
        <v>0</v>
      </c>
      <c r="P57" s="13">
        <f t="shared" si="28"/>
        <v>0</v>
      </c>
      <c r="Q57" s="13">
        <f t="shared" si="28"/>
        <v>0</v>
      </c>
      <c r="R57" s="13">
        <f t="shared" si="28"/>
        <v>0</v>
      </c>
      <c r="S57" s="13">
        <f t="shared" si="28"/>
        <v>0</v>
      </c>
      <c r="T57" s="13">
        <f t="shared" si="28"/>
        <v>0</v>
      </c>
      <c r="U57" s="13">
        <f t="shared" si="28"/>
        <v>0</v>
      </c>
      <c r="V57" s="13">
        <f t="shared" si="28"/>
        <v>0</v>
      </c>
      <c r="W57" s="13">
        <f t="shared" si="28"/>
        <v>0</v>
      </c>
      <c r="X57" s="13">
        <f t="shared" si="28"/>
        <v>0</v>
      </c>
      <c r="Y57" s="13">
        <f t="shared" si="28"/>
        <v>0</v>
      </c>
      <c r="Z57" s="13">
        <f t="shared" si="28"/>
        <v>0</v>
      </c>
      <c r="AA57" s="13">
        <f t="shared" si="28"/>
        <v>0</v>
      </c>
      <c r="AB57" s="13">
        <f t="shared" si="28"/>
        <v>0</v>
      </c>
      <c r="AD57" s="20">
        <f>SUM(AD27:AD28)/(AD$12+AD$40+SUM(AD$46:AD$47))</f>
        <v>0</v>
      </c>
      <c r="AE57" s="13">
        <f>SUM(AE27:AE28)/(AE$12+AE$40+SUM(AE$46:AE$47))</f>
        <v>0</v>
      </c>
      <c r="AF57" s="14">
        <f>SUM(AF27:AF28)/(AF$12+AF$40+SUM(AF$46:AF$47))</f>
        <v>0</v>
      </c>
    </row>
    <row r="58" spans="2:32" x14ac:dyDescent="0.15">
      <c r="B58" s="11" t="s">
        <v>47</v>
      </c>
      <c r="C58" s="12"/>
      <c r="D58" s="12"/>
      <c r="E58" s="13">
        <f t="shared" ref="E58:G58" si="29">SUM(E30:E33)/(E$12+E$40+SUM(E$46:E$47))</f>
        <v>0.56112224448897796</v>
      </c>
      <c r="F58" s="13">
        <f t="shared" si="29"/>
        <v>0.56112224448897796</v>
      </c>
      <c r="G58" s="13">
        <f t="shared" si="29"/>
        <v>0.56112224448897796</v>
      </c>
      <c r="H58" s="13">
        <f t="shared" ref="H58:AB58" si="30">SUM(H30:H33)/(H$12+H$40+SUM(H$46:H$47))</f>
        <v>0.56112224448897796</v>
      </c>
      <c r="I58" s="13">
        <f t="shared" si="30"/>
        <v>0.56112224448897796</v>
      </c>
      <c r="J58" s="13">
        <f t="shared" si="30"/>
        <v>0.56112224448897796</v>
      </c>
      <c r="K58" s="13">
        <f t="shared" si="30"/>
        <v>0.56112224448897796</v>
      </c>
      <c r="L58" s="13">
        <f t="shared" si="30"/>
        <v>0.56112224448897796</v>
      </c>
      <c r="M58" s="13">
        <f t="shared" si="30"/>
        <v>0.56112224448897796</v>
      </c>
      <c r="N58" s="13">
        <f t="shared" si="30"/>
        <v>0.56112224448897796</v>
      </c>
      <c r="O58" s="13">
        <f t="shared" si="30"/>
        <v>0.56112224448897796</v>
      </c>
      <c r="P58" s="13">
        <f t="shared" si="30"/>
        <v>0.56112224448897796</v>
      </c>
      <c r="Q58" s="13">
        <f t="shared" si="30"/>
        <v>0.56112224448897796</v>
      </c>
      <c r="R58" s="13">
        <f t="shared" si="30"/>
        <v>0.56112224448897796</v>
      </c>
      <c r="S58" s="13">
        <f t="shared" si="30"/>
        <v>0.56112224448897796</v>
      </c>
      <c r="T58" s="13">
        <f t="shared" si="30"/>
        <v>0.56112224448897796</v>
      </c>
      <c r="U58" s="13">
        <f t="shared" si="30"/>
        <v>0.56112224448897796</v>
      </c>
      <c r="V58" s="13">
        <f t="shared" si="30"/>
        <v>0.56112224448897796</v>
      </c>
      <c r="W58" s="13">
        <f t="shared" si="30"/>
        <v>0.56112224448897796</v>
      </c>
      <c r="X58" s="13">
        <f t="shared" si="30"/>
        <v>0.56112224448897796</v>
      </c>
      <c r="Y58" s="13">
        <f t="shared" si="30"/>
        <v>0.56112224448897796</v>
      </c>
      <c r="Z58" s="13">
        <f t="shared" si="30"/>
        <v>0.56112224448897796</v>
      </c>
      <c r="AA58" s="13">
        <f t="shared" si="30"/>
        <v>0.56112224448897796</v>
      </c>
      <c r="AB58" s="13">
        <f t="shared" si="30"/>
        <v>0.56112224448897796</v>
      </c>
      <c r="AD58" s="20">
        <f>SUM(AD30:AD33)/(AD$12+AD$40+SUM(AD$46:AD$47))</f>
        <v>0.61002178649237471</v>
      </c>
      <c r="AE58" s="13">
        <f>SUM(AE30:AE33)/(AE$12+AE$40+SUM(AE$46:AE$47))</f>
        <v>0.61002178649237471</v>
      </c>
      <c r="AF58" s="14">
        <f>SUM(AF30:AF33)/(AF$12+AF$40+SUM(AF$46:AF$47))</f>
        <v>0.61002178649237471</v>
      </c>
    </row>
    <row r="59" spans="2:32" x14ac:dyDescent="0.15">
      <c r="B59" s="11" t="s">
        <v>11</v>
      </c>
      <c r="C59" s="12"/>
      <c r="D59" s="12"/>
      <c r="E59" s="13">
        <f t="shared" ref="E59:G59" si="31">SUM(E35:E39)/(E$12+E$40+SUM(E$46:E$47))</f>
        <v>0.3587174348697395</v>
      </c>
      <c r="F59" s="13">
        <f t="shared" si="31"/>
        <v>0.3587174348697395</v>
      </c>
      <c r="G59" s="13">
        <f t="shared" si="31"/>
        <v>0.3587174348697395</v>
      </c>
      <c r="H59" s="13">
        <f t="shared" ref="H59:AB59" si="32">SUM(H35:H39)/(H$12+H$40+SUM(H$46:H$47))</f>
        <v>0.3587174348697395</v>
      </c>
      <c r="I59" s="13">
        <f t="shared" si="32"/>
        <v>0.3587174348697395</v>
      </c>
      <c r="J59" s="13">
        <f t="shared" si="32"/>
        <v>0.3587174348697395</v>
      </c>
      <c r="K59" s="13">
        <f t="shared" si="32"/>
        <v>0.3587174348697395</v>
      </c>
      <c r="L59" s="13">
        <f t="shared" si="32"/>
        <v>0.3587174348697395</v>
      </c>
      <c r="M59" s="13">
        <f t="shared" si="32"/>
        <v>0.3587174348697395</v>
      </c>
      <c r="N59" s="13">
        <f t="shared" si="32"/>
        <v>0.3587174348697395</v>
      </c>
      <c r="O59" s="13">
        <f t="shared" si="32"/>
        <v>0.3587174348697395</v>
      </c>
      <c r="P59" s="13">
        <f t="shared" si="32"/>
        <v>0.3587174348697395</v>
      </c>
      <c r="Q59" s="13">
        <f t="shared" si="32"/>
        <v>0.3587174348697395</v>
      </c>
      <c r="R59" s="13">
        <f t="shared" si="32"/>
        <v>0.3587174348697395</v>
      </c>
      <c r="S59" s="13">
        <f t="shared" si="32"/>
        <v>0.3587174348697395</v>
      </c>
      <c r="T59" s="13">
        <f t="shared" si="32"/>
        <v>0.3587174348697395</v>
      </c>
      <c r="U59" s="13">
        <f t="shared" si="32"/>
        <v>0.3587174348697395</v>
      </c>
      <c r="V59" s="13">
        <f t="shared" si="32"/>
        <v>0.3587174348697395</v>
      </c>
      <c r="W59" s="13">
        <f t="shared" si="32"/>
        <v>0.3587174348697395</v>
      </c>
      <c r="X59" s="13">
        <f t="shared" si="32"/>
        <v>0.3587174348697395</v>
      </c>
      <c r="Y59" s="13">
        <f t="shared" si="32"/>
        <v>0.3587174348697395</v>
      </c>
      <c r="Z59" s="13">
        <f t="shared" si="32"/>
        <v>0.3587174348697395</v>
      </c>
      <c r="AA59" s="13">
        <f t="shared" si="32"/>
        <v>0.3587174348697395</v>
      </c>
      <c r="AB59" s="13">
        <f t="shared" si="32"/>
        <v>0.3587174348697395</v>
      </c>
      <c r="AD59" s="20">
        <f>SUM(AD35:AD39)/(AD$12+AD$40+SUM(AD$46:AD$47))</f>
        <v>0.38997821350762529</v>
      </c>
      <c r="AE59" s="13">
        <f>SUM(AE35:AE39)/(AE$12+AE$40+SUM(AE$46:AE$47))</f>
        <v>0.38997821350762529</v>
      </c>
      <c r="AF59" s="14">
        <f>SUM(AF35:AF39)/(AF$12+AF$40+SUM(AF$46:AF$47))</f>
        <v>0.38997821350762529</v>
      </c>
    </row>
    <row r="60" spans="2:32" x14ac:dyDescent="0.15">
      <c r="B60" s="15" t="s">
        <v>48</v>
      </c>
      <c r="C60" s="3"/>
      <c r="D60" s="3"/>
      <c r="E60" s="16">
        <f t="shared" ref="E60:G60" si="33">SUM(E46:E47)/(E$12+E$40+SUM(E$46:E$47))</f>
        <v>0</v>
      </c>
      <c r="F60" s="16">
        <f t="shared" si="33"/>
        <v>0</v>
      </c>
      <c r="G60" s="16">
        <f t="shared" si="33"/>
        <v>0</v>
      </c>
      <c r="H60" s="16">
        <f t="shared" ref="H60:AB60" si="34">SUM(H46:H47)/(H$12+H$40+SUM(H$46:H$47))</f>
        <v>0</v>
      </c>
      <c r="I60" s="16">
        <f t="shared" si="34"/>
        <v>0</v>
      </c>
      <c r="J60" s="16">
        <f t="shared" si="34"/>
        <v>0</v>
      </c>
      <c r="K60" s="16">
        <f t="shared" si="34"/>
        <v>0</v>
      </c>
      <c r="L60" s="16">
        <f t="shared" si="34"/>
        <v>0</v>
      </c>
      <c r="M60" s="16">
        <f t="shared" si="34"/>
        <v>0</v>
      </c>
      <c r="N60" s="16">
        <f t="shared" si="34"/>
        <v>0</v>
      </c>
      <c r="O60" s="16">
        <f t="shared" si="34"/>
        <v>0</v>
      </c>
      <c r="P60" s="16">
        <f t="shared" si="34"/>
        <v>0</v>
      </c>
      <c r="Q60" s="16">
        <f t="shared" si="34"/>
        <v>0</v>
      </c>
      <c r="R60" s="16">
        <f t="shared" si="34"/>
        <v>0</v>
      </c>
      <c r="S60" s="16">
        <f t="shared" si="34"/>
        <v>0</v>
      </c>
      <c r="T60" s="16">
        <f t="shared" si="34"/>
        <v>0</v>
      </c>
      <c r="U60" s="16">
        <f t="shared" si="34"/>
        <v>0</v>
      </c>
      <c r="V60" s="16">
        <f t="shared" si="34"/>
        <v>0</v>
      </c>
      <c r="W60" s="16">
        <f t="shared" si="34"/>
        <v>0</v>
      </c>
      <c r="X60" s="16">
        <f t="shared" si="34"/>
        <v>0</v>
      </c>
      <c r="Y60" s="16">
        <f t="shared" si="34"/>
        <v>0</v>
      </c>
      <c r="Z60" s="16">
        <f t="shared" si="34"/>
        <v>0</v>
      </c>
      <c r="AA60" s="16">
        <f t="shared" si="34"/>
        <v>0</v>
      </c>
      <c r="AB60" s="16">
        <f t="shared" si="34"/>
        <v>0</v>
      </c>
      <c r="AD60" s="21">
        <f>SUM(AD46:AD47)/(AD$12+AD$40+SUM(AD$46:AD$47))</f>
        <v>0</v>
      </c>
      <c r="AE60" s="16">
        <f>SUM(AE46:AE47)/(AE$12+AE$40+SUM(AE$46:AE$47))</f>
        <v>0</v>
      </c>
      <c r="AF60" s="17">
        <f>SUM(AF46:AF47)/(AF$12+AF$40+SUM(AF$46:AF$47))</f>
        <v>0</v>
      </c>
    </row>
    <row r="61" spans="2:32" x14ac:dyDescent="0.15">
      <c r="E61" s="42"/>
    </row>
    <row r="62" spans="2:32" x14ac:dyDescent="0.15">
      <c r="B62" t="s">
        <v>88</v>
      </c>
      <c r="E62" s="86" t="e">
        <f>-E42/E108</f>
        <v>#DIV/0!</v>
      </c>
      <c r="F62" s="86" t="e">
        <f t="shared" ref="F62:AB62" si="35">-F42/F108</f>
        <v>#DIV/0!</v>
      </c>
      <c r="G62" s="86" t="e">
        <f t="shared" si="35"/>
        <v>#DIV/0!</v>
      </c>
      <c r="H62" s="86" t="e">
        <f t="shared" si="35"/>
        <v>#DIV/0!</v>
      </c>
      <c r="I62" s="86" t="e">
        <f t="shared" si="35"/>
        <v>#DIV/0!</v>
      </c>
      <c r="J62" s="86" t="e">
        <f t="shared" si="35"/>
        <v>#DIV/0!</v>
      </c>
      <c r="K62" s="86" t="e">
        <f t="shared" si="35"/>
        <v>#DIV/0!</v>
      </c>
      <c r="L62" s="86" t="e">
        <f t="shared" si="35"/>
        <v>#DIV/0!</v>
      </c>
      <c r="M62" s="86" t="e">
        <f t="shared" si="35"/>
        <v>#DIV/0!</v>
      </c>
      <c r="N62" s="86" t="e">
        <f t="shared" si="35"/>
        <v>#DIV/0!</v>
      </c>
      <c r="O62" s="86" t="e">
        <f t="shared" si="35"/>
        <v>#DIV/0!</v>
      </c>
      <c r="P62" s="86" t="e">
        <f t="shared" si="35"/>
        <v>#DIV/0!</v>
      </c>
      <c r="Q62" s="86" t="e">
        <f t="shared" si="35"/>
        <v>#DIV/0!</v>
      </c>
      <c r="R62" s="86" t="e">
        <f t="shared" si="35"/>
        <v>#DIV/0!</v>
      </c>
      <c r="S62" s="86" t="e">
        <f t="shared" si="35"/>
        <v>#DIV/0!</v>
      </c>
      <c r="T62" s="86" t="e">
        <f t="shared" si="35"/>
        <v>#DIV/0!</v>
      </c>
      <c r="U62" s="86" t="e">
        <f t="shared" si="35"/>
        <v>#DIV/0!</v>
      </c>
      <c r="V62" s="86" t="e">
        <f t="shared" si="35"/>
        <v>#DIV/0!</v>
      </c>
      <c r="W62" s="86" t="e">
        <f t="shared" si="35"/>
        <v>#DIV/0!</v>
      </c>
      <c r="X62" s="86" t="e">
        <f t="shared" si="35"/>
        <v>#DIV/0!</v>
      </c>
      <c r="Y62" s="86" t="e">
        <f t="shared" si="35"/>
        <v>#DIV/0!</v>
      </c>
      <c r="Z62" s="86" t="e">
        <f t="shared" si="35"/>
        <v>#DIV/0!</v>
      </c>
      <c r="AA62" s="86" t="e">
        <f t="shared" si="35"/>
        <v>#DIV/0!</v>
      </c>
      <c r="AB62" s="86" t="e">
        <f t="shared" si="35"/>
        <v>#DIV/0!</v>
      </c>
    </row>
    <row r="63" spans="2:32" x14ac:dyDescent="0.15">
      <c r="E63" s="42"/>
    </row>
    <row r="64" spans="2:32" x14ac:dyDescent="0.15">
      <c r="B64" s="39" t="s">
        <v>40</v>
      </c>
    </row>
    <row r="65" spans="2:28" x14ac:dyDescent="0.15">
      <c r="B65" s="81" t="str">
        <f>Assumptions!B21</f>
        <v>R&amp;D</v>
      </c>
      <c r="C65" s="12"/>
      <c r="E65" s="89"/>
      <c r="F65" s="90"/>
      <c r="G65" s="90"/>
      <c r="H65" s="90"/>
      <c r="I65" s="90"/>
      <c r="J65" s="90"/>
      <c r="K65" s="90"/>
      <c r="L65" s="90"/>
      <c r="M65" s="91"/>
      <c r="N65" s="89"/>
      <c r="O65" s="90"/>
      <c r="P65" s="89"/>
      <c r="Q65" s="90"/>
      <c r="R65" s="90"/>
      <c r="S65" s="90"/>
      <c r="T65" s="90"/>
      <c r="U65" s="89"/>
      <c r="V65" s="90"/>
      <c r="W65" s="90"/>
      <c r="X65" s="90"/>
      <c r="Y65" s="90"/>
      <c r="Z65" s="90"/>
      <c r="AA65" s="90"/>
      <c r="AB65" s="90"/>
    </row>
    <row r="66" spans="2:28" x14ac:dyDescent="0.15">
      <c r="C66" s="81" t="str">
        <f>Assumptions!C22</f>
        <v>Engineer 1</v>
      </c>
      <c r="E66" s="92"/>
      <c r="F66" s="92"/>
      <c r="G66" s="92"/>
      <c r="H66" s="92"/>
      <c r="I66" s="92"/>
      <c r="J66" s="92"/>
      <c r="K66" s="92"/>
      <c r="L66" s="92"/>
      <c r="M66" s="93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  <c r="Y66" s="92"/>
      <c r="Z66" s="92"/>
      <c r="AA66" s="92"/>
      <c r="AB66" s="92"/>
    </row>
    <row r="67" spans="2:28" x14ac:dyDescent="0.15">
      <c r="C67" s="81" t="str">
        <f>Assumptions!C23</f>
        <v>Engineer 2</v>
      </c>
      <c r="E67" s="92"/>
      <c r="F67" s="92"/>
      <c r="G67" s="92"/>
      <c r="H67" s="92"/>
      <c r="I67" s="92"/>
      <c r="J67" s="92"/>
      <c r="K67" s="92"/>
      <c r="L67" s="92"/>
      <c r="M67" s="93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2"/>
      <c r="Z67" s="92"/>
      <c r="AA67" s="92"/>
      <c r="AB67" s="92"/>
    </row>
    <row r="68" spans="2:28" x14ac:dyDescent="0.15">
      <c r="C68" s="81" t="str">
        <f>Assumptions!C24</f>
        <v>Engineer 3</v>
      </c>
      <c r="E68" s="92"/>
      <c r="F68" s="92"/>
      <c r="G68" s="92"/>
      <c r="H68" s="92"/>
      <c r="I68" s="92"/>
      <c r="J68" s="92"/>
      <c r="K68" s="92"/>
      <c r="L68" s="92"/>
      <c r="M68" s="93"/>
      <c r="N68" s="92"/>
      <c r="O68" s="92"/>
      <c r="P68" s="92"/>
      <c r="Q68" s="92"/>
      <c r="R68" s="92"/>
      <c r="S68" s="92"/>
      <c r="T68" s="92"/>
      <c r="U68" s="92"/>
      <c r="V68" s="92"/>
      <c r="W68" s="92"/>
      <c r="X68" s="92"/>
      <c r="Y68" s="92"/>
      <c r="Z68" s="92"/>
      <c r="AA68" s="92"/>
      <c r="AB68" s="92"/>
    </row>
    <row r="69" spans="2:28" x14ac:dyDescent="0.15">
      <c r="C69" s="81" t="str">
        <f>Assumptions!C25</f>
        <v>VP Engineering</v>
      </c>
      <c r="E69" s="92"/>
      <c r="F69" s="92"/>
      <c r="G69" s="92"/>
      <c r="H69" s="92"/>
      <c r="I69" s="92"/>
      <c r="J69" s="92"/>
      <c r="K69" s="92"/>
      <c r="L69" s="92"/>
      <c r="M69" s="93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  <c r="Y69" s="92"/>
      <c r="Z69" s="92"/>
      <c r="AA69" s="92"/>
      <c r="AB69" s="92"/>
    </row>
    <row r="70" spans="2:28" x14ac:dyDescent="0.15">
      <c r="B70" s="81" t="str">
        <f>Assumptions!B26</f>
        <v>Marketing</v>
      </c>
      <c r="C70" s="39"/>
      <c r="E70" s="92"/>
      <c r="F70" s="92"/>
      <c r="G70" s="92"/>
      <c r="H70" s="92"/>
      <c r="I70" s="92"/>
      <c r="J70" s="92"/>
      <c r="K70" s="92"/>
      <c r="L70" s="92"/>
      <c r="M70" s="93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  <c r="AA70" s="92"/>
      <c r="AB70" s="92"/>
    </row>
    <row r="71" spans="2:28" x14ac:dyDescent="0.15">
      <c r="B71" s="36"/>
      <c r="C71" s="81" t="str">
        <f>Assumptions!C27</f>
        <v>MarComm/Evangelism</v>
      </c>
      <c r="E71" s="92"/>
      <c r="F71" s="92"/>
      <c r="G71" s="92"/>
      <c r="H71" s="92"/>
      <c r="I71" s="92"/>
      <c r="J71" s="92"/>
      <c r="K71" s="92"/>
      <c r="L71" s="92"/>
      <c r="M71" s="93"/>
      <c r="N71" s="92"/>
      <c r="O71" s="92"/>
      <c r="P71" s="92"/>
      <c r="Q71" s="92"/>
      <c r="R71" s="92"/>
      <c r="S71" s="92"/>
      <c r="T71" s="92"/>
      <c r="U71" s="92"/>
      <c r="V71" s="92"/>
      <c r="W71" s="92"/>
      <c r="X71" s="92"/>
      <c r="Y71" s="92"/>
      <c r="Z71" s="92"/>
      <c r="AA71" s="92"/>
      <c r="AB71" s="92"/>
    </row>
    <row r="72" spans="2:28" x14ac:dyDescent="0.15">
      <c r="B72" s="36"/>
      <c r="C72" s="81" t="str">
        <f>Assumptions!C28</f>
        <v>Product Marketing</v>
      </c>
      <c r="E72" s="92"/>
      <c r="F72" s="92"/>
      <c r="G72" s="92"/>
      <c r="H72" s="92"/>
      <c r="I72" s="92"/>
      <c r="J72" s="92"/>
      <c r="K72" s="92"/>
      <c r="L72" s="92"/>
      <c r="M72" s="93"/>
      <c r="N72" s="92"/>
      <c r="O72" s="92"/>
      <c r="P72" s="92"/>
      <c r="Q72" s="92"/>
      <c r="R72" s="92"/>
      <c r="S72" s="92"/>
      <c r="T72" s="92"/>
      <c r="U72" s="92"/>
      <c r="V72" s="92"/>
      <c r="W72" s="92"/>
      <c r="X72" s="92"/>
      <c r="Y72" s="92"/>
      <c r="Z72" s="92"/>
      <c r="AA72" s="92"/>
      <c r="AB72" s="92"/>
    </row>
    <row r="73" spans="2:28" x14ac:dyDescent="0.15">
      <c r="B73" s="36"/>
      <c r="C73" s="81" t="str">
        <f>Assumptions!C29</f>
        <v>Demand Generation</v>
      </c>
      <c r="E73" s="92"/>
      <c r="F73" s="92"/>
      <c r="G73" s="92"/>
      <c r="H73" s="92"/>
      <c r="I73" s="92"/>
      <c r="J73" s="92"/>
      <c r="K73" s="92"/>
      <c r="L73" s="92"/>
      <c r="M73" s="93"/>
      <c r="N73" s="92"/>
      <c r="O73" s="92"/>
      <c r="P73" s="92"/>
      <c r="Q73" s="92"/>
      <c r="R73" s="92"/>
      <c r="S73" s="92"/>
      <c r="T73" s="92"/>
      <c r="U73" s="92"/>
      <c r="V73" s="92"/>
      <c r="W73" s="92"/>
      <c r="X73" s="92"/>
      <c r="Y73" s="92"/>
      <c r="Z73" s="92"/>
      <c r="AA73" s="92"/>
      <c r="AB73" s="92"/>
    </row>
    <row r="74" spans="2:28" x14ac:dyDescent="0.15">
      <c r="B74" s="36"/>
      <c r="C74" s="81" t="str">
        <f>Assumptions!C30</f>
        <v>VP of Marketing</v>
      </c>
      <c r="E74" s="92"/>
      <c r="F74" s="92"/>
      <c r="G74" s="92"/>
      <c r="H74" s="92"/>
      <c r="I74" s="92"/>
      <c r="J74" s="92"/>
      <c r="K74" s="92"/>
      <c r="L74" s="92"/>
      <c r="M74" s="93"/>
      <c r="N74" s="92"/>
      <c r="O74" s="92"/>
      <c r="P74" s="92"/>
      <c r="Q74" s="92"/>
      <c r="R74" s="92"/>
      <c r="S74" s="92"/>
      <c r="T74" s="92"/>
      <c r="U74" s="92"/>
      <c r="V74" s="92"/>
      <c r="W74" s="92"/>
      <c r="X74" s="92"/>
      <c r="Y74" s="92"/>
      <c r="Z74" s="92"/>
      <c r="AA74" s="92"/>
      <c r="AB74" s="92"/>
    </row>
    <row r="75" spans="2:28" x14ac:dyDescent="0.15">
      <c r="B75" s="81" t="str">
        <f>Assumptions!B31</f>
        <v>Sales</v>
      </c>
      <c r="C75" s="39"/>
      <c r="E75" s="92"/>
      <c r="F75" s="92"/>
      <c r="G75" s="92"/>
      <c r="H75" s="92"/>
      <c r="I75" s="92"/>
      <c r="J75" s="92"/>
      <c r="K75" s="92"/>
      <c r="L75" s="92"/>
      <c r="M75" s="93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  <c r="Z75" s="92"/>
      <c r="AA75" s="92"/>
      <c r="AB75" s="92"/>
    </row>
    <row r="76" spans="2:28" x14ac:dyDescent="0.15">
      <c r="B76" s="36"/>
      <c r="C76" s="81" t="str">
        <f>Assumptions!C32</f>
        <v>Account Executive</v>
      </c>
      <c r="E76" s="92"/>
      <c r="F76" s="92"/>
      <c r="G76" s="92"/>
      <c r="H76" s="92"/>
      <c r="I76" s="92"/>
      <c r="J76" s="92"/>
      <c r="K76" s="92"/>
      <c r="L76" s="92"/>
      <c r="M76" s="93"/>
      <c r="N76" s="92"/>
      <c r="O76" s="92"/>
      <c r="P76" s="92"/>
      <c r="Q76" s="92"/>
      <c r="R76" s="92"/>
      <c r="S76" s="92"/>
      <c r="T76" s="92"/>
      <c r="U76" s="92"/>
      <c r="V76" s="92"/>
      <c r="W76" s="92"/>
      <c r="X76" s="92"/>
      <c r="Y76" s="92"/>
      <c r="Z76" s="92"/>
      <c r="AA76" s="92"/>
      <c r="AB76" s="92"/>
    </row>
    <row r="77" spans="2:28" x14ac:dyDescent="0.15">
      <c r="B77" s="36"/>
      <c r="C77" s="81" t="str">
        <f>Assumptions!C33</f>
        <v>Sales Engineer</v>
      </c>
      <c r="E77" s="92"/>
      <c r="F77" s="92"/>
      <c r="G77" s="92"/>
      <c r="H77" s="92"/>
      <c r="I77" s="92"/>
      <c r="J77" s="92"/>
      <c r="K77" s="92"/>
      <c r="L77" s="92"/>
      <c r="M77" s="93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  <c r="Y77" s="92"/>
      <c r="Z77" s="92"/>
      <c r="AA77" s="92"/>
      <c r="AB77" s="92"/>
    </row>
    <row r="78" spans="2:28" x14ac:dyDescent="0.15">
      <c r="B78" s="36"/>
      <c r="C78" s="81" t="str">
        <f>Assumptions!C34</f>
        <v>VP Sales</v>
      </c>
      <c r="E78" s="92"/>
      <c r="F78" s="92"/>
      <c r="G78" s="92"/>
      <c r="H78" s="92"/>
      <c r="I78" s="92"/>
      <c r="J78" s="92"/>
      <c r="K78" s="92"/>
      <c r="L78" s="92"/>
      <c r="M78" s="93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  <c r="Z78" s="92"/>
      <c r="AA78" s="92"/>
      <c r="AB78" s="92"/>
    </row>
    <row r="79" spans="2:28" x14ac:dyDescent="0.15">
      <c r="B79" s="81" t="str">
        <f>Assumptions!B35</f>
        <v>Business Development Director</v>
      </c>
      <c r="C79" s="39"/>
      <c r="E79" s="92"/>
      <c r="F79" s="92"/>
      <c r="G79" s="92"/>
      <c r="H79" s="92"/>
      <c r="I79" s="92"/>
      <c r="J79" s="92"/>
      <c r="K79" s="92"/>
      <c r="L79" s="92"/>
      <c r="M79" s="93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  <c r="Z79" s="92"/>
      <c r="AA79" s="92"/>
      <c r="AB79" s="92"/>
    </row>
    <row r="80" spans="2:28" x14ac:dyDescent="0.15">
      <c r="B80" s="81" t="str">
        <f>Assumptions!B36</f>
        <v>CFO</v>
      </c>
      <c r="C80" s="12"/>
      <c r="E80" s="92"/>
      <c r="F80" s="92"/>
      <c r="G80" s="92"/>
      <c r="H80" s="92"/>
      <c r="I80" s="92"/>
      <c r="J80" s="92"/>
      <c r="K80" s="92"/>
      <c r="L80" s="92"/>
      <c r="M80" s="93"/>
      <c r="N80" s="92"/>
      <c r="O80" s="92"/>
      <c r="P80" s="92"/>
      <c r="Q80" s="92"/>
      <c r="R80" s="92"/>
      <c r="S80" s="92"/>
      <c r="T80" s="92"/>
      <c r="U80" s="92"/>
      <c r="V80" s="92"/>
      <c r="W80" s="92"/>
      <c r="X80" s="92"/>
      <c r="Y80" s="92"/>
      <c r="Z80" s="92"/>
      <c r="AA80" s="92"/>
      <c r="AB80" s="92"/>
    </row>
    <row r="81" spans="1:32" x14ac:dyDescent="0.15">
      <c r="B81" s="81" t="str">
        <f>Assumptions!B37</f>
        <v>HR</v>
      </c>
      <c r="C81" s="12"/>
      <c r="E81" s="92"/>
      <c r="F81" s="92"/>
      <c r="G81" s="92"/>
      <c r="H81" s="92"/>
      <c r="I81" s="92"/>
      <c r="J81" s="92"/>
      <c r="K81" s="92"/>
      <c r="L81" s="92"/>
      <c r="M81" s="93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  <c r="Z81" s="92"/>
      <c r="AA81" s="92"/>
      <c r="AB81" s="92"/>
    </row>
    <row r="82" spans="1:32" x14ac:dyDescent="0.15">
      <c r="B82" s="81" t="str">
        <f>Assumptions!B38</f>
        <v>Customer Service</v>
      </c>
      <c r="C82" s="12"/>
      <c r="E82" s="92"/>
      <c r="F82" s="92"/>
      <c r="G82" s="92"/>
      <c r="H82" s="92"/>
      <c r="I82" s="92"/>
      <c r="J82" s="92"/>
      <c r="K82" s="92"/>
      <c r="L82" s="92"/>
      <c r="M82" s="93"/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  <c r="Y82" s="92"/>
      <c r="Z82" s="92"/>
      <c r="AA82" s="92"/>
      <c r="AB82" s="92"/>
    </row>
    <row r="83" spans="1:32" x14ac:dyDescent="0.15">
      <c r="B83" s="81" t="str">
        <f>Assumptions!B39</f>
        <v>Admin</v>
      </c>
      <c r="C83" s="12"/>
      <c r="E83" s="92"/>
      <c r="F83" s="92"/>
      <c r="G83" s="92"/>
      <c r="H83" s="92"/>
      <c r="I83" s="92"/>
      <c r="J83" s="92"/>
      <c r="K83" s="92"/>
      <c r="L83" s="92"/>
      <c r="M83" s="93"/>
      <c r="N83" s="92"/>
      <c r="O83" s="92"/>
      <c r="P83" s="92"/>
      <c r="Q83" s="92"/>
      <c r="R83" s="92"/>
      <c r="S83" s="92"/>
      <c r="T83" s="92"/>
      <c r="U83" s="92"/>
      <c r="V83" s="92"/>
      <c r="W83" s="92"/>
      <c r="X83" s="92"/>
      <c r="Y83" s="92"/>
      <c r="Z83" s="92"/>
      <c r="AA83" s="92"/>
      <c r="AB83" s="92"/>
    </row>
    <row r="84" spans="1:32" s="12" customFormat="1" x14ac:dyDescent="0.15">
      <c r="A84"/>
      <c r="B84" s="95" t="str">
        <f>Assumptions!B40</f>
        <v>Founder/CEO</v>
      </c>
      <c r="C84" s="3"/>
      <c r="D84" s="3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  <c r="AD84" s="43"/>
      <c r="AE84" s="43"/>
      <c r="AF84" s="43"/>
    </row>
    <row r="85" spans="1:32" s="12" customFormat="1" x14ac:dyDescent="0.15">
      <c r="A85"/>
      <c r="B85" t="s">
        <v>0</v>
      </c>
      <c r="C85"/>
      <c r="D85"/>
      <c r="E85" s="46">
        <f t="shared" ref="E85:AB85" si="36">SUM(E65:E84)</f>
        <v>0</v>
      </c>
      <c r="F85" s="46">
        <f t="shared" si="36"/>
        <v>0</v>
      </c>
      <c r="G85" s="46">
        <f t="shared" si="36"/>
        <v>0</v>
      </c>
      <c r="H85" s="46">
        <f t="shared" si="36"/>
        <v>0</v>
      </c>
      <c r="I85" s="46">
        <f t="shared" si="36"/>
        <v>0</v>
      </c>
      <c r="J85" s="46">
        <f t="shared" si="36"/>
        <v>0</v>
      </c>
      <c r="K85" s="46">
        <f t="shared" si="36"/>
        <v>0</v>
      </c>
      <c r="L85" s="46">
        <f t="shared" si="36"/>
        <v>0</v>
      </c>
      <c r="M85" s="46">
        <f t="shared" si="36"/>
        <v>0</v>
      </c>
      <c r="N85" s="46">
        <f t="shared" si="36"/>
        <v>0</v>
      </c>
      <c r="O85" s="46">
        <f t="shared" si="36"/>
        <v>0</v>
      </c>
      <c r="P85" s="46">
        <f t="shared" si="36"/>
        <v>0</v>
      </c>
      <c r="Q85" s="46">
        <f t="shared" si="36"/>
        <v>0</v>
      </c>
      <c r="R85" s="46">
        <f t="shared" si="36"/>
        <v>0</v>
      </c>
      <c r="S85" s="46">
        <f t="shared" si="36"/>
        <v>0</v>
      </c>
      <c r="T85" s="46">
        <f t="shared" si="36"/>
        <v>0</v>
      </c>
      <c r="U85" s="46">
        <f t="shared" si="36"/>
        <v>0</v>
      </c>
      <c r="V85" s="46">
        <f t="shared" si="36"/>
        <v>0</v>
      </c>
      <c r="W85" s="46">
        <f t="shared" si="36"/>
        <v>0</v>
      </c>
      <c r="X85" s="46">
        <f t="shared" si="36"/>
        <v>0</v>
      </c>
      <c r="Y85" s="46">
        <f t="shared" si="36"/>
        <v>0</v>
      </c>
      <c r="Z85" s="46">
        <f t="shared" si="36"/>
        <v>0</v>
      </c>
      <c r="AA85" s="46">
        <f t="shared" si="36"/>
        <v>0</v>
      </c>
      <c r="AB85" s="46">
        <f t="shared" si="36"/>
        <v>0</v>
      </c>
      <c r="AD85" s="46"/>
      <c r="AE85" s="46"/>
      <c r="AF85" s="46"/>
    </row>
    <row r="87" spans="1:32" x14ac:dyDescent="0.15">
      <c r="B87" s="39" t="s">
        <v>39</v>
      </c>
    </row>
    <row r="88" spans="1:32" x14ac:dyDescent="0.15">
      <c r="B88" s="82" t="str">
        <f>B65</f>
        <v>R&amp;D</v>
      </c>
      <c r="C88" s="82"/>
      <c r="E88" s="96">
        <f>SUM(E89:E92)</f>
        <v>0</v>
      </c>
      <c r="F88" s="96">
        <f t="shared" ref="F88:AB88" si="37">SUM(F89:F92)</f>
        <v>0</v>
      </c>
      <c r="G88" s="96">
        <f t="shared" si="37"/>
        <v>0</v>
      </c>
      <c r="H88" s="96">
        <f t="shared" si="37"/>
        <v>0</v>
      </c>
      <c r="I88" s="96">
        <f t="shared" si="37"/>
        <v>0</v>
      </c>
      <c r="J88" s="96">
        <f t="shared" si="37"/>
        <v>0</v>
      </c>
      <c r="K88" s="96">
        <f t="shared" si="37"/>
        <v>0</v>
      </c>
      <c r="L88" s="96">
        <f t="shared" si="37"/>
        <v>0</v>
      </c>
      <c r="M88" s="96">
        <f t="shared" si="37"/>
        <v>0</v>
      </c>
      <c r="N88" s="96">
        <f t="shared" si="37"/>
        <v>0</v>
      </c>
      <c r="O88" s="96">
        <f t="shared" si="37"/>
        <v>0</v>
      </c>
      <c r="P88" s="96">
        <f t="shared" si="37"/>
        <v>0</v>
      </c>
      <c r="Q88" s="96">
        <f t="shared" si="37"/>
        <v>0</v>
      </c>
      <c r="R88" s="96">
        <f t="shared" si="37"/>
        <v>0</v>
      </c>
      <c r="S88" s="96">
        <f t="shared" si="37"/>
        <v>0</v>
      </c>
      <c r="T88" s="96">
        <f t="shared" si="37"/>
        <v>0</v>
      </c>
      <c r="U88" s="96">
        <f t="shared" si="37"/>
        <v>0</v>
      </c>
      <c r="V88" s="96">
        <f t="shared" si="37"/>
        <v>0</v>
      </c>
      <c r="W88" s="96">
        <f t="shared" si="37"/>
        <v>0</v>
      </c>
      <c r="X88" s="96">
        <f t="shared" si="37"/>
        <v>0</v>
      </c>
      <c r="Y88" s="96">
        <f t="shared" si="37"/>
        <v>0</v>
      </c>
      <c r="Z88" s="96">
        <f t="shared" si="37"/>
        <v>0</v>
      </c>
      <c r="AA88" s="96">
        <f t="shared" si="37"/>
        <v>0</v>
      </c>
      <c r="AB88" s="96">
        <f t="shared" si="37"/>
        <v>0</v>
      </c>
    </row>
    <row r="89" spans="1:32" x14ac:dyDescent="0.15">
      <c r="B89" s="82"/>
      <c r="C89" s="82" t="str">
        <f>C66</f>
        <v>Engineer 1</v>
      </c>
      <c r="E89">
        <f>E66</f>
        <v>0</v>
      </c>
      <c r="F89">
        <f>E89+F66</f>
        <v>0</v>
      </c>
      <c r="G89">
        <f t="shared" ref="G89:AB89" si="38">F89+G66</f>
        <v>0</v>
      </c>
      <c r="H89">
        <f t="shared" si="38"/>
        <v>0</v>
      </c>
      <c r="I89">
        <f t="shared" si="38"/>
        <v>0</v>
      </c>
      <c r="J89">
        <f t="shared" si="38"/>
        <v>0</v>
      </c>
      <c r="K89">
        <f t="shared" si="38"/>
        <v>0</v>
      </c>
      <c r="L89">
        <f t="shared" si="38"/>
        <v>0</v>
      </c>
      <c r="M89">
        <f t="shared" si="38"/>
        <v>0</v>
      </c>
      <c r="N89">
        <f t="shared" si="38"/>
        <v>0</v>
      </c>
      <c r="O89">
        <f t="shared" si="38"/>
        <v>0</v>
      </c>
      <c r="P89">
        <f t="shared" si="38"/>
        <v>0</v>
      </c>
      <c r="Q89">
        <f t="shared" si="38"/>
        <v>0</v>
      </c>
      <c r="R89">
        <f t="shared" si="38"/>
        <v>0</v>
      </c>
      <c r="S89">
        <f t="shared" si="38"/>
        <v>0</v>
      </c>
      <c r="T89">
        <f t="shared" si="38"/>
        <v>0</v>
      </c>
      <c r="U89">
        <f t="shared" si="38"/>
        <v>0</v>
      </c>
      <c r="V89">
        <f t="shared" si="38"/>
        <v>0</v>
      </c>
      <c r="W89">
        <f t="shared" si="38"/>
        <v>0</v>
      </c>
      <c r="X89">
        <f t="shared" si="38"/>
        <v>0</v>
      </c>
      <c r="Y89">
        <f t="shared" si="38"/>
        <v>0</v>
      </c>
      <c r="Z89">
        <f t="shared" si="38"/>
        <v>0</v>
      </c>
      <c r="AA89">
        <f t="shared" si="38"/>
        <v>0</v>
      </c>
      <c r="AB89">
        <f t="shared" si="38"/>
        <v>0</v>
      </c>
    </row>
    <row r="90" spans="1:32" x14ac:dyDescent="0.15">
      <c r="B90" s="82"/>
      <c r="C90" s="82" t="str">
        <f>C67</f>
        <v>Engineer 2</v>
      </c>
      <c r="E90">
        <f>E67</f>
        <v>0</v>
      </c>
      <c r="F90">
        <f t="shared" ref="F90:AB90" si="39">E90+F67</f>
        <v>0</v>
      </c>
      <c r="G90">
        <f t="shared" si="39"/>
        <v>0</v>
      </c>
      <c r="H90">
        <f t="shared" si="39"/>
        <v>0</v>
      </c>
      <c r="I90">
        <f t="shared" si="39"/>
        <v>0</v>
      </c>
      <c r="J90">
        <f t="shared" si="39"/>
        <v>0</v>
      </c>
      <c r="K90">
        <f t="shared" si="39"/>
        <v>0</v>
      </c>
      <c r="L90">
        <f t="shared" si="39"/>
        <v>0</v>
      </c>
      <c r="M90">
        <f t="shared" si="39"/>
        <v>0</v>
      </c>
      <c r="N90">
        <f t="shared" si="39"/>
        <v>0</v>
      </c>
      <c r="O90">
        <f t="shared" si="39"/>
        <v>0</v>
      </c>
      <c r="P90">
        <f t="shared" si="39"/>
        <v>0</v>
      </c>
      <c r="Q90">
        <f t="shared" si="39"/>
        <v>0</v>
      </c>
      <c r="R90">
        <f t="shared" si="39"/>
        <v>0</v>
      </c>
      <c r="S90">
        <f t="shared" si="39"/>
        <v>0</v>
      </c>
      <c r="T90">
        <f t="shared" si="39"/>
        <v>0</v>
      </c>
      <c r="U90">
        <f t="shared" si="39"/>
        <v>0</v>
      </c>
      <c r="V90">
        <f t="shared" si="39"/>
        <v>0</v>
      </c>
      <c r="W90">
        <f t="shared" si="39"/>
        <v>0</v>
      </c>
      <c r="X90">
        <f t="shared" si="39"/>
        <v>0</v>
      </c>
      <c r="Y90">
        <f t="shared" si="39"/>
        <v>0</v>
      </c>
      <c r="Z90">
        <f t="shared" si="39"/>
        <v>0</v>
      </c>
      <c r="AA90">
        <f t="shared" si="39"/>
        <v>0</v>
      </c>
      <c r="AB90">
        <f t="shared" si="39"/>
        <v>0</v>
      </c>
    </row>
    <row r="91" spans="1:32" x14ac:dyDescent="0.15">
      <c r="B91" s="82"/>
      <c r="C91" s="82" t="str">
        <f>C68</f>
        <v>Engineer 3</v>
      </c>
      <c r="E91">
        <f>E68</f>
        <v>0</v>
      </c>
      <c r="F91">
        <f t="shared" ref="F91:AB91" si="40">E91+F68</f>
        <v>0</v>
      </c>
      <c r="G91">
        <f t="shared" si="40"/>
        <v>0</v>
      </c>
      <c r="H91">
        <f t="shared" si="40"/>
        <v>0</v>
      </c>
      <c r="I91">
        <f t="shared" si="40"/>
        <v>0</v>
      </c>
      <c r="J91">
        <f t="shared" si="40"/>
        <v>0</v>
      </c>
      <c r="K91">
        <f t="shared" si="40"/>
        <v>0</v>
      </c>
      <c r="L91">
        <f t="shared" si="40"/>
        <v>0</v>
      </c>
      <c r="M91">
        <f t="shared" si="40"/>
        <v>0</v>
      </c>
      <c r="N91">
        <f t="shared" si="40"/>
        <v>0</v>
      </c>
      <c r="O91">
        <f t="shared" si="40"/>
        <v>0</v>
      </c>
      <c r="P91">
        <f t="shared" si="40"/>
        <v>0</v>
      </c>
      <c r="Q91">
        <f t="shared" si="40"/>
        <v>0</v>
      </c>
      <c r="R91">
        <f t="shared" si="40"/>
        <v>0</v>
      </c>
      <c r="S91">
        <f t="shared" si="40"/>
        <v>0</v>
      </c>
      <c r="T91">
        <f t="shared" si="40"/>
        <v>0</v>
      </c>
      <c r="U91">
        <f t="shared" si="40"/>
        <v>0</v>
      </c>
      <c r="V91">
        <f t="shared" si="40"/>
        <v>0</v>
      </c>
      <c r="W91">
        <f t="shared" si="40"/>
        <v>0</v>
      </c>
      <c r="X91">
        <f t="shared" si="40"/>
        <v>0</v>
      </c>
      <c r="Y91">
        <f t="shared" si="40"/>
        <v>0</v>
      </c>
      <c r="Z91">
        <f t="shared" si="40"/>
        <v>0</v>
      </c>
      <c r="AA91">
        <f t="shared" si="40"/>
        <v>0</v>
      </c>
      <c r="AB91">
        <f t="shared" si="40"/>
        <v>0</v>
      </c>
    </row>
    <row r="92" spans="1:32" x14ac:dyDescent="0.15">
      <c r="B92" s="82"/>
      <c r="C92" s="82" t="str">
        <f>C69</f>
        <v>VP Engineering</v>
      </c>
      <c r="E92">
        <f>E69</f>
        <v>0</v>
      </c>
      <c r="F92">
        <f t="shared" ref="F92:AB92" si="41">E92+F69</f>
        <v>0</v>
      </c>
      <c r="G92">
        <f t="shared" si="41"/>
        <v>0</v>
      </c>
      <c r="H92">
        <f t="shared" si="41"/>
        <v>0</v>
      </c>
      <c r="I92">
        <f t="shared" si="41"/>
        <v>0</v>
      </c>
      <c r="J92">
        <f t="shared" si="41"/>
        <v>0</v>
      </c>
      <c r="K92">
        <f t="shared" si="41"/>
        <v>0</v>
      </c>
      <c r="L92">
        <f t="shared" si="41"/>
        <v>0</v>
      </c>
      <c r="M92">
        <f t="shared" si="41"/>
        <v>0</v>
      </c>
      <c r="N92">
        <f t="shared" si="41"/>
        <v>0</v>
      </c>
      <c r="O92">
        <f t="shared" si="41"/>
        <v>0</v>
      </c>
      <c r="P92">
        <f t="shared" si="41"/>
        <v>0</v>
      </c>
      <c r="Q92">
        <f t="shared" si="41"/>
        <v>0</v>
      </c>
      <c r="R92">
        <f t="shared" si="41"/>
        <v>0</v>
      </c>
      <c r="S92">
        <f t="shared" si="41"/>
        <v>0</v>
      </c>
      <c r="T92">
        <f t="shared" si="41"/>
        <v>0</v>
      </c>
      <c r="U92">
        <f t="shared" si="41"/>
        <v>0</v>
      </c>
      <c r="V92">
        <f t="shared" si="41"/>
        <v>0</v>
      </c>
      <c r="W92">
        <f t="shared" si="41"/>
        <v>0</v>
      </c>
      <c r="X92">
        <f t="shared" si="41"/>
        <v>0</v>
      </c>
      <c r="Y92">
        <f t="shared" si="41"/>
        <v>0</v>
      </c>
      <c r="Z92">
        <f t="shared" si="41"/>
        <v>0</v>
      </c>
      <c r="AA92">
        <f t="shared" si="41"/>
        <v>0</v>
      </c>
      <c r="AB92">
        <f t="shared" si="41"/>
        <v>0</v>
      </c>
    </row>
    <row r="93" spans="1:32" x14ac:dyDescent="0.15">
      <c r="B93" s="82" t="str">
        <f t="shared" ref="B93" si="42">B70</f>
        <v>Marketing</v>
      </c>
      <c r="C93" s="82"/>
      <c r="E93" s="96">
        <f>SUM(E94:E97)</f>
        <v>0</v>
      </c>
      <c r="F93" s="96">
        <f t="shared" ref="F93:AB93" si="43">SUM(F94:F97)</f>
        <v>0</v>
      </c>
      <c r="G93" s="96">
        <f t="shared" si="43"/>
        <v>0</v>
      </c>
      <c r="H93" s="96">
        <f t="shared" si="43"/>
        <v>0</v>
      </c>
      <c r="I93" s="96">
        <f t="shared" si="43"/>
        <v>0</v>
      </c>
      <c r="J93" s="96">
        <f t="shared" si="43"/>
        <v>0</v>
      </c>
      <c r="K93" s="96">
        <f t="shared" si="43"/>
        <v>0</v>
      </c>
      <c r="L93" s="96">
        <f t="shared" si="43"/>
        <v>0</v>
      </c>
      <c r="M93" s="96">
        <f t="shared" si="43"/>
        <v>0</v>
      </c>
      <c r="N93" s="96">
        <f t="shared" si="43"/>
        <v>0</v>
      </c>
      <c r="O93" s="96">
        <f t="shared" si="43"/>
        <v>0</v>
      </c>
      <c r="P93" s="96">
        <f t="shared" si="43"/>
        <v>0</v>
      </c>
      <c r="Q93" s="96">
        <f t="shared" si="43"/>
        <v>0</v>
      </c>
      <c r="R93" s="96">
        <f t="shared" si="43"/>
        <v>0</v>
      </c>
      <c r="S93" s="96">
        <f t="shared" si="43"/>
        <v>0</v>
      </c>
      <c r="T93" s="96">
        <f t="shared" si="43"/>
        <v>0</v>
      </c>
      <c r="U93" s="96">
        <f t="shared" si="43"/>
        <v>0</v>
      </c>
      <c r="V93" s="96">
        <f t="shared" si="43"/>
        <v>0</v>
      </c>
      <c r="W93" s="96">
        <f t="shared" si="43"/>
        <v>0</v>
      </c>
      <c r="X93" s="96">
        <f t="shared" si="43"/>
        <v>0</v>
      </c>
      <c r="Y93" s="96">
        <f t="shared" si="43"/>
        <v>0</v>
      </c>
      <c r="Z93" s="96">
        <f t="shared" si="43"/>
        <v>0</v>
      </c>
      <c r="AA93" s="96">
        <f t="shared" si="43"/>
        <v>0</v>
      </c>
      <c r="AB93" s="96">
        <f t="shared" si="43"/>
        <v>0</v>
      </c>
    </row>
    <row r="94" spans="1:32" x14ac:dyDescent="0.15">
      <c r="B94" s="82"/>
      <c r="C94" s="82" t="str">
        <f>C71</f>
        <v>MarComm/Evangelism</v>
      </c>
      <c r="E94">
        <f>E71</f>
        <v>0</v>
      </c>
      <c r="F94">
        <f t="shared" ref="F94:AB94" si="44">E94+F71</f>
        <v>0</v>
      </c>
      <c r="G94">
        <f t="shared" si="44"/>
        <v>0</v>
      </c>
      <c r="H94">
        <f t="shared" si="44"/>
        <v>0</v>
      </c>
      <c r="I94">
        <f t="shared" si="44"/>
        <v>0</v>
      </c>
      <c r="J94">
        <f t="shared" si="44"/>
        <v>0</v>
      </c>
      <c r="K94">
        <f t="shared" si="44"/>
        <v>0</v>
      </c>
      <c r="L94">
        <f t="shared" si="44"/>
        <v>0</v>
      </c>
      <c r="M94">
        <f t="shared" si="44"/>
        <v>0</v>
      </c>
      <c r="N94">
        <f t="shared" si="44"/>
        <v>0</v>
      </c>
      <c r="O94">
        <f t="shared" si="44"/>
        <v>0</v>
      </c>
      <c r="P94">
        <f t="shared" si="44"/>
        <v>0</v>
      </c>
      <c r="Q94">
        <f t="shared" si="44"/>
        <v>0</v>
      </c>
      <c r="R94">
        <f t="shared" si="44"/>
        <v>0</v>
      </c>
      <c r="S94">
        <f t="shared" si="44"/>
        <v>0</v>
      </c>
      <c r="T94">
        <f t="shared" si="44"/>
        <v>0</v>
      </c>
      <c r="U94">
        <f t="shared" si="44"/>
        <v>0</v>
      </c>
      <c r="V94">
        <f t="shared" si="44"/>
        <v>0</v>
      </c>
      <c r="W94">
        <f t="shared" si="44"/>
        <v>0</v>
      </c>
      <c r="X94">
        <f t="shared" si="44"/>
        <v>0</v>
      </c>
      <c r="Y94">
        <f t="shared" si="44"/>
        <v>0</v>
      </c>
      <c r="Z94">
        <f t="shared" si="44"/>
        <v>0</v>
      </c>
      <c r="AA94">
        <f t="shared" si="44"/>
        <v>0</v>
      </c>
      <c r="AB94">
        <f t="shared" si="44"/>
        <v>0</v>
      </c>
    </row>
    <row r="95" spans="1:32" x14ac:dyDescent="0.15">
      <c r="B95" s="82"/>
      <c r="C95" s="82" t="str">
        <f>C72</f>
        <v>Product Marketing</v>
      </c>
      <c r="E95">
        <f>E72</f>
        <v>0</v>
      </c>
      <c r="F95">
        <f t="shared" ref="F95:AB95" si="45">E95+F72</f>
        <v>0</v>
      </c>
      <c r="G95">
        <f t="shared" si="45"/>
        <v>0</v>
      </c>
      <c r="H95">
        <f t="shared" si="45"/>
        <v>0</v>
      </c>
      <c r="I95">
        <f t="shared" si="45"/>
        <v>0</v>
      </c>
      <c r="J95">
        <f t="shared" si="45"/>
        <v>0</v>
      </c>
      <c r="K95">
        <f t="shared" si="45"/>
        <v>0</v>
      </c>
      <c r="L95">
        <f t="shared" si="45"/>
        <v>0</v>
      </c>
      <c r="M95">
        <f t="shared" si="45"/>
        <v>0</v>
      </c>
      <c r="N95">
        <f t="shared" si="45"/>
        <v>0</v>
      </c>
      <c r="O95">
        <f t="shared" si="45"/>
        <v>0</v>
      </c>
      <c r="P95">
        <f t="shared" si="45"/>
        <v>0</v>
      </c>
      <c r="Q95">
        <f t="shared" si="45"/>
        <v>0</v>
      </c>
      <c r="R95">
        <f t="shared" si="45"/>
        <v>0</v>
      </c>
      <c r="S95">
        <f t="shared" si="45"/>
        <v>0</v>
      </c>
      <c r="T95">
        <f t="shared" si="45"/>
        <v>0</v>
      </c>
      <c r="U95">
        <f t="shared" si="45"/>
        <v>0</v>
      </c>
      <c r="V95">
        <f t="shared" si="45"/>
        <v>0</v>
      </c>
      <c r="W95">
        <f t="shared" si="45"/>
        <v>0</v>
      </c>
      <c r="X95">
        <f t="shared" si="45"/>
        <v>0</v>
      </c>
      <c r="Y95">
        <f t="shared" si="45"/>
        <v>0</v>
      </c>
      <c r="Z95">
        <f t="shared" si="45"/>
        <v>0</v>
      </c>
      <c r="AA95">
        <f t="shared" si="45"/>
        <v>0</v>
      </c>
      <c r="AB95">
        <f t="shared" si="45"/>
        <v>0</v>
      </c>
    </row>
    <row r="96" spans="1:32" x14ac:dyDescent="0.15">
      <c r="B96" s="82"/>
      <c r="C96" s="82" t="str">
        <f>C73</f>
        <v>Demand Generation</v>
      </c>
      <c r="E96">
        <f>E73</f>
        <v>0</v>
      </c>
      <c r="F96">
        <f t="shared" ref="F96:AB96" si="46">E96+F73</f>
        <v>0</v>
      </c>
      <c r="G96">
        <f t="shared" si="46"/>
        <v>0</v>
      </c>
      <c r="H96">
        <f t="shared" si="46"/>
        <v>0</v>
      </c>
      <c r="I96">
        <f t="shared" si="46"/>
        <v>0</v>
      </c>
      <c r="J96">
        <f t="shared" si="46"/>
        <v>0</v>
      </c>
      <c r="K96">
        <f t="shared" si="46"/>
        <v>0</v>
      </c>
      <c r="L96">
        <f t="shared" si="46"/>
        <v>0</v>
      </c>
      <c r="M96">
        <f t="shared" si="46"/>
        <v>0</v>
      </c>
      <c r="N96">
        <f t="shared" si="46"/>
        <v>0</v>
      </c>
      <c r="O96">
        <f t="shared" si="46"/>
        <v>0</v>
      </c>
      <c r="P96">
        <f t="shared" si="46"/>
        <v>0</v>
      </c>
      <c r="Q96">
        <f t="shared" si="46"/>
        <v>0</v>
      </c>
      <c r="R96">
        <f t="shared" si="46"/>
        <v>0</v>
      </c>
      <c r="S96">
        <f t="shared" si="46"/>
        <v>0</v>
      </c>
      <c r="T96">
        <f t="shared" si="46"/>
        <v>0</v>
      </c>
      <c r="U96">
        <f t="shared" si="46"/>
        <v>0</v>
      </c>
      <c r="V96">
        <f t="shared" si="46"/>
        <v>0</v>
      </c>
      <c r="W96">
        <f t="shared" si="46"/>
        <v>0</v>
      </c>
      <c r="X96">
        <f t="shared" si="46"/>
        <v>0</v>
      </c>
      <c r="Y96">
        <f t="shared" si="46"/>
        <v>0</v>
      </c>
      <c r="Z96">
        <f t="shared" si="46"/>
        <v>0</v>
      </c>
      <c r="AA96">
        <f t="shared" si="46"/>
        <v>0</v>
      </c>
      <c r="AB96">
        <f t="shared" si="46"/>
        <v>0</v>
      </c>
    </row>
    <row r="97" spans="2:32" x14ac:dyDescent="0.15">
      <c r="B97" s="82"/>
      <c r="C97" s="82" t="str">
        <f>C74</f>
        <v>VP of Marketing</v>
      </c>
      <c r="E97">
        <f>E74</f>
        <v>0</v>
      </c>
      <c r="F97">
        <f t="shared" ref="F97:AB97" si="47">E97+F74</f>
        <v>0</v>
      </c>
      <c r="G97">
        <f t="shared" si="47"/>
        <v>0</v>
      </c>
      <c r="H97">
        <f t="shared" si="47"/>
        <v>0</v>
      </c>
      <c r="I97">
        <f t="shared" si="47"/>
        <v>0</v>
      </c>
      <c r="J97">
        <f t="shared" si="47"/>
        <v>0</v>
      </c>
      <c r="K97">
        <f t="shared" si="47"/>
        <v>0</v>
      </c>
      <c r="L97">
        <f t="shared" si="47"/>
        <v>0</v>
      </c>
      <c r="M97">
        <f t="shared" si="47"/>
        <v>0</v>
      </c>
      <c r="N97">
        <f t="shared" si="47"/>
        <v>0</v>
      </c>
      <c r="O97">
        <f t="shared" si="47"/>
        <v>0</v>
      </c>
      <c r="P97">
        <f t="shared" si="47"/>
        <v>0</v>
      </c>
      <c r="Q97">
        <f t="shared" si="47"/>
        <v>0</v>
      </c>
      <c r="R97">
        <f t="shared" si="47"/>
        <v>0</v>
      </c>
      <c r="S97">
        <f t="shared" si="47"/>
        <v>0</v>
      </c>
      <c r="T97">
        <f t="shared" si="47"/>
        <v>0</v>
      </c>
      <c r="U97">
        <f t="shared" si="47"/>
        <v>0</v>
      </c>
      <c r="V97">
        <f t="shared" si="47"/>
        <v>0</v>
      </c>
      <c r="W97">
        <f t="shared" si="47"/>
        <v>0</v>
      </c>
      <c r="X97">
        <f t="shared" si="47"/>
        <v>0</v>
      </c>
      <c r="Y97">
        <f t="shared" si="47"/>
        <v>0</v>
      </c>
      <c r="Z97">
        <f t="shared" si="47"/>
        <v>0</v>
      </c>
      <c r="AA97">
        <f t="shared" si="47"/>
        <v>0</v>
      </c>
      <c r="AB97">
        <f t="shared" si="47"/>
        <v>0</v>
      </c>
    </row>
    <row r="98" spans="2:32" x14ac:dyDescent="0.15">
      <c r="B98" s="82" t="str">
        <f t="shared" ref="B98" si="48">B75</f>
        <v>Sales</v>
      </c>
      <c r="C98" s="82"/>
      <c r="E98" s="97">
        <f>SUM(E99:E101)</f>
        <v>0</v>
      </c>
      <c r="F98" s="97">
        <f t="shared" ref="F98:AB98" si="49">SUM(F99:F101)</f>
        <v>0</v>
      </c>
      <c r="G98" s="97">
        <f t="shared" si="49"/>
        <v>0</v>
      </c>
      <c r="H98" s="97">
        <f t="shared" si="49"/>
        <v>0</v>
      </c>
      <c r="I98" s="97">
        <f t="shared" si="49"/>
        <v>0</v>
      </c>
      <c r="J98" s="97">
        <f t="shared" si="49"/>
        <v>0</v>
      </c>
      <c r="K98" s="97">
        <f t="shared" si="49"/>
        <v>0</v>
      </c>
      <c r="L98" s="97">
        <f t="shared" si="49"/>
        <v>0</v>
      </c>
      <c r="M98" s="97">
        <f t="shared" si="49"/>
        <v>0</v>
      </c>
      <c r="N98" s="97">
        <f t="shared" si="49"/>
        <v>0</v>
      </c>
      <c r="O98" s="97">
        <f t="shared" si="49"/>
        <v>0</v>
      </c>
      <c r="P98" s="97">
        <f t="shared" si="49"/>
        <v>0</v>
      </c>
      <c r="Q98" s="97">
        <f t="shared" si="49"/>
        <v>0</v>
      </c>
      <c r="R98" s="97">
        <f t="shared" si="49"/>
        <v>0</v>
      </c>
      <c r="S98" s="97">
        <f t="shared" si="49"/>
        <v>0</v>
      </c>
      <c r="T98" s="97">
        <f t="shared" si="49"/>
        <v>0</v>
      </c>
      <c r="U98" s="97">
        <f t="shared" si="49"/>
        <v>0</v>
      </c>
      <c r="V98" s="97">
        <f t="shared" si="49"/>
        <v>0</v>
      </c>
      <c r="W98" s="97">
        <f t="shared" si="49"/>
        <v>0</v>
      </c>
      <c r="X98" s="97">
        <f t="shared" si="49"/>
        <v>0</v>
      </c>
      <c r="Y98" s="97">
        <f t="shared" si="49"/>
        <v>0</v>
      </c>
      <c r="Z98" s="97">
        <f t="shared" si="49"/>
        <v>0</v>
      </c>
      <c r="AA98" s="97">
        <f t="shared" si="49"/>
        <v>0</v>
      </c>
      <c r="AB98" s="97">
        <f t="shared" si="49"/>
        <v>0</v>
      </c>
      <c r="AD98" s="45"/>
      <c r="AE98" s="45"/>
      <c r="AF98" s="45"/>
    </row>
    <row r="99" spans="2:32" x14ac:dyDescent="0.15">
      <c r="B99" s="82"/>
      <c r="C99" s="82" t="str">
        <f>C76</f>
        <v>Account Executive</v>
      </c>
      <c r="E99">
        <f>E76</f>
        <v>0</v>
      </c>
      <c r="F99" s="45">
        <f t="shared" ref="F99:AB100" si="50">E99+F76</f>
        <v>0</v>
      </c>
      <c r="G99" s="45">
        <f t="shared" si="50"/>
        <v>0</v>
      </c>
      <c r="H99" s="45">
        <f t="shared" si="50"/>
        <v>0</v>
      </c>
      <c r="I99" s="45">
        <f t="shared" si="50"/>
        <v>0</v>
      </c>
      <c r="J99" s="45">
        <f t="shared" si="50"/>
        <v>0</v>
      </c>
      <c r="K99" s="45">
        <f t="shared" si="50"/>
        <v>0</v>
      </c>
      <c r="L99" s="45">
        <f t="shared" si="50"/>
        <v>0</v>
      </c>
      <c r="M99" s="46">
        <f t="shared" si="50"/>
        <v>0</v>
      </c>
      <c r="N99" s="45">
        <f t="shared" si="50"/>
        <v>0</v>
      </c>
      <c r="O99" s="45">
        <f t="shared" si="50"/>
        <v>0</v>
      </c>
      <c r="P99" s="45">
        <f t="shared" si="50"/>
        <v>0</v>
      </c>
      <c r="Q99" s="45">
        <f t="shared" si="50"/>
        <v>0</v>
      </c>
      <c r="R99" s="45">
        <f t="shared" si="50"/>
        <v>0</v>
      </c>
      <c r="S99" s="45">
        <f t="shared" si="50"/>
        <v>0</v>
      </c>
      <c r="T99" s="45">
        <f t="shared" si="50"/>
        <v>0</v>
      </c>
      <c r="U99" s="45">
        <f t="shared" si="50"/>
        <v>0</v>
      </c>
      <c r="V99" s="45">
        <f t="shared" si="50"/>
        <v>0</v>
      </c>
      <c r="W99" s="45">
        <f t="shared" si="50"/>
        <v>0</v>
      </c>
      <c r="X99" s="45">
        <f t="shared" si="50"/>
        <v>0</v>
      </c>
      <c r="Y99" s="45">
        <f t="shared" si="50"/>
        <v>0</v>
      </c>
      <c r="Z99" s="45">
        <f t="shared" si="50"/>
        <v>0</v>
      </c>
      <c r="AA99" s="45">
        <f t="shared" si="50"/>
        <v>0</v>
      </c>
      <c r="AB99" s="45">
        <f t="shared" si="50"/>
        <v>0</v>
      </c>
      <c r="AD99" s="45"/>
      <c r="AE99" s="45"/>
      <c r="AF99" s="45"/>
    </row>
    <row r="100" spans="2:32" x14ac:dyDescent="0.15">
      <c r="B100" s="82"/>
      <c r="C100" s="82" t="str">
        <f>C77</f>
        <v>Sales Engineer</v>
      </c>
      <c r="E100">
        <f>E77</f>
        <v>0</v>
      </c>
      <c r="F100" s="45">
        <f t="shared" si="50"/>
        <v>0</v>
      </c>
      <c r="G100" s="45">
        <f t="shared" si="50"/>
        <v>0</v>
      </c>
      <c r="H100" s="45">
        <f t="shared" si="50"/>
        <v>0</v>
      </c>
      <c r="I100" s="45">
        <f t="shared" si="50"/>
        <v>0</v>
      </c>
      <c r="J100" s="45">
        <f t="shared" si="50"/>
        <v>0</v>
      </c>
      <c r="K100" s="45">
        <f t="shared" si="50"/>
        <v>0</v>
      </c>
      <c r="L100" s="45">
        <f t="shared" si="50"/>
        <v>0</v>
      </c>
      <c r="M100" s="46">
        <f t="shared" si="50"/>
        <v>0</v>
      </c>
      <c r="N100" s="45">
        <f t="shared" si="50"/>
        <v>0</v>
      </c>
      <c r="O100" s="45">
        <f t="shared" si="50"/>
        <v>0</v>
      </c>
      <c r="P100" s="45">
        <f t="shared" si="50"/>
        <v>0</v>
      </c>
      <c r="Q100" s="45">
        <f t="shared" si="50"/>
        <v>0</v>
      </c>
      <c r="R100" s="45">
        <f t="shared" si="50"/>
        <v>0</v>
      </c>
      <c r="S100" s="45">
        <f t="shared" si="50"/>
        <v>0</v>
      </c>
      <c r="T100" s="45">
        <f t="shared" si="50"/>
        <v>0</v>
      </c>
      <c r="U100" s="45">
        <f t="shared" si="50"/>
        <v>0</v>
      </c>
      <c r="V100" s="45">
        <f t="shared" si="50"/>
        <v>0</v>
      </c>
      <c r="W100" s="45">
        <f t="shared" si="50"/>
        <v>0</v>
      </c>
      <c r="X100" s="45">
        <f t="shared" si="50"/>
        <v>0</v>
      </c>
      <c r="Y100" s="45">
        <f t="shared" si="50"/>
        <v>0</v>
      </c>
      <c r="Z100" s="45">
        <f t="shared" si="50"/>
        <v>0</v>
      </c>
      <c r="AA100" s="45">
        <f t="shared" si="50"/>
        <v>0</v>
      </c>
      <c r="AB100" s="45">
        <f t="shared" si="50"/>
        <v>0</v>
      </c>
      <c r="AD100" s="45"/>
      <c r="AE100" s="45"/>
      <c r="AF100" s="45"/>
    </row>
    <row r="101" spans="2:32" x14ac:dyDescent="0.15">
      <c r="B101" s="82"/>
      <c r="C101" s="82" t="str">
        <f t="shared" ref="C101" si="51">C78</f>
        <v>VP Sales</v>
      </c>
      <c r="E101">
        <f t="shared" ref="E101:E107" si="52">E78</f>
        <v>0</v>
      </c>
      <c r="F101" s="45">
        <f t="shared" ref="F101:AB101" si="53">E101+F78</f>
        <v>0</v>
      </c>
      <c r="G101" s="45">
        <f t="shared" si="53"/>
        <v>0</v>
      </c>
      <c r="H101" s="45">
        <f t="shared" si="53"/>
        <v>0</v>
      </c>
      <c r="I101" s="45">
        <f t="shared" si="53"/>
        <v>0</v>
      </c>
      <c r="J101" s="45">
        <f t="shared" si="53"/>
        <v>0</v>
      </c>
      <c r="K101" s="45">
        <f t="shared" si="53"/>
        <v>0</v>
      </c>
      <c r="L101" s="45">
        <f t="shared" si="53"/>
        <v>0</v>
      </c>
      <c r="M101" s="46">
        <f t="shared" si="53"/>
        <v>0</v>
      </c>
      <c r="N101" s="45">
        <f t="shared" si="53"/>
        <v>0</v>
      </c>
      <c r="O101" s="45">
        <f t="shared" si="53"/>
        <v>0</v>
      </c>
      <c r="P101" s="45">
        <f t="shared" si="53"/>
        <v>0</v>
      </c>
      <c r="Q101" s="45">
        <f t="shared" si="53"/>
        <v>0</v>
      </c>
      <c r="R101" s="45">
        <f t="shared" si="53"/>
        <v>0</v>
      </c>
      <c r="S101" s="45">
        <f t="shared" si="53"/>
        <v>0</v>
      </c>
      <c r="T101" s="45">
        <f t="shared" si="53"/>
        <v>0</v>
      </c>
      <c r="U101" s="45">
        <f t="shared" si="53"/>
        <v>0</v>
      </c>
      <c r="V101" s="45">
        <f t="shared" si="53"/>
        <v>0</v>
      </c>
      <c r="W101" s="45">
        <f t="shared" si="53"/>
        <v>0</v>
      </c>
      <c r="X101" s="45">
        <f t="shared" si="53"/>
        <v>0</v>
      </c>
      <c r="Y101" s="45">
        <f t="shared" si="53"/>
        <v>0</v>
      </c>
      <c r="Z101" s="45">
        <f t="shared" si="53"/>
        <v>0</v>
      </c>
      <c r="AA101" s="45">
        <f t="shared" si="53"/>
        <v>0</v>
      </c>
      <c r="AB101" s="45">
        <f t="shared" si="53"/>
        <v>0</v>
      </c>
      <c r="AD101" s="45"/>
      <c r="AE101" s="45"/>
      <c r="AF101" s="45"/>
    </row>
    <row r="102" spans="2:32" x14ac:dyDescent="0.15">
      <c r="B102" s="82" t="str">
        <f t="shared" ref="B102" si="54">B79</f>
        <v>Business Development Director</v>
      </c>
      <c r="C102" s="82"/>
      <c r="E102">
        <f t="shared" si="52"/>
        <v>0</v>
      </c>
      <c r="F102" s="45">
        <f t="shared" ref="F102:AB102" si="55">E102+F79</f>
        <v>0</v>
      </c>
      <c r="G102" s="45">
        <f t="shared" si="55"/>
        <v>0</v>
      </c>
      <c r="H102" s="45">
        <f t="shared" si="55"/>
        <v>0</v>
      </c>
      <c r="I102" s="45">
        <f t="shared" si="55"/>
        <v>0</v>
      </c>
      <c r="J102" s="45">
        <f t="shared" si="55"/>
        <v>0</v>
      </c>
      <c r="K102" s="45">
        <f t="shared" si="55"/>
        <v>0</v>
      </c>
      <c r="L102" s="45">
        <f t="shared" si="55"/>
        <v>0</v>
      </c>
      <c r="M102" s="46">
        <f t="shared" si="55"/>
        <v>0</v>
      </c>
      <c r="N102" s="45">
        <f t="shared" si="55"/>
        <v>0</v>
      </c>
      <c r="O102" s="45">
        <f t="shared" si="55"/>
        <v>0</v>
      </c>
      <c r="P102" s="45">
        <f t="shared" si="55"/>
        <v>0</v>
      </c>
      <c r="Q102" s="45">
        <f t="shared" si="55"/>
        <v>0</v>
      </c>
      <c r="R102" s="45">
        <f t="shared" si="55"/>
        <v>0</v>
      </c>
      <c r="S102" s="45">
        <f t="shared" si="55"/>
        <v>0</v>
      </c>
      <c r="T102" s="45">
        <f t="shared" si="55"/>
        <v>0</v>
      </c>
      <c r="U102" s="45">
        <f t="shared" si="55"/>
        <v>0</v>
      </c>
      <c r="V102" s="45">
        <f t="shared" si="55"/>
        <v>0</v>
      </c>
      <c r="W102" s="45">
        <f t="shared" si="55"/>
        <v>0</v>
      </c>
      <c r="X102" s="45">
        <f t="shared" si="55"/>
        <v>0</v>
      </c>
      <c r="Y102" s="45">
        <f t="shared" si="55"/>
        <v>0</v>
      </c>
      <c r="Z102" s="45">
        <f t="shared" si="55"/>
        <v>0</v>
      </c>
      <c r="AA102" s="45">
        <f t="shared" si="55"/>
        <v>0</v>
      </c>
      <c r="AB102" s="45">
        <f t="shared" si="55"/>
        <v>0</v>
      </c>
      <c r="AD102" s="45"/>
      <c r="AE102" s="45"/>
      <c r="AF102" s="45"/>
    </row>
    <row r="103" spans="2:32" x14ac:dyDescent="0.15">
      <c r="B103" s="82" t="str">
        <f t="shared" ref="B103" si="56">B80</f>
        <v>CFO</v>
      </c>
      <c r="C103" s="82"/>
      <c r="E103">
        <f t="shared" si="52"/>
        <v>0</v>
      </c>
      <c r="F103" s="45">
        <f t="shared" ref="F103:AB103" si="57">E103+F80</f>
        <v>0</v>
      </c>
      <c r="G103" s="45">
        <f t="shared" si="57"/>
        <v>0</v>
      </c>
      <c r="H103" s="45">
        <f t="shared" si="57"/>
        <v>0</v>
      </c>
      <c r="I103" s="45">
        <f t="shared" si="57"/>
        <v>0</v>
      </c>
      <c r="J103" s="45">
        <f t="shared" si="57"/>
        <v>0</v>
      </c>
      <c r="K103" s="45">
        <f t="shared" si="57"/>
        <v>0</v>
      </c>
      <c r="L103" s="45">
        <f t="shared" si="57"/>
        <v>0</v>
      </c>
      <c r="M103" s="46">
        <f t="shared" si="57"/>
        <v>0</v>
      </c>
      <c r="N103" s="45">
        <f t="shared" si="57"/>
        <v>0</v>
      </c>
      <c r="O103" s="45">
        <f t="shared" si="57"/>
        <v>0</v>
      </c>
      <c r="P103" s="45">
        <f t="shared" si="57"/>
        <v>0</v>
      </c>
      <c r="Q103" s="45">
        <f t="shared" si="57"/>
        <v>0</v>
      </c>
      <c r="R103" s="45">
        <f t="shared" si="57"/>
        <v>0</v>
      </c>
      <c r="S103" s="45">
        <f t="shared" si="57"/>
        <v>0</v>
      </c>
      <c r="T103" s="45">
        <f t="shared" si="57"/>
        <v>0</v>
      </c>
      <c r="U103" s="45">
        <f t="shared" si="57"/>
        <v>0</v>
      </c>
      <c r="V103" s="45">
        <f t="shared" si="57"/>
        <v>0</v>
      </c>
      <c r="W103" s="45">
        <f t="shared" si="57"/>
        <v>0</v>
      </c>
      <c r="X103" s="45">
        <f t="shared" si="57"/>
        <v>0</v>
      </c>
      <c r="Y103" s="45">
        <f t="shared" si="57"/>
        <v>0</v>
      </c>
      <c r="Z103" s="45">
        <f t="shared" si="57"/>
        <v>0</v>
      </c>
      <c r="AA103" s="45">
        <f t="shared" si="57"/>
        <v>0</v>
      </c>
      <c r="AB103" s="45">
        <f t="shared" si="57"/>
        <v>0</v>
      </c>
      <c r="AD103" s="45"/>
      <c r="AE103" s="45"/>
      <c r="AF103" s="45"/>
    </row>
    <row r="104" spans="2:32" x14ac:dyDescent="0.15">
      <c r="B104" s="82" t="str">
        <f t="shared" ref="B104" si="58">B81</f>
        <v>HR</v>
      </c>
      <c r="C104" s="82"/>
      <c r="E104">
        <f t="shared" si="52"/>
        <v>0</v>
      </c>
      <c r="F104" s="45">
        <f t="shared" ref="F104:AB104" si="59">E104+F81</f>
        <v>0</v>
      </c>
      <c r="G104" s="45">
        <f t="shared" si="59"/>
        <v>0</v>
      </c>
      <c r="H104" s="45">
        <f t="shared" si="59"/>
        <v>0</v>
      </c>
      <c r="I104" s="45">
        <f t="shared" si="59"/>
        <v>0</v>
      </c>
      <c r="J104" s="45">
        <f t="shared" si="59"/>
        <v>0</v>
      </c>
      <c r="K104" s="45">
        <f t="shared" si="59"/>
        <v>0</v>
      </c>
      <c r="L104" s="45">
        <f t="shared" si="59"/>
        <v>0</v>
      </c>
      <c r="M104" s="46">
        <f t="shared" si="59"/>
        <v>0</v>
      </c>
      <c r="N104" s="45">
        <f t="shared" si="59"/>
        <v>0</v>
      </c>
      <c r="O104" s="45">
        <f t="shared" si="59"/>
        <v>0</v>
      </c>
      <c r="P104" s="45">
        <f t="shared" si="59"/>
        <v>0</v>
      </c>
      <c r="Q104" s="45">
        <f t="shared" si="59"/>
        <v>0</v>
      </c>
      <c r="R104" s="45">
        <f t="shared" si="59"/>
        <v>0</v>
      </c>
      <c r="S104" s="45">
        <f t="shared" si="59"/>
        <v>0</v>
      </c>
      <c r="T104" s="45">
        <f t="shared" si="59"/>
        <v>0</v>
      </c>
      <c r="U104" s="45">
        <f t="shared" si="59"/>
        <v>0</v>
      </c>
      <c r="V104" s="45">
        <f t="shared" si="59"/>
        <v>0</v>
      </c>
      <c r="W104" s="45">
        <f t="shared" si="59"/>
        <v>0</v>
      </c>
      <c r="X104" s="45">
        <f t="shared" si="59"/>
        <v>0</v>
      </c>
      <c r="Y104" s="45">
        <f t="shared" si="59"/>
        <v>0</v>
      </c>
      <c r="Z104" s="45">
        <f t="shared" si="59"/>
        <v>0</v>
      </c>
      <c r="AA104" s="45">
        <f t="shared" si="59"/>
        <v>0</v>
      </c>
      <c r="AB104" s="45">
        <f t="shared" si="59"/>
        <v>0</v>
      </c>
      <c r="AD104" s="45"/>
      <c r="AE104" s="45"/>
      <c r="AF104" s="45"/>
    </row>
    <row r="105" spans="2:32" x14ac:dyDescent="0.15">
      <c r="B105" s="82" t="str">
        <f t="shared" ref="B105" si="60">B82</f>
        <v>Customer Service</v>
      </c>
      <c r="C105" s="82"/>
      <c r="E105">
        <f t="shared" si="52"/>
        <v>0</v>
      </c>
      <c r="F105" s="45">
        <f t="shared" ref="F105:AB105" si="61">E105+F82</f>
        <v>0</v>
      </c>
      <c r="G105" s="45">
        <f t="shared" si="61"/>
        <v>0</v>
      </c>
      <c r="H105" s="45">
        <f t="shared" si="61"/>
        <v>0</v>
      </c>
      <c r="I105" s="45">
        <f t="shared" si="61"/>
        <v>0</v>
      </c>
      <c r="J105" s="45">
        <f t="shared" si="61"/>
        <v>0</v>
      </c>
      <c r="K105" s="45">
        <f t="shared" si="61"/>
        <v>0</v>
      </c>
      <c r="L105" s="45">
        <f t="shared" si="61"/>
        <v>0</v>
      </c>
      <c r="M105" s="46">
        <f t="shared" si="61"/>
        <v>0</v>
      </c>
      <c r="N105" s="45">
        <f t="shared" si="61"/>
        <v>0</v>
      </c>
      <c r="O105" s="45">
        <f t="shared" si="61"/>
        <v>0</v>
      </c>
      <c r="P105" s="45">
        <f t="shared" si="61"/>
        <v>0</v>
      </c>
      <c r="Q105" s="45">
        <f t="shared" si="61"/>
        <v>0</v>
      </c>
      <c r="R105" s="45">
        <f t="shared" si="61"/>
        <v>0</v>
      </c>
      <c r="S105" s="45">
        <f t="shared" si="61"/>
        <v>0</v>
      </c>
      <c r="T105" s="45">
        <f t="shared" si="61"/>
        <v>0</v>
      </c>
      <c r="U105" s="45">
        <f t="shared" si="61"/>
        <v>0</v>
      </c>
      <c r="V105" s="45">
        <f t="shared" si="61"/>
        <v>0</v>
      </c>
      <c r="W105" s="45">
        <f t="shared" si="61"/>
        <v>0</v>
      </c>
      <c r="X105" s="45">
        <f t="shared" si="61"/>
        <v>0</v>
      </c>
      <c r="Y105" s="45">
        <f t="shared" si="61"/>
        <v>0</v>
      </c>
      <c r="Z105" s="45">
        <f t="shared" si="61"/>
        <v>0</v>
      </c>
      <c r="AA105" s="45">
        <f t="shared" si="61"/>
        <v>0</v>
      </c>
      <c r="AB105" s="45">
        <f t="shared" si="61"/>
        <v>0</v>
      </c>
      <c r="AD105" s="45"/>
      <c r="AE105" s="45"/>
      <c r="AF105" s="45"/>
    </row>
    <row r="106" spans="2:32" x14ac:dyDescent="0.15">
      <c r="B106" s="82" t="str">
        <f t="shared" ref="B106" si="62">B83</f>
        <v>Admin</v>
      </c>
      <c r="C106" s="82"/>
      <c r="E106">
        <f t="shared" si="52"/>
        <v>0</v>
      </c>
      <c r="F106" s="45">
        <f t="shared" ref="F106:AB106" si="63">E106+F83</f>
        <v>0</v>
      </c>
      <c r="G106" s="45">
        <f t="shared" si="63"/>
        <v>0</v>
      </c>
      <c r="H106" s="45">
        <f t="shared" si="63"/>
        <v>0</v>
      </c>
      <c r="I106" s="45">
        <f t="shared" si="63"/>
        <v>0</v>
      </c>
      <c r="J106" s="45">
        <f t="shared" si="63"/>
        <v>0</v>
      </c>
      <c r="K106" s="45">
        <f t="shared" si="63"/>
        <v>0</v>
      </c>
      <c r="L106" s="45">
        <f t="shared" si="63"/>
        <v>0</v>
      </c>
      <c r="M106" s="46">
        <f t="shared" si="63"/>
        <v>0</v>
      </c>
      <c r="N106" s="45">
        <f t="shared" si="63"/>
        <v>0</v>
      </c>
      <c r="O106" s="45">
        <f t="shared" si="63"/>
        <v>0</v>
      </c>
      <c r="P106" s="45">
        <f t="shared" si="63"/>
        <v>0</v>
      </c>
      <c r="Q106" s="45">
        <f t="shared" si="63"/>
        <v>0</v>
      </c>
      <c r="R106" s="45">
        <f t="shared" si="63"/>
        <v>0</v>
      </c>
      <c r="S106" s="45">
        <f t="shared" si="63"/>
        <v>0</v>
      </c>
      <c r="T106" s="45">
        <f t="shared" si="63"/>
        <v>0</v>
      </c>
      <c r="U106" s="45">
        <f t="shared" si="63"/>
        <v>0</v>
      </c>
      <c r="V106" s="45">
        <f t="shared" si="63"/>
        <v>0</v>
      </c>
      <c r="W106" s="45">
        <f t="shared" si="63"/>
        <v>0</v>
      </c>
      <c r="X106" s="45">
        <f t="shared" si="63"/>
        <v>0</v>
      </c>
      <c r="Y106" s="45">
        <f t="shared" si="63"/>
        <v>0</v>
      </c>
      <c r="Z106" s="45">
        <f t="shared" si="63"/>
        <v>0</v>
      </c>
      <c r="AA106" s="45">
        <f t="shared" si="63"/>
        <v>0</v>
      </c>
      <c r="AB106" s="45">
        <f t="shared" si="63"/>
        <v>0</v>
      </c>
      <c r="AD106" s="45"/>
      <c r="AE106" s="45"/>
      <c r="AF106" s="45"/>
    </row>
    <row r="107" spans="2:32" x14ac:dyDescent="0.15">
      <c r="B107" s="43" t="str">
        <f>B84</f>
        <v>Founder/CEO</v>
      </c>
      <c r="C107" s="40"/>
      <c r="D107" s="40"/>
      <c r="E107" s="3">
        <f t="shared" si="52"/>
        <v>0</v>
      </c>
      <c r="F107" s="43">
        <f t="shared" ref="F107:AB107" si="64">E107+F84</f>
        <v>0</v>
      </c>
      <c r="G107" s="43">
        <f t="shared" si="64"/>
        <v>0</v>
      </c>
      <c r="H107" s="43">
        <f t="shared" si="64"/>
        <v>0</v>
      </c>
      <c r="I107" s="43">
        <f t="shared" si="64"/>
        <v>0</v>
      </c>
      <c r="J107" s="43">
        <f t="shared" si="64"/>
        <v>0</v>
      </c>
      <c r="K107" s="43">
        <f t="shared" si="64"/>
        <v>0</v>
      </c>
      <c r="L107" s="43">
        <f t="shared" si="64"/>
        <v>0</v>
      </c>
      <c r="M107" s="43">
        <f t="shared" si="64"/>
        <v>0</v>
      </c>
      <c r="N107" s="43">
        <f t="shared" si="64"/>
        <v>0</v>
      </c>
      <c r="O107" s="43">
        <f t="shared" si="64"/>
        <v>0</v>
      </c>
      <c r="P107" s="43">
        <f t="shared" si="64"/>
        <v>0</v>
      </c>
      <c r="Q107" s="43">
        <f t="shared" si="64"/>
        <v>0</v>
      </c>
      <c r="R107" s="43">
        <f t="shared" si="64"/>
        <v>0</v>
      </c>
      <c r="S107" s="43">
        <f t="shared" si="64"/>
        <v>0</v>
      </c>
      <c r="T107" s="43">
        <f t="shared" si="64"/>
        <v>0</v>
      </c>
      <c r="U107" s="43">
        <f t="shared" si="64"/>
        <v>0</v>
      </c>
      <c r="V107" s="43">
        <f t="shared" si="64"/>
        <v>0</v>
      </c>
      <c r="W107" s="43">
        <f t="shared" si="64"/>
        <v>0</v>
      </c>
      <c r="X107" s="43">
        <f t="shared" si="64"/>
        <v>0</v>
      </c>
      <c r="Y107" s="43">
        <f t="shared" si="64"/>
        <v>0</v>
      </c>
      <c r="Z107" s="43">
        <f t="shared" si="64"/>
        <v>0</v>
      </c>
      <c r="AA107" s="43">
        <f t="shared" si="64"/>
        <v>0</v>
      </c>
      <c r="AB107" s="43">
        <f t="shared" si="64"/>
        <v>0</v>
      </c>
      <c r="AD107" s="43"/>
      <c r="AE107" s="43"/>
      <c r="AF107" s="43"/>
    </row>
    <row r="108" spans="2:32" x14ac:dyDescent="0.15">
      <c r="B108" t="s">
        <v>0</v>
      </c>
      <c r="E108">
        <f>E88+E93+E98+SUM(E102:E107)</f>
        <v>0</v>
      </c>
      <c r="F108">
        <f t="shared" ref="F108:AB108" si="65">F88+F93+F98+SUM(F102:F107)</f>
        <v>0</v>
      </c>
      <c r="G108">
        <f t="shared" si="65"/>
        <v>0</v>
      </c>
      <c r="H108">
        <f t="shared" si="65"/>
        <v>0</v>
      </c>
      <c r="I108">
        <f t="shared" si="65"/>
        <v>0</v>
      </c>
      <c r="J108">
        <f t="shared" si="65"/>
        <v>0</v>
      </c>
      <c r="K108">
        <f t="shared" si="65"/>
        <v>0</v>
      </c>
      <c r="L108">
        <f t="shared" si="65"/>
        <v>0</v>
      </c>
      <c r="M108">
        <f t="shared" si="65"/>
        <v>0</v>
      </c>
      <c r="N108">
        <f t="shared" si="65"/>
        <v>0</v>
      </c>
      <c r="O108">
        <f t="shared" si="65"/>
        <v>0</v>
      </c>
      <c r="P108">
        <f t="shared" si="65"/>
        <v>0</v>
      </c>
      <c r="Q108">
        <f t="shared" si="65"/>
        <v>0</v>
      </c>
      <c r="R108">
        <f t="shared" si="65"/>
        <v>0</v>
      </c>
      <c r="S108">
        <f t="shared" si="65"/>
        <v>0</v>
      </c>
      <c r="T108">
        <f t="shared" si="65"/>
        <v>0</v>
      </c>
      <c r="U108">
        <f t="shared" si="65"/>
        <v>0</v>
      </c>
      <c r="V108">
        <f t="shared" si="65"/>
        <v>0</v>
      </c>
      <c r="W108">
        <f t="shared" si="65"/>
        <v>0</v>
      </c>
      <c r="X108">
        <f t="shared" si="65"/>
        <v>0</v>
      </c>
      <c r="Y108">
        <f t="shared" si="65"/>
        <v>0</v>
      </c>
      <c r="Z108">
        <f t="shared" si="65"/>
        <v>0</v>
      </c>
      <c r="AA108">
        <f t="shared" si="65"/>
        <v>0</v>
      </c>
      <c r="AB108">
        <f t="shared" si="65"/>
        <v>0</v>
      </c>
    </row>
    <row r="110" spans="2:32" x14ac:dyDescent="0.15">
      <c r="B110" s="39" t="s">
        <v>19</v>
      </c>
    </row>
    <row r="111" spans="2:32" x14ac:dyDescent="0.15">
      <c r="B111" t="s">
        <v>8</v>
      </c>
      <c r="E111" s="1">
        <f>SUMPRODUCT(E89:E92,Assumptions!F22:F25)/12</f>
        <v>0</v>
      </c>
      <c r="F111" s="1">
        <f>SUMPRODUCT(F89:F92,Assumptions!G22:G25)/12</f>
        <v>0</v>
      </c>
      <c r="G111" s="1">
        <f>SUMPRODUCT(G89:G92,Assumptions!H22:H25)/12</f>
        <v>0</v>
      </c>
      <c r="H111" s="1">
        <f>SUMPRODUCT(H89:H92,Assumptions!I22:I25)/12</f>
        <v>0</v>
      </c>
      <c r="I111" s="1">
        <f>SUMPRODUCT(I89:I92,Assumptions!J22:J25)/12</f>
        <v>0</v>
      </c>
      <c r="J111" s="1">
        <f>SUMPRODUCT(J89:J92,Assumptions!K22:K25)/12</f>
        <v>0</v>
      </c>
      <c r="K111" s="1">
        <f>SUMPRODUCT(K89:K92,Assumptions!L22:L25)/12</f>
        <v>0</v>
      </c>
      <c r="L111" s="1">
        <f>SUMPRODUCT(L89:L92,Assumptions!M22:M25)/12</f>
        <v>0</v>
      </c>
      <c r="M111" s="1">
        <f>SUMPRODUCT(M89:M92,Assumptions!N22:N25)/12</f>
        <v>0</v>
      </c>
      <c r="N111" s="1">
        <f>SUMPRODUCT(N89:N92,Assumptions!O22:O25)/12</f>
        <v>0</v>
      </c>
      <c r="O111" s="1">
        <f>SUMPRODUCT(O89:O92,Assumptions!P22:P25)/12</f>
        <v>0</v>
      </c>
      <c r="P111" s="1">
        <f>SUMPRODUCT(P89:P92,Assumptions!Q22:Q25)/12</f>
        <v>0</v>
      </c>
      <c r="Q111" s="1">
        <f>SUMPRODUCT(Q89:Q92,Assumptions!R22:R25)/12</f>
        <v>0</v>
      </c>
      <c r="R111" s="1">
        <f>SUMPRODUCT(R89:R92,Assumptions!S22:S25)/12</f>
        <v>0</v>
      </c>
      <c r="S111" s="1">
        <f>SUMPRODUCT(S89:S92,Assumptions!T22:T25)/12</f>
        <v>0</v>
      </c>
      <c r="T111" s="1">
        <f>SUMPRODUCT(T89:T92,Assumptions!U22:U25)/12</f>
        <v>0</v>
      </c>
      <c r="U111" s="1">
        <f>SUMPRODUCT(U89:U92,Assumptions!V22:V25)/12</f>
        <v>0</v>
      </c>
      <c r="V111" s="1">
        <f>SUMPRODUCT(V89:V92,Assumptions!W22:W25)/12</f>
        <v>0</v>
      </c>
      <c r="W111" s="1">
        <f>SUMPRODUCT(W89:W92,Assumptions!X22:X25)/12</f>
        <v>0</v>
      </c>
      <c r="X111" s="1">
        <f>SUMPRODUCT(X89:X92,Assumptions!Y22:Y25)/12</f>
        <v>0</v>
      </c>
      <c r="Y111" s="1">
        <f>SUMPRODUCT(Y89:Y92,Assumptions!Z22:Z25)/12</f>
        <v>0</v>
      </c>
      <c r="Z111" s="1">
        <f>SUMPRODUCT(Z89:Z92,Assumptions!AA22:AA25)/12</f>
        <v>0</v>
      </c>
      <c r="AA111" s="1">
        <f>SUMPRODUCT(AA89:AA92,Assumptions!AB22:AB25)/12</f>
        <v>0</v>
      </c>
      <c r="AB111" s="1">
        <f>SUMPRODUCT(AB89:AB92,Assumptions!AC22:AC25)/12</f>
        <v>0</v>
      </c>
      <c r="AD111" s="1"/>
      <c r="AE111" s="1"/>
      <c r="AF111" s="1"/>
    </row>
    <row r="112" spans="2:32" x14ac:dyDescent="0.15">
      <c r="B112" t="s">
        <v>7</v>
      </c>
      <c r="E112" s="1">
        <f>SUMPRODUCT(E94:E97,Assumptions!F27:F30)/12</f>
        <v>0</v>
      </c>
      <c r="F112" s="1">
        <f>SUMPRODUCT(F94:F97,Assumptions!G27:G30)/12</f>
        <v>0</v>
      </c>
      <c r="G112" s="1">
        <f>SUMPRODUCT(G94:G97,Assumptions!H27:H30)/12</f>
        <v>0</v>
      </c>
      <c r="H112" s="1">
        <f>SUMPRODUCT(H94:H97,Assumptions!I27:I30)/12</f>
        <v>0</v>
      </c>
      <c r="I112" s="1">
        <f>SUMPRODUCT(I94:I97,Assumptions!J27:J30)/12</f>
        <v>0</v>
      </c>
      <c r="J112" s="1">
        <f>SUMPRODUCT(J94:J97,Assumptions!K27:K30)/12</f>
        <v>0</v>
      </c>
      <c r="K112" s="1">
        <f>SUMPRODUCT(K94:K97,Assumptions!L27:L30)/12</f>
        <v>0</v>
      </c>
      <c r="L112" s="1">
        <f>SUMPRODUCT(L94:L97,Assumptions!M27:M30)/12</f>
        <v>0</v>
      </c>
      <c r="M112" s="1">
        <f>SUMPRODUCT(M94:M97,Assumptions!N27:N30)/12</f>
        <v>0</v>
      </c>
      <c r="N112" s="1">
        <f>SUMPRODUCT(N94:N97,Assumptions!O27:O30)/12</f>
        <v>0</v>
      </c>
      <c r="O112" s="1">
        <f>SUMPRODUCT(O94:O97,Assumptions!P27:P30)/12</f>
        <v>0</v>
      </c>
      <c r="P112" s="1">
        <f>SUMPRODUCT(P94:P97,Assumptions!Q27:Q30)/12</f>
        <v>0</v>
      </c>
      <c r="Q112" s="1">
        <f>SUMPRODUCT(Q94:Q97,Assumptions!R27:R30)/12</f>
        <v>0</v>
      </c>
      <c r="R112" s="1">
        <f>SUMPRODUCT(R94:R97,Assumptions!S27:S30)/12</f>
        <v>0</v>
      </c>
      <c r="S112" s="1">
        <f>SUMPRODUCT(S94:S97,Assumptions!T27:T30)/12</f>
        <v>0</v>
      </c>
      <c r="T112" s="1">
        <f>SUMPRODUCT(T94:T97,Assumptions!U27:U30)/12</f>
        <v>0</v>
      </c>
      <c r="U112" s="1">
        <f>SUMPRODUCT(U94:U97,Assumptions!V27:V30)/12</f>
        <v>0</v>
      </c>
      <c r="V112" s="1">
        <f>SUMPRODUCT(V94:V97,Assumptions!W27:W30)/12</f>
        <v>0</v>
      </c>
      <c r="W112" s="1">
        <f>SUMPRODUCT(W94:W97,Assumptions!X27:X30)/12</f>
        <v>0</v>
      </c>
      <c r="X112" s="1">
        <f>SUMPRODUCT(X94:X97,Assumptions!Y27:Y30)/12</f>
        <v>0</v>
      </c>
      <c r="Y112" s="1">
        <f>SUMPRODUCT(Y94:Y97,Assumptions!Z27:Z30)/12</f>
        <v>0</v>
      </c>
      <c r="Z112" s="1">
        <f>SUMPRODUCT(Z94:Z97,Assumptions!AA27:AA30)/12</f>
        <v>0</v>
      </c>
      <c r="AA112" s="1">
        <f>SUMPRODUCT(AA94:AA97,Assumptions!AB27:AB30)/12</f>
        <v>0</v>
      </c>
      <c r="AB112" s="1">
        <f>SUMPRODUCT(AB94:AB97,Assumptions!AC27:AC30)/12</f>
        <v>0</v>
      </c>
      <c r="AD112" s="1"/>
      <c r="AE112" s="1"/>
      <c r="AF112" s="1"/>
    </row>
    <row r="113" spans="2:32" x14ac:dyDescent="0.15">
      <c r="B113" t="s">
        <v>9</v>
      </c>
      <c r="E113" s="1">
        <f>SUMPRODUCT(E99:E101,Assumptions!F32:F34)/12</f>
        <v>0</v>
      </c>
      <c r="F113" s="1">
        <f>SUMPRODUCT(F99:F101,Assumptions!G32:G34)/12</f>
        <v>0</v>
      </c>
      <c r="G113" s="1">
        <f>SUMPRODUCT(G99:G101,Assumptions!H32:H34)/12</f>
        <v>0</v>
      </c>
      <c r="H113" s="1">
        <f>SUMPRODUCT(H99:H101,Assumptions!I32:I34)/12</f>
        <v>0</v>
      </c>
      <c r="I113" s="1">
        <f>SUMPRODUCT(I99:I101,Assumptions!J32:J34)/12</f>
        <v>0</v>
      </c>
      <c r="J113" s="1">
        <f>SUMPRODUCT(J99:J101,Assumptions!K32:K34)/12</f>
        <v>0</v>
      </c>
      <c r="K113" s="1">
        <f>SUMPRODUCT(K99:K101,Assumptions!L32:L34)/12</f>
        <v>0</v>
      </c>
      <c r="L113" s="1">
        <f>SUMPRODUCT(L99:L101,Assumptions!M32:M34)/12</f>
        <v>0</v>
      </c>
      <c r="M113" s="1">
        <f>SUMPRODUCT(M99:M101,Assumptions!N32:N34)/12</f>
        <v>0</v>
      </c>
      <c r="N113" s="1">
        <f>SUMPRODUCT(N99:N101,Assumptions!O32:O34)/12</f>
        <v>0</v>
      </c>
      <c r="O113" s="1">
        <f>SUMPRODUCT(O99:O101,Assumptions!P32:P34)/12</f>
        <v>0</v>
      </c>
      <c r="P113" s="1">
        <f>SUMPRODUCT(P99:P101,Assumptions!Q32:Q34)/12</f>
        <v>0</v>
      </c>
      <c r="Q113" s="1">
        <f>SUMPRODUCT(Q99:Q101,Assumptions!R32:R34)/12</f>
        <v>0</v>
      </c>
      <c r="R113" s="1">
        <f>SUMPRODUCT(R99:R101,Assumptions!S32:S34)/12</f>
        <v>0</v>
      </c>
      <c r="S113" s="1">
        <f>SUMPRODUCT(S99:S101,Assumptions!T32:T34)/12</f>
        <v>0</v>
      </c>
      <c r="T113" s="1">
        <f>SUMPRODUCT(T99:T101,Assumptions!U32:U34)/12</f>
        <v>0</v>
      </c>
      <c r="U113" s="1">
        <f>SUMPRODUCT(U99:U101,Assumptions!V32:V34)/12</f>
        <v>0</v>
      </c>
      <c r="V113" s="1">
        <f>SUMPRODUCT(V99:V101,Assumptions!W32:W34)/12</f>
        <v>0</v>
      </c>
      <c r="W113" s="1">
        <f>SUMPRODUCT(W99:W101,Assumptions!X32:X34)/12</f>
        <v>0</v>
      </c>
      <c r="X113" s="1">
        <f>SUMPRODUCT(X99:X101,Assumptions!Y32:Y34)/12</f>
        <v>0</v>
      </c>
      <c r="Y113" s="1">
        <f>SUMPRODUCT(Y99:Y101,Assumptions!Z32:Z34)/12</f>
        <v>0</v>
      </c>
      <c r="Z113" s="1">
        <f>SUMPRODUCT(Z99:Z101,Assumptions!AA32:AA34)/12</f>
        <v>0</v>
      </c>
      <c r="AA113" s="1">
        <f>SUMPRODUCT(AA99:AA101,Assumptions!AB32:AB34)/12</f>
        <v>0</v>
      </c>
      <c r="AB113" s="1">
        <f>SUMPRODUCT(AB99:AB101,Assumptions!AC32:AC34)/12</f>
        <v>0</v>
      </c>
      <c r="AD113" s="1"/>
      <c r="AE113" s="1"/>
      <c r="AF113" s="1"/>
    </row>
    <row r="114" spans="2:32" x14ac:dyDescent="0.15">
      <c r="B114" t="s">
        <v>10</v>
      </c>
      <c r="E114" s="1">
        <f>E102*Assumptions!F35/12</f>
        <v>0</v>
      </c>
      <c r="F114" s="1">
        <f>F102*Assumptions!G35/12</f>
        <v>0</v>
      </c>
      <c r="G114" s="1">
        <f>G102*Assumptions!H35/12</f>
        <v>0</v>
      </c>
      <c r="H114" s="1">
        <f>H102*Assumptions!I35/12</f>
        <v>0</v>
      </c>
      <c r="I114" s="1">
        <f>I102*Assumptions!J35/12</f>
        <v>0</v>
      </c>
      <c r="J114" s="1">
        <f>J102*Assumptions!K35/12</f>
        <v>0</v>
      </c>
      <c r="K114" s="1">
        <f>K102*Assumptions!L35/12</f>
        <v>0</v>
      </c>
      <c r="L114" s="1">
        <f>L102*Assumptions!M35/12</f>
        <v>0</v>
      </c>
      <c r="M114" s="1">
        <f>M102*Assumptions!N35/12</f>
        <v>0</v>
      </c>
      <c r="N114" s="1">
        <f>N102*Assumptions!O35/12</f>
        <v>0</v>
      </c>
      <c r="O114" s="1">
        <f>O102*Assumptions!P35/12</f>
        <v>0</v>
      </c>
      <c r="P114" s="1">
        <f>P102*Assumptions!Q35/12</f>
        <v>0</v>
      </c>
      <c r="Q114" s="1">
        <f>Q102*Assumptions!R35/12</f>
        <v>0</v>
      </c>
      <c r="R114" s="1">
        <f>R102*Assumptions!S35/12</f>
        <v>0</v>
      </c>
      <c r="S114" s="1">
        <f>S102*Assumptions!T35/12</f>
        <v>0</v>
      </c>
      <c r="T114" s="1">
        <f>T102*Assumptions!U35/12</f>
        <v>0</v>
      </c>
      <c r="U114" s="1">
        <f>U102*Assumptions!V35/12</f>
        <v>0</v>
      </c>
      <c r="V114" s="1">
        <f>V102*Assumptions!W35/12</f>
        <v>0</v>
      </c>
      <c r="W114" s="1">
        <f>W102*Assumptions!X35/12</f>
        <v>0</v>
      </c>
      <c r="X114" s="1">
        <f>X102*Assumptions!Y35/12</f>
        <v>0</v>
      </c>
      <c r="Y114" s="1">
        <f>Y102*Assumptions!Z35/12</f>
        <v>0</v>
      </c>
      <c r="Z114" s="1">
        <f>Z102*Assumptions!AA35/12</f>
        <v>0</v>
      </c>
      <c r="AA114" s="1">
        <f>AA102*Assumptions!AB35/12</f>
        <v>0</v>
      </c>
      <c r="AB114" s="1">
        <f>AB102*Assumptions!AC35/12</f>
        <v>0</v>
      </c>
      <c r="AD114" s="1"/>
      <c r="AE114" s="1"/>
      <c r="AF114" s="1"/>
    </row>
    <row r="115" spans="2:32" x14ac:dyDescent="0.15">
      <c r="B115" s="43" t="s">
        <v>11</v>
      </c>
      <c r="C115" s="3"/>
      <c r="D115" s="3"/>
      <c r="E115" s="32">
        <f>SUMPRODUCT(E103:E107,Assumptions!F36:F40)/12</f>
        <v>0</v>
      </c>
      <c r="F115" s="32">
        <f>SUMPRODUCT(F103:F107,Assumptions!G36:G40)/12</f>
        <v>0</v>
      </c>
      <c r="G115" s="32">
        <f>SUMPRODUCT(G103:G107,Assumptions!H36:H40)/12</f>
        <v>0</v>
      </c>
      <c r="H115" s="32">
        <f>SUMPRODUCT(H103:H107,Assumptions!I36:I40)/12</f>
        <v>0</v>
      </c>
      <c r="I115" s="32">
        <f>SUMPRODUCT(I103:I107,Assumptions!J36:J40)/12</f>
        <v>0</v>
      </c>
      <c r="J115" s="32">
        <f>SUMPRODUCT(J103:J107,Assumptions!K36:K40)/12</f>
        <v>0</v>
      </c>
      <c r="K115" s="32">
        <f>SUMPRODUCT(K103:K107,Assumptions!L36:L40)/12</f>
        <v>0</v>
      </c>
      <c r="L115" s="32">
        <f>SUMPRODUCT(L103:L107,Assumptions!M36:M40)/12</f>
        <v>0</v>
      </c>
      <c r="M115" s="32">
        <f>SUMPRODUCT(M103:M107,Assumptions!N36:N40)/12</f>
        <v>0</v>
      </c>
      <c r="N115" s="32">
        <f>SUMPRODUCT(N103:N107,Assumptions!O36:O40)/12</f>
        <v>0</v>
      </c>
      <c r="O115" s="32">
        <f>SUMPRODUCT(O103:O107,Assumptions!P36:P40)/12</f>
        <v>0</v>
      </c>
      <c r="P115" s="32">
        <f>SUMPRODUCT(P103:P107,Assumptions!Q36:Q40)/12</f>
        <v>0</v>
      </c>
      <c r="Q115" s="32">
        <f>SUMPRODUCT(Q103:Q107,Assumptions!R36:R40)/12</f>
        <v>0</v>
      </c>
      <c r="R115" s="32">
        <f>SUMPRODUCT(R103:R107,Assumptions!S36:S40)/12</f>
        <v>0</v>
      </c>
      <c r="S115" s="32">
        <f>SUMPRODUCT(S103:S107,Assumptions!T36:T40)/12</f>
        <v>0</v>
      </c>
      <c r="T115" s="32">
        <f>SUMPRODUCT(T103:T107,Assumptions!U36:U40)/12</f>
        <v>0</v>
      </c>
      <c r="U115" s="32">
        <f>SUMPRODUCT(U103:U107,Assumptions!V36:V40)/12</f>
        <v>0</v>
      </c>
      <c r="V115" s="32">
        <f>SUMPRODUCT(V103:V107,Assumptions!W36:W40)/12</f>
        <v>0</v>
      </c>
      <c r="W115" s="32">
        <f>SUMPRODUCT(W103:W107,Assumptions!X36:X40)/12</f>
        <v>0</v>
      </c>
      <c r="X115" s="32">
        <f>SUMPRODUCT(X103:X107,Assumptions!Y36:Y40)/12</f>
        <v>0</v>
      </c>
      <c r="Y115" s="32">
        <f>SUMPRODUCT(Y103:Y107,Assumptions!Z36:Z40)/12</f>
        <v>0</v>
      </c>
      <c r="Z115" s="32">
        <f>SUMPRODUCT(Z103:Z107,Assumptions!AA36:AA40)/12</f>
        <v>0</v>
      </c>
      <c r="AA115" s="32">
        <f>SUMPRODUCT(AA103:AA107,Assumptions!AB36:AB40)/12</f>
        <v>0</v>
      </c>
      <c r="AB115" s="32">
        <f>SUMPRODUCT(AB103:AB107,Assumptions!AC36:AC40)/12</f>
        <v>0</v>
      </c>
      <c r="AD115" s="32"/>
      <c r="AE115" s="32"/>
      <c r="AF115" s="32"/>
    </row>
    <row r="116" spans="2:32" x14ac:dyDescent="0.15">
      <c r="B116" t="s">
        <v>0</v>
      </c>
      <c r="E116" s="1">
        <f t="shared" ref="E116:AB116" si="66">SUM(E111:E115)</f>
        <v>0</v>
      </c>
      <c r="F116" s="1">
        <f t="shared" si="66"/>
        <v>0</v>
      </c>
      <c r="G116" s="1">
        <f t="shared" si="66"/>
        <v>0</v>
      </c>
      <c r="H116" s="1">
        <f t="shared" si="66"/>
        <v>0</v>
      </c>
      <c r="I116" s="1">
        <f t="shared" si="66"/>
        <v>0</v>
      </c>
      <c r="J116" s="1">
        <f t="shared" si="66"/>
        <v>0</v>
      </c>
      <c r="K116" s="1">
        <f t="shared" si="66"/>
        <v>0</v>
      </c>
      <c r="L116" s="1">
        <f t="shared" si="66"/>
        <v>0</v>
      </c>
      <c r="M116" s="24">
        <f t="shared" si="66"/>
        <v>0</v>
      </c>
      <c r="N116" s="1">
        <f t="shared" si="66"/>
        <v>0</v>
      </c>
      <c r="O116" s="1">
        <f t="shared" si="66"/>
        <v>0</v>
      </c>
      <c r="P116" s="1">
        <f t="shared" si="66"/>
        <v>0</v>
      </c>
      <c r="Q116" s="1">
        <f t="shared" si="66"/>
        <v>0</v>
      </c>
      <c r="R116" s="1">
        <f t="shared" si="66"/>
        <v>0</v>
      </c>
      <c r="S116" s="1">
        <f t="shared" si="66"/>
        <v>0</v>
      </c>
      <c r="T116" s="1">
        <f t="shared" si="66"/>
        <v>0</v>
      </c>
      <c r="U116" s="1">
        <f t="shared" si="66"/>
        <v>0</v>
      </c>
      <c r="V116" s="1">
        <f t="shared" si="66"/>
        <v>0</v>
      </c>
      <c r="W116" s="1">
        <f t="shared" si="66"/>
        <v>0</v>
      </c>
      <c r="X116" s="1">
        <f t="shared" si="66"/>
        <v>0</v>
      </c>
      <c r="Y116" s="1">
        <f t="shared" si="66"/>
        <v>0</v>
      </c>
      <c r="Z116" s="1">
        <f t="shared" si="66"/>
        <v>0</v>
      </c>
      <c r="AA116" s="1">
        <f t="shared" si="66"/>
        <v>0</v>
      </c>
      <c r="AB116" s="1">
        <f t="shared" si="66"/>
        <v>0</v>
      </c>
      <c r="AD116" s="1"/>
      <c r="AE116" s="1"/>
      <c r="AF116" s="1"/>
    </row>
  </sheetData>
  <phoneticPr fontId="2" type="noConversion"/>
  <pageMargins left="0.5" right="0.5" top="0.75" bottom="0.75" header="0.5" footer="0.5"/>
  <pageSetup scale="55" fitToWidth="2" fitToHeight="2" orientation="landscape"/>
  <rowBreaks count="1" manualBreakCount="1">
    <brk id="63" max="16383" man="1"/>
  </rowBreaks>
  <colBreaks count="1" manualBreakCount="1">
    <brk id="20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3"/>
  <sheetViews>
    <sheetView showGridLines="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E63" sqref="E63:M81"/>
    </sheetView>
  </sheetViews>
  <sheetFormatPr baseColWidth="10" defaultColWidth="8.83203125" defaultRowHeight="13" x14ac:dyDescent="0.15"/>
  <cols>
    <col min="1" max="2" width="2.6640625" customWidth="1"/>
    <col min="3" max="3" width="32.33203125" customWidth="1"/>
    <col min="4" max="4" width="11.6640625" customWidth="1"/>
    <col min="5" max="5" width="9.5" customWidth="1"/>
    <col min="6" max="12" width="10.6640625" customWidth="1"/>
    <col min="13" max="13" width="10.6640625" style="12" customWidth="1"/>
    <col min="14" max="14" width="10.6640625" customWidth="1"/>
    <col min="15" max="15" width="11.6640625" customWidth="1"/>
    <col min="16" max="17" width="11.5" customWidth="1"/>
    <col min="18" max="28" width="12.33203125" customWidth="1"/>
    <col min="29" max="29" width="5.6640625" customWidth="1"/>
    <col min="30" max="30" width="11.6640625" customWidth="1"/>
    <col min="31" max="31" width="12.33203125" customWidth="1"/>
    <col min="32" max="32" width="11.6640625" customWidth="1"/>
  </cols>
  <sheetData>
    <row r="1" spans="2:32" ht="16" x14ac:dyDescent="0.2">
      <c r="B1" s="80" t="s">
        <v>50</v>
      </c>
      <c r="C1" s="80"/>
      <c r="D1" s="80"/>
      <c r="E1" s="80"/>
      <c r="F1" s="80"/>
      <c r="G1" s="80"/>
      <c r="H1" s="80"/>
      <c r="I1" s="80"/>
      <c r="J1" s="80"/>
      <c r="K1" s="80"/>
      <c r="L1" s="80"/>
      <c r="M1" s="83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</row>
    <row r="2" spans="2:32" x14ac:dyDescent="0.15">
      <c r="D2" s="33" t="s">
        <v>49</v>
      </c>
      <c r="E2">
        <v>1</v>
      </c>
      <c r="F2">
        <f>E2+1</f>
        <v>2</v>
      </c>
      <c r="G2">
        <f t="shared" ref="G2:AB2" si="0">F2+1</f>
        <v>3</v>
      </c>
      <c r="H2">
        <f t="shared" si="0"/>
        <v>4</v>
      </c>
      <c r="I2">
        <f t="shared" si="0"/>
        <v>5</v>
      </c>
      <c r="J2">
        <f t="shared" si="0"/>
        <v>6</v>
      </c>
      <c r="K2">
        <f t="shared" si="0"/>
        <v>7</v>
      </c>
      <c r="L2">
        <f t="shared" si="0"/>
        <v>8</v>
      </c>
      <c r="M2">
        <f t="shared" si="0"/>
        <v>9</v>
      </c>
      <c r="N2">
        <f t="shared" si="0"/>
        <v>10</v>
      </c>
      <c r="O2">
        <f t="shared" si="0"/>
        <v>11</v>
      </c>
      <c r="P2">
        <f t="shared" si="0"/>
        <v>12</v>
      </c>
      <c r="Q2">
        <f t="shared" si="0"/>
        <v>13</v>
      </c>
      <c r="R2">
        <f t="shared" si="0"/>
        <v>14</v>
      </c>
      <c r="S2">
        <f t="shared" si="0"/>
        <v>15</v>
      </c>
      <c r="T2">
        <f t="shared" si="0"/>
        <v>16</v>
      </c>
      <c r="U2">
        <f t="shared" si="0"/>
        <v>17</v>
      </c>
      <c r="V2">
        <f t="shared" si="0"/>
        <v>18</v>
      </c>
      <c r="W2">
        <f t="shared" si="0"/>
        <v>19</v>
      </c>
      <c r="X2">
        <f t="shared" si="0"/>
        <v>20</v>
      </c>
      <c r="Y2">
        <f t="shared" si="0"/>
        <v>21</v>
      </c>
      <c r="Z2">
        <f t="shared" si="0"/>
        <v>22</v>
      </c>
      <c r="AA2">
        <f t="shared" si="0"/>
        <v>23</v>
      </c>
      <c r="AB2">
        <f t="shared" si="0"/>
        <v>24</v>
      </c>
    </row>
    <row r="3" spans="2:32" x14ac:dyDescent="0.15">
      <c r="E3" s="4">
        <v>42767</v>
      </c>
      <c r="F3" s="4">
        <v>42795</v>
      </c>
      <c r="G3" s="4">
        <v>42826</v>
      </c>
      <c r="H3" s="4">
        <v>42856</v>
      </c>
      <c r="I3" s="4">
        <v>42887</v>
      </c>
      <c r="J3" s="4">
        <v>42917</v>
      </c>
      <c r="K3" s="4">
        <v>42948</v>
      </c>
      <c r="L3" s="7">
        <v>42979</v>
      </c>
      <c r="M3" s="84">
        <v>43009</v>
      </c>
      <c r="N3" s="8">
        <v>43040</v>
      </c>
      <c r="O3" s="4">
        <v>43070</v>
      </c>
      <c r="P3" s="4">
        <v>43101</v>
      </c>
      <c r="Q3" s="4">
        <v>43132</v>
      </c>
      <c r="R3" s="4">
        <v>43160</v>
      </c>
      <c r="S3" s="4">
        <v>43191</v>
      </c>
      <c r="T3" s="4">
        <v>43221</v>
      </c>
      <c r="U3" s="4">
        <v>43252</v>
      </c>
      <c r="V3" s="4">
        <v>43282</v>
      </c>
      <c r="W3" s="4">
        <v>43313</v>
      </c>
      <c r="X3" s="4">
        <v>43344</v>
      </c>
      <c r="Y3" s="4">
        <v>43374</v>
      </c>
      <c r="Z3" s="4">
        <v>43405</v>
      </c>
      <c r="AA3" s="4">
        <v>43435</v>
      </c>
      <c r="AB3" s="4">
        <v>43466</v>
      </c>
      <c r="AD3" s="18" t="e">
        <f>#REF!</f>
        <v>#REF!</v>
      </c>
      <c r="AE3" s="18" t="e">
        <f>#REF!</f>
        <v>#REF!</v>
      </c>
      <c r="AF3" s="18" t="e">
        <f>#REF!</f>
        <v>#REF!</v>
      </c>
    </row>
    <row r="4" spans="2:32" x14ac:dyDescent="0.15">
      <c r="B4" s="2" t="s">
        <v>1</v>
      </c>
      <c r="AD4" s="11"/>
      <c r="AE4" s="12"/>
      <c r="AF4" s="22"/>
    </row>
    <row r="5" spans="2:32" x14ac:dyDescent="0.15">
      <c r="C5" s="82" t="s">
        <v>65</v>
      </c>
      <c r="E5" s="87">
        <v>0</v>
      </c>
      <c r="F5" s="87">
        <v>0</v>
      </c>
      <c r="G5" s="87">
        <v>0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  <c r="P5" s="87">
        <v>0</v>
      </c>
      <c r="Q5" s="87">
        <v>0</v>
      </c>
      <c r="R5" s="87">
        <v>0</v>
      </c>
      <c r="S5" s="87">
        <v>0</v>
      </c>
      <c r="T5" s="87">
        <v>0</v>
      </c>
      <c r="U5" s="87">
        <v>0</v>
      </c>
      <c r="V5" s="87">
        <v>0</v>
      </c>
      <c r="W5" s="87">
        <v>0</v>
      </c>
      <c r="X5" s="87">
        <v>0</v>
      </c>
      <c r="Y5" s="87">
        <v>0</v>
      </c>
      <c r="Z5" s="87">
        <v>0</v>
      </c>
      <c r="AA5" s="87">
        <v>0</v>
      </c>
      <c r="AB5" s="87">
        <v>0</v>
      </c>
      <c r="AD5" s="29">
        <f>SUM(E5:H5)</f>
        <v>0</v>
      </c>
      <c r="AE5" s="30">
        <f>SUM(I5:T5)</f>
        <v>0</v>
      </c>
      <c r="AF5" s="31">
        <f>SUM(U5:AB5)</f>
        <v>0</v>
      </c>
    </row>
    <row r="6" spans="2:32" x14ac:dyDescent="0.15">
      <c r="C6" s="3" t="s">
        <v>66</v>
      </c>
      <c r="D6" s="3"/>
      <c r="E6" s="88">
        <v>0</v>
      </c>
      <c r="F6" s="88">
        <v>0</v>
      </c>
      <c r="G6" s="88">
        <v>0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  <c r="P6" s="88">
        <v>0</v>
      </c>
      <c r="Q6" s="88">
        <v>0</v>
      </c>
      <c r="R6" s="88">
        <v>0</v>
      </c>
      <c r="S6" s="88">
        <v>0</v>
      </c>
      <c r="T6" s="88">
        <v>0</v>
      </c>
      <c r="U6" s="88">
        <v>0</v>
      </c>
      <c r="V6" s="88">
        <v>0</v>
      </c>
      <c r="W6" s="88">
        <v>0</v>
      </c>
      <c r="X6" s="88">
        <v>0</v>
      </c>
      <c r="Y6" s="88">
        <v>0</v>
      </c>
      <c r="Z6" s="88">
        <v>0</v>
      </c>
      <c r="AA6" s="88">
        <v>0</v>
      </c>
      <c r="AB6" s="88">
        <v>0</v>
      </c>
      <c r="AD6" s="54">
        <f>SUM(E6:H6)</f>
        <v>0</v>
      </c>
      <c r="AE6" s="34">
        <f>SUM(I6:T6)</f>
        <v>0</v>
      </c>
      <c r="AF6" s="55">
        <f>SUM(U6:AB6)</f>
        <v>0</v>
      </c>
    </row>
    <row r="7" spans="2:32" x14ac:dyDescent="0.15">
      <c r="C7" t="s">
        <v>0</v>
      </c>
      <c r="E7" s="1">
        <f t="shared" ref="E7:AB7" si="1">SUM(E5:E6)</f>
        <v>0</v>
      </c>
      <c r="F7" s="1">
        <f t="shared" si="1"/>
        <v>0</v>
      </c>
      <c r="G7" s="1">
        <f t="shared" si="1"/>
        <v>0</v>
      </c>
      <c r="H7" s="1">
        <f t="shared" si="1"/>
        <v>0</v>
      </c>
      <c r="I7" s="1">
        <f t="shared" si="1"/>
        <v>0</v>
      </c>
      <c r="J7" s="1">
        <f t="shared" si="1"/>
        <v>0</v>
      </c>
      <c r="K7" s="1">
        <f t="shared" si="1"/>
        <v>0</v>
      </c>
      <c r="L7" s="1">
        <f t="shared" si="1"/>
        <v>0</v>
      </c>
      <c r="M7" s="24">
        <f t="shared" si="1"/>
        <v>0</v>
      </c>
      <c r="N7" s="1">
        <f t="shared" si="1"/>
        <v>0</v>
      </c>
      <c r="O7" s="1">
        <f t="shared" si="1"/>
        <v>0</v>
      </c>
      <c r="P7" s="1">
        <f t="shared" si="1"/>
        <v>0</v>
      </c>
      <c r="Q7" s="1">
        <f t="shared" si="1"/>
        <v>0</v>
      </c>
      <c r="R7" s="1">
        <f t="shared" si="1"/>
        <v>0</v>
      </c>
      <c r="S7" s="1">
        <f t="shared" si="1"/>
        <v>0</v>
      </c>
      <c r="T7" s="1">
        <f t="shared" si="1"/>
        <v>0</v>
      </c>
      <c r="U7" s="1">
        <f t="shared" si="1"/>
        <v>0</v>
      </c>
      <c r="V7" s="1">
        <f t="shared" si="1"/>
        <v>0</v>
      </c>
      <c r="W7" s="1">
        <f t="shared" si="1"/>
        <v>0</v>
      </c>
      <c r="X7" s="1">
        <f t="shared" si="1"/>
        <v>0</v>
      </c>
      <c r="Y7" s="1">
        <f t="shared" si="1"/>
        <v>0</v>
      </c>
      <c r="Z7" s="1">
        <f t="shared" si="1"/>
        <v>0</v>
      </c>
      <c r="AA7" s="1">
        <f t="shared" si="1"/>
        <v>0</v>
      </c>
      <c r="AB7" s="1">
        <f t="shared" si="1"/>
        <v>0</v>
      </c>
      <c r="AD7" s="23">
        <f>SUM(AD5:AD6)</f>
        <v>0</v>
      </c>
      <c r="AE7" s="24">
        <f>SUM(AE5:AE6)</f>
        <v>0</v>
      </c>
      <c r="AF7" s="25">
        <f>SUM(AF5:AF6)</f>
        <v>0</v>
      </c>
    </row>
    <row r="8" spans="2:32" ht="6" customHeight="1" x14ac:dyDescent="0.15">
      <c r="AD8" s="26"/>
      <c r="AE8" s="27"/>
      <c r="AF8" s="28"/>
    </row>
    <row r="9" spans="2:32" x14ac:dyDescent="0.15">
      <c r="B9" s="2" t="s">
        <v>2</v>
      </c>
      <c r="AD9" s="11"/>
      <c r="AE9" s="12"/>
      <c r="AF9" s="22"/>
    </row>
    <row r="10" spans="2:32" x14ac:dyDescent="0.15">
      <c r="C10" t="s">
        <v>67</v>
      </c>
      <c r="D10" s="37"/>
      <c r="E10" s="1">
        <f>E5*Assumptions!$J5</f>
        <v>0</v>
      </c>
      <c r="F10" s="1">
        <f>F5*Assumptions!$J5</f>
        <v>0</v>
      </c>
      <c r="G10" s="1">
        <f>G5*Assumptions!$J5</f>
        <v>0</v>
      </c>
      <c r="H10" s="1">
        <f>H5*Assumptions!$J5</f>
        <v>0</v>
      </c>
      <c r="I10" s="1">
        <f>I5*Assumptions!$J5</f>
        <v>0</v>
      </c>
      <c r="J10" s="1">
        <f>J5*Assumptions!$J5</f>
        <v>0</v>
      </c>
      <c r="K10" s="1">
        <f>K5*Assumptions!$J5</f>
        <v>0</v>
      </c>
      <c r="L10" s="1">
        <f>L5*Assumptions!$J5</f>
        <v>0</v>
      </c>
      <c r="M10" s="24">
        <f>M5*Assumptions!$J5</f>
        <v>0</v>
      </c>
      <c r="N10" s="1">
        <f>N5*Assumptions!$J5</f>
        <v>0</v>
      </c>
      <c r="O10" s="1">
        <f>O5*Assumptions!$J5</f>
        <v>0</v>
      </c>
      <c r="P10" s="1">
        <f>P5*Assumptions!$J5</f>
        <v>0</v>
      </c>
      <c r="Q10" s="1">
        <f>Q5*Assumptions!$J5</f>
        <v>0</v>
      </c>
      <c r="R10" s="1">
        <f>R5*Assumptions!$J5</f>
        <v>0</v>
      </c>
      <c r="S10" s="1">
        <f>S5*Assumptions!$J5</f>
        <v>0</v>
      </c>
      <c r="T10" s="1">
        <f>T5*Assumptions!$J5</f>
        <v>0</v>
      </c>
      <c r="U10" s="1">
        <f>U5*Assumptions!$J5</f>
        <v>0</v>
      </c>
      <c r="V10" s="1">
        <f>V5*Assumptions!$J5</f>
        <v>0</v>
      </c>
      <c r="W10" s="1">
        <f>W5*Assumptions!$J5</f>
        <v>0</v>
      </c>
      <c r="X10" s="1">
        <f>X5*Assumptions!$J5</f>
        <v>0</v>
      </c>
      <c r="Y10" s="1">
        <f>Y5*Assumptions!$J5</f>
        <v>0</v>
      </c>
      <c r="Z10" s="1">
        <f>Z5*Assumptions!$J5</f>
        <v>0</v>
      </c>
      <c r="AA10" s="1">
        <f>AA5*Assumptions!$J5</f>
        <v>0</v>
      </c>
      <c r="AB10" s="1">
        <f>AB5*Assumptions!$J5</f>
        <v>0</v>
      </c>
      <c r="AD10" s="23">
        <f>SUM(E10:H10)</f>
        <v>0</v>
      </c>
      <c r="AE10" s="24">
        <f>SUM(I10:T10)</f>
        <v>0</v>
      </c>
      <c r="AF10" s="25">
        <f>SUM(U10:AB10)</f>
        <v>0</v>
      </c>
    </row>
    <row r="11" spans="2:32" x14ac:dyDescent="0.15">
      <c r="C11" s="3" t="s">
        <v>68</v>
      </c>
      <c r="D11" s="38"/>
      <c r="E11" s="32">
        <f>E6*Assumptions!$J6</f>
        <v>0</v>
      </c>
      <c r="F11" s="32">
        <f>F6*Assumptions!$J6</f>
        <v>0</v>
      </c>
      <c r="G11" s="32">
        <f>G6*Assumptions!$J6</f>
        <v>0</v>
      </c>
      <c r="H11" s="32">
        <f>H6*Assumptions!$J6</f>
        <v>0</v>
      </c>
      <c r="I11" s="32">
        <f>I6*Assumptions!$J6</f>
        <v>0</v>
      </c>
      <c r="J11" s="32">
        <f>J6*Assumptions!$J6</f>
        <v>0</v>
      </c>
      <c r="K11" s="32">
        <f>K6*Assumptions!$J6</f>
        <v>0</v>
      </c>
      <c r="L11" s="32">
        <f>L6*Assumptions!$J6</f>
        <v>0</v>
      </c>
      <c r="M11" s="32">
        <f>M6*Assumptions!$J6</f>
        <v>0</v>
      </c>
      <c r="N11" s="32">
        <f>N6*Assumptions!$J6</f>
        <v>0</v>
      </c>
      <c r="O11" s="32">
        <f>O6*Assumptions!$J6</f>
        <v>0</v>
      </c>
      <c r="P11" s="32">
        <f>P6*Assumptions!$J6</f>
        <v>0</v>
      </c>
      <c r="Q11" s="32">
        <f>Q6*Assumptions!$J6</f>
        <v>0</v>
      </c>
      <c r="R11" s="32">
        <f>R6*Assumptions!$J6</f>
        <v>0</v>
      </c>
      <c r="S11" s="32">
        <f>S6*Assumptions!$J6</f>
        <v>0</v>
      </c>
      <c r="T11" s="32">
        <f>T6*Assumptions!$J6</f>
        <v>0</v>
      </c>
      <c r="U11" s="32">
        <f>U6*Assumptions!$J6</f>
        <v>0</v>
      </c>
      <c r="V11" s="32">
        <f>V6*Assumptions!$J6</f>
        <v>0</v>
      </c>
      <c r="W11" s="32">
        <f>W6*Assumptions!$J6</f>
        <v>0</v>
      </c>
      <c r="X11" s="32">
        <f>X6*Assumptions!$J6</f>
        <v>0</v>
      </c>
      <c r="Y11" s="32">
        <f>Y6*Assumptions!$J6</f>
        <v>0</v>
      </c>
      <c r="Z11" s="32">
        <f>Z6*Assumptions!$J6</f>
        <v>0</v>
      </c>
      <c r="AA11" s="32">
        <f>AA6*Assumptions!$J6</f>
        <v>0</v>
      </c>
      <c r="AB11" s="32">
        <f>AB6*Assumptions!$J6</f>
        <v>0</v>
      </c>
      <c r="AD11" s="56">
        <f>SUM(E11:H11)</f>
        <v>0</v>
      </c>
      <c r="AE11" s="32">
        <f>SUM(I11:T11)</f>
        <v>0</v>
      </c>
      <c r="AF11" s="57">
        <f>SUM(U11:AB11)</f>
        <v>0</v>
      </c>
    </row>
    <row r="12" spans="2:32" x14ac:dyDescent="0.15">
      <c r="C12" t="s">
        <v>3</v>
      </c>
      <c r="E12" s="1">
        <f t="shared" ref="E12:AB12" si="2">SUM(E10:E11)</f>
        <v>0</v>
      </c>
      <c r="F12" s="1">
        <f t="shared" si="2"/>
        <v>0</v>
      </c>
      <c r="G12" s="1">
        <f t="shared" si="2"/>
        <v>0</v>
      </c>
      <c r="H12" s="1">
        <f t="shared" si="2"/>
        <v>0</v>
      </c>
      <c r="I12" s="1">
        <f t="shared" si="2"/>
        <v>0</v>
      </c>
      <c r="J12" s="1">
        <f t="shared" si="2"/>
        <v>0</v>
      </c>
      <c r="K12" s="1">
        <f t="shared" si="2"/>
        <v>0</v>
      </c>
      <c r="L12" s="1">
        <f t="shared" si="2"/>
        <v>0</v>
      </c>
      <c r="M12" s="24">
        <f t="shared" si="2"/>
        <v>0</v>
      </c>
      <c r="N12" s="1">
        <f t="shared" si="2"/>
        <v>0</v>
      </c>
      <c r="O12" s="1">
        <f t="shared" si="2"/>
        <v>0</v>
      </c>
      <c r="P12" s="1">
        <f t="shared" si="2"/>
        <v>0</v>
      </c>
      <c r="Q12" s="1">
        <f t="shared" si="2"/>
        <v>0</v>
      </c>
      <c r="R12" s="1">
        <f t="shared" si="2"/>
        <v>0</v>
      </c>
      <c r="S12" s="1">
        <f t="shared" si="2"/>
        <v>0</v>
      </c>
      <c r="T12" s="1">
        <f t="shared" si="2"/>
        <v>0</v>
      </c>
      <c r="U12" s="1">
        <f t="shared" si="2"/>
        <v>0</v>
      </c>
      <c r="V12" s="1">
        <f t="shared" si="2"/>
        <v>0</v>
      </c>
      <c r="W12" s="1">
        <f t="shared" si="2"/>
        <v>0</v>
      </c>
      <c r="X12" s="1">
        <f t="shared" si="2"/>
        <v>0</v>
      </c>
      <c r="Y12" s="1">
        <f t="shared" si="2"/>
        <v>0</v>
      </c>
      <c r="Z12" s="1">
        <f t="shared" si="2"/>
        <v>0</v>
      </c>
      <c r="AA12" s="1">
        <f t="shared" si="2"/>
        <v>0</v>
      </c>
      <c r="AB12" s="1">
        <f t="shared" si="2"/>
        <v>0</v>
      </c>
      <c r="AD12" s="23">
        <f>SUM(AD10:AD11)</f>
        <v>0</v>
      </c>
      <c r="AE12" s="24">
        <f>SUM(AE10:AE11)</f>
        <v>0</v>
      </c>
      <c r="AF12" s="25">
        <f>SUM(AF10:AF11)</f>
        <v>0</v>
      </c>
    </row>
    <row r="13" spans="2:32" ht="6" customHeight="1" x14ac:dyDescent="0.15">
      <c r="AD13" s="11"/>
      <c r="AE13" s="12"/>
      <c r="AF13" s="22"/>
    </row>
    <row r="14" spans="2:32" x14ac:dyDescent="0.15">
      <c r="B14" s="2" t="s">
        <v>5</v>
      </c>
      <c r="E14" s="1">
        <f t="shared" ref="E14:AB14" si="3">E7-E12</f>
        <v>0</v>
      </c>
      <c r="F14" s="1">
        <f t="shared" si="3"/>
        <v>0</v>
      </c>
      <c r="G14" s="1">
        <f t="shared" si="3"/>
        <v>0</v>
      </c>
      <c r="H14" s="1">
        <f t="shared" si="3"/>
        <v>0</v>
      </c>
      <c r="I14" s="1">
        <f t="shared" si="3"/>
        <v>0</v>
      </c>
      <c r="J14" s="1">
        <f t="shared" si="3"/>
        <v>0</v>
      </c>
      <c r="K14" s="1">
        <f t="shared" si="3"/>
        <v>0</v>
      </c>
      <c r="L14" s="1">
        <f t="shared" si="3"/>
        <v>0</v>
      </c>
      <c r="M14" s="24">
        <f t="shared" si="3"/>
        <v>0</v>
      </c>
      <c r="N14" s="1">
        <f t="shared" si="3"/>
        <v>0</v>
      </c>
      <c r="O14" s="1">
        <f t="shared" si="3"/>
        <v>0</v>
      </c>
      <c r="P14" s="1">
        <f t="shared" si="3"/>
        <v>0</v>
      </c>
      <c r="Q14" s="1">
        <f t="shared" si="3"/>
        <v>0</v>
      </c>
      <c r="R14" s="1">
        <f t="shared" si="3"/>
        <v>0</v>
      </c>
      <c r="S14" s="1">
        <f t="shared" si="3"/>
        <v>0</v>
      </c>
      <c r="T14" s="1">
        <f t="shared" si="3"/>
        <v>0</v>
      </c>
      <c r="U14" s="1">
        <f t="shared" si="3"/>
        <v>0</v>
      </c>
      <c r="V14" s="1">
        <f t="shared" si="3"/>
        <v>0</v>
      </c>
      <c r="W14" s="1">
        <f t="shared" si="3"/>
        <v>0</v>
      </c>
      <c r="X14" s="1">
        <f t="shared" si="3"/>
        <v>0</v>
      </c>
      <c r="Y14" s="1">
        <f t="shared" si="3"/>
        <v>0</v>
      </c>
      <c r="Z14" s="1">
        <f t="shared" si="3"/>
        <v>0</v>
      </c>
      <c r="AA14" s="1">
        <f t="shared" si="3"/>
        <v>0</v>
      </c>
      <c r="AB14" s="1">
        <f t="shared" si="3"/>
        <v>0</v>
      </c>
      <c r="AD14" s="23">
        <f>AD7-AD12</f>
        <v>0</v>
      </c>
      <c r="AE14" s="24">
        <f>AE7-AE12</f>
        <v>0</v>
      </c>
      <c r="AF14" s="25">
        <f>AF7-AF12</f>
        <v>0</v>
      </c>
    </row>
    <row r="15" spans="2:32" s="41" customFormat="1" x14ac:dyDescent="0.15">
      <c r="B15" s="41" t="s">
        <v>4</v>
      </c>
      <c r="E15" s="53" t="e">
        <f t="shared" ref="E15:AB15" si="4">E14/E7</f>
        <v>#DIV/0!</v>
      </c>
      <c r="F15" s="53" t="e">
        <f t="shared" si="4"/>
        <v>#DIV/0!</v>
      </c>
      <c r="G15" s="53" t="e">
        <f t="shared" si="4"/>
        <v>#DIV/0!</v>
      </c>
      <c r="H15" s="53" t="e">
        <f t="shared" si="4"/>
        <v>#DIV/0!</v>
      </c>
      <c r="I15" s="53" t="e">
        <f t="shared" si="4"/>
        <v>#DIV/0!</v>
      </c>
      <c r="J15" s="53" t="e">
        <f t="shared" si="4"/>
        <v>#DIV/0!</v>
      </c>
      <c r="K15" s="53" t="e">
        <f t="shared" si="4"/>
        <v>#DIV/0!</v>
      </c>
      <c r="L15" s="53" t="e">
        <f t="shared" si="4"/>
        <v>#DIV/0!</v>
      </c>
      <c r="M15" s="59" t="e">
        <f t="shared" si="4"/>
        <v>#DIV/0!</v>
      </c>
      <c r="N15" s="53" t="e">
        <f t="shared" si="4"/>
        <v>#DIV/0!</v>
      </c>
      <c r="O15" s="53" t="e">
        <f t="shared" si="4"/>
        <v>#DIV/0!</v>
      </c>
      <c r="P15" s="53" t="e">
        <f t="shared" si="4"/>
        <v>#DIV/0!</v>
      </c>
      <c r="Q15" s="53" t="e">
        <f t="shared" si="4"/>
        <v>#DIV/0!</v>
      </c>
      <c r="R15" s="53" t="e">
        <f t="shared" si="4"/>
        <v>#DIV/0!</v>
      </c>
      <c r="S15" s="53" t="e">
        <f t="shared" si="4"/>
        <v>#DIV/0!</v>
      </c>
      <c r="T15" s="53" t="e">
        <f t="shared" si="4"/>
        <v>#DIV/0!</v>
      </c>
      <c r="U15" s="53" t="e">
        <f t="shared" si="4"/>
        <v>#DIV/0!</v>
      </c>
      <c r="V15" s="53" t="e">
        <f t="shared" si="4"/>
        <v>#DIV/0!</v>
      </c>
      <c r="W15" s="53" t="e">
        <f t="shared" si="4"/>
        <v>#DIV/0!</v>
      </c>
      <c r="X15" s="53" t="e">
        <f t="shared" si="4"/>
        <v>#DIV/0!</v>
      </c>
      <c r="Y15" s="53" t="e">
        <f t="shared" si="4"/>
        <v>#DIV/0!</v>
      </c>
      <c r="Z15" s="53" t="e">
        <f t="shared" si="4"/>
        <v>#DIV/0!</v>
      </c>
      <c r="AA15" s="53" t="e">
        <f t="shared" si="4"/>
        <v>#DIV/0!</v>
      </c>
      <c r="AB15" s="53" t="e">
        <f t="shared" si="4"/>
        <v>#DIV/0!</v>
      </c>
      <c r="AD15" s="58"/>
      <c r="AE15" s="59"/>
      <c r="AF15" s="60"/>
    </row>
    <row r="16" spans="2:32" ht="6" customHeight="1" x14ac:dyDescent="0.15">
      <c r="AD16" s="11"/>
      <c r="AE16" s="12"/>
      <c r="AF16" s="22"/>
    </row>
    <row r="17" spans="2:32" x14ac:dyDescent="0.15">
      <c r="B17" s="2" t="s">
        <v>6</v>
      </c>
      <c r="AD17" s="11"/>
      <c r="AE17" s="12"/>
      <c r="AF17" s="22"/>
    </row>
    <row r="18" spans="2:32" x14ac:dyDescent="0.15">
      <c r="B18" t="s">
        <v>20</v>
      </c>
      <c r="AD18" s="11"/>
      <c r="AE18" s="12"/>
      <c r="AF18" s="22"/>
    </row>
    <row r="19" spans="2:32" x14ac:dyDescent="0.15">
      <c r="C19" t="s">
        <v>19</v>
      </c>
      <c r="E19" s="1">
        <f t="shared" ref="E19:AB19" si="5">E113</f>
        <v>0</v>
      </c>
      <c r="F19" s="1">
        <f t="shared" si="5"/>
        <v>0</v>
      </c>
      <c r="G19" s="1">
        <f t="shared" si="5"/>
        <v>0</v>
      </c>
      <c r="H19" s="1">
        <f t="shared" si="5"/>
        <v>0</v>
      </c>
      <c r="I19" s="1">
        <f t="shared" si="5"/>
        <v>0</v>
      </c>
      <c r="J19" s="1">
        <f t="shared" si="5"/>
        <v>0</v>
      </c>
      <c r="K19" s="1">
        <f t="shared" si="5"/>
        <v>0</v>
      </c>
      <c r="L19" s="1">
        <f t="shared" si="5"/>
        <v>0</v>
      </c>
      <c r="M19" s="24">
        <f t="shared" si="5"/>
        <v>0</v>
      </c>
      <c r="N19" s="1">
        <f t="shared" si="5"/>
        <v>0</v>
      </c>
      <c r="O19" s="1">
        <f t="shared" si="5"/>
        <v>0</v>
      </c>
      <c r="P19" s="1">
        <f t="shared" si="5"/>
        <v>0</v>
      </c>
      <c r="Q19" s="1">
        <f t="shared" si="5"/>
        <v>0</v>
      </c>
      <c r="R19" s="1">
        <f t="shared" si="5"/>
        <v>0</v>
      </c>
      <c r="S19" s="1">
        <f t="shared" si="5"/>
        <v>0</v>
      </c>
      <c r="T19" s="1">
        <f t="shared" si="5"/>
        <v>0</v>
      </c>
      <c r="U19" s="1">
        <f t="shared" si="5"/>
        <v>0</v>
      </c>
      <c r="V19" s="1">
        <f t="shared" si="5"/>
        <v>0</v>
      </c>
      <c r="W19" s="1">
        <f t="shared" si="5"/>
        <v>0</v>
      </c>
      <c r="X19" s="1">
        <f t="shared" si="5"/>
        <v>0</v>
      </c>
      <c r="Y19" s="1">
        <f t="shared" si="5"/>
        <v>0</v>
      </c>
      <c r="Z19" s="1">
        <f t="shared" si="5"/>
        <v>0</v>
      </c>
      <c r="AA19" s="1">
        <f t="shared" si="5"/>
        <v>0</v>
      </c>
      <c r="AB19" s="1">
        <f t="shared" si="5"/>
        <v>0</v>
      </c>
      <c r="AD19" s="23">
        <f>SUM(E19:H19)</f>
        <v>0</v>
      </c>
      <c r="AE19" s="24">
        <f>SUM(I19:T19)</f>
        <v>0</v>
      </c>
      <c r="AF19" s="25">
        <f>SUM(U19:AB19)</f>
        <v>0</v>
      </c>
    </row>
    <row r="20" spans="2:32" x14ac:dyDescent="0.15">
      <c r="C20" t="s">
        <v>41</v>
      </c>
      <c r="D20" s="35"/>
      <c r="E20" s="49">
        <f>Assumptions!$E$5*E105</f>
        <v>0</v>
      </c>
      <c r="F20" s="49">
        <f>Assumptions!$E$5*F105</f>
        <v>0</v>
      </c>
      <c r="G20" s="49">
        <f>Assumptions!$E$5*G105</f>
        <v>0</v>
      </c>
      <c r="H20" s="49">
        <f>Assumptions!$E$5*H105</f>
        <v>0</v>
      </c>
      <c r="I20" s="49">
        <f>Assumptions!$E$5*I105</f>
        <v>0</v>
      </c>
      <c r="J20" s="49">
        <f>Assumptions!$E$5*J105</f>
        <v>0</v>
      </c>
      <c r="K20" s="49">
        <f>Assumptions!$E$5*K105</f>
        <v>0</v>
      </c>
      <c r="L20" s="49">
        <f>Assumptions!$E$5*L105</f>
        <v>0</v>
      </c>
      <c r="M20" s="62">
        <f>Assumptions!$E$5*M105</f>
        <v>0</v>
      </c>
      <c r="N20" s="49">
        <f>Assumptions!$E$5*N105</f>
        <v>0</v>
      </c>
      <c r="O20" s="49">
        <f>Assumptions!$E$5*O105</f>
        <v>0</v>
      </c>
      <c r="P20" s="49">
        <f>Assumptions!$E$5*P105</f>
        <v>0</v>
      </c>
      <c r="Q20" s="49">
        <f>Assumptions!$E$5*Q105</f>
        <v>0</v>
      </c>
      <c r="R20" s="49">
        <f>Assumptions!$E$5*R105</f>
        <v>0</v>
      </c>
      <c r="S20" s="49">
        <f>Assumptions!$E$5*S105</f>
        <v>0</v>
      </c>
      <c r="T20" s="49">
        <f>Assumptions!$E$5*T105</f>
        <v>0</v>
      </c>
      <c r="U20" s="49">
        <f>Assumptions!$E$5*U105</f>
        <v>0</v>
      </c>
      <c r="V20" s="49">
        <f>Assumptions!$E$5*V105</f>
        <v>0</v>
      </c>
      <c r="W20" s="49">
        <f>Assumptions!$E$5*W105</f>
        <v>0</v>
      </c>
      <c r="X20" s="49">
        <f>Assumptions!$E$5*X105</f>
        <v>0</v>
      </c>
      <c r="Y20" s="49">
        <f>Assumptions!$E$5*Y105</f>
        <v>0</v>
      </c>
      <c r="Z20" s="49">
        <f>Assumptions!$E$5*Z105</f>
        <v>0</v>
      </c>
      <c r="AA20" s="49">
        <f>Assumptions!$E$5*AA105</f>
        <v>0</v>
      </c>
      <c r="AB20" s="49">
        <f>Assumptions!$E$5*AB105</f>
        <v>0</v>
      </c>
      <c r="AD20" s="61">
        <f>SUM(E20:H20)</f>
        <v>0</v>
      </c>
      <c r="AE20" s="62">
        <f>SUM(I20:T20)</f>
        <v>0</v>
      </c>
      <c r="AF20" s="63">
        <f>SUM(U20:AB20)</f>
        <v>0</v>
      </c>
    </row>
    <row r="21" spans="2:32" x14ac:dyDescent="0.15">
      <c r="C21" t="s">
        <v>42</v>
      </c>
      <c r="D21" s="37"/>
      <c r="E21" s="1">
        <f>E19*Assumptions!$E$6</f>
        <v>0</v>
      </c>
      <c r="F21" s="1">
        <f>F19*Assumptions!$E$6</f>
        <v>0</v>
      </c>
      <c r="G21" s="1">
        <f>G19*Assumptions!$E$6</f>
        <v>0</v>
      </c>
      <c r="H21" s="1">
        <f>H19*Assumptions!$E$6</f>
        <v>0</v>
      </c>
      <c r="I21" s="1">
        <f>I19*Assumptions!$E$6</f>
        <v>0</v>
      </c>
      <c r="J21" s="1">
        <f>J19*Assumptions!$E$6</f>
        <v>0</v>
      </c>
      <c r="K21" s="1">
        <f>K19*Assumptions!$E$6</f>
        <v>0</v>
      </c>
      <c r="L21" s="1">
        <f>L19*Assumptions!$E$6</f>
        <v>0</v>
      </c>
      <c r="M21" s="24">
        <f>M19*Assumptions!$E$6</f>
        <v>0</v>
      </c>
      <c r="N21" s="1">
        <f>N19*Assumptions!$E$6</f>
        <v>0</v>
      </c>
      <c r="O21" s="1">
        <f>O19*Assumptions!$E$6</f>
        <v>0</v>
      </c>
      <c r="P21" s="1">
        <f>P19*Assumptions!$E$6</f>
        <v>0</v>
      </c>
      <c r="Q21" s="1">
        <f>Q19*Assumptions!$E$6</f>
        <v>0</v>
      </c>
      <c r="R21" s="1">
        <f>R19*Assumptions!$E$6</f>
        <v>0</v>
      </c>
      <c r="S21" s="1">
        <f>S19*Assumptions!$E$6</f>
        <v>0</v>
      </c>
      <c r="T21" s="1">
        <f>T19*Assumptions!$E$6</f>
        <v>0</v>
      </c>
      <c r="U21" s="1">
        <f>U19*Assumptions!$E$6</f>
        <v>0</v>
      </c>
      <c r="V21" s="1">
        <f>V19*Assumptions!$E$6</f>
        <v>0</v>
      </c>
      <c r="W21" s="1">
        <f>W19*Assumptions!$E$6</f>
        <v>0</v>
      </c>
      <c r="X21" s="1">
        <f>X19*Assumptions!$E$6</f>
        <v>0</v>
      </c>
      <c r="Y21" s="1">
        <f>Y19*Assumptions!$E$6</f>
        <v>0</v>
      </c>
      <c r="Z21" s="1">
        <f>Z19*Assumptions!$E$6</f>
        <v>0</v>
      </c>
      <c r="AA21" s="1">
        <f>AA19*Assumptions!$E$6</f>
        <v>0</v>
      </c>
      <c r="AB21" s="1">
        <f>AB19*Assumptions!$E$6</f>
        <v>0</v>
      </c>
      <c r="AD21" s="23">
        <f>SUM(E21:H21)</f>
        <v>0</v>
      </c>
      <c r="AE21" s="24">
        <f>SUM(I21:T21)</f>
        <v>0</v>
      </c>
      <c r="AF21" s="25">
        <f>SUM(U21:AB21)</f>
        <v>0</v>
      </c>
    </row>
    <row r="22" spans="2:32" x14ac:dyDescent="0.15">
      <c r="B22" t="s">
        <v>54</v>
      </c>
      <c r="D22" s="37"/>
      <c r="E22" s="1"/>
      <c r="F22" s="1"/>
      <c r="G22" s="1"/>
      <c r="H22" s="1"/>
      <c r="I22" s="1"/>
      <c r="J22" s="1"/>
      <c r="K22" s="1"/>
      <c r="L22" s="1"/>
      <c r="M22" s="24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D22" s="23"/>
      <c r="AE22" s="24"/>
      <c r="AF22" s="25"/>
    </row>
    <row r="23" spans="2:32" x14ac:dyDescent="0.15">
      <c r="C23" t="s">
        <v>55</v>
      </c>
      <c r="D23" s="37"/>
      <c r="E23" s="1">
        <f>Assumptions!$O$10</f>
        <v>5000</v>
      </c>
      <c r="F23" s="1">
        <f>Assumptions!$O$10</f>
        <v>5000</v>
      </c>
      <c r="G23" s="1">
        <f>Assumptions!$O$10</f>
        <v>5000</v>
      </c>
      <c r="H23" s="1">
        <f>Assumptions!$O$10</f>
        <v>5000</v>
      </c>
      <c r="I23" s="1">
        <f>Assumptions!$O$10</f>
        <v>5000</v>
      </c>
      <c r="J23" s="1">
        <f>Assumptions!$O$10</f>
        <v>5000</v>
      </c>
      <c r="K23" s="1">
        <f>Assumptions!$O$10</f>
        <v>5000</v>
      </c>
      <c r="L23" s="1">
        <f>Assumptions!$O$10</f>
        <v>5000</v>
      </c>
      <c r="M23" s="1">
        <f>Assumptions!$O$10</f>
        <v>5000</v>
      </c>
      <c r="N23" s="1">
        <f>Assumptions!$O$10</f>
        <v>5000</v>
      </c>
      <c r="O23" s="1">
        <f>Assumptions!$O$10</f>
        <v>5000</v>
      </c>
      <c r="P23" s="1">
        <f>Assumptions!$O$10</f>
        <v>5000</v>
      </c>
      <c r="Q23" s="1">
        <f>Assumptions!$O$10</f>
        <v>5000</v>
      </c>
      <c r="R23" s="1">
        <f>Assumptions!$O$10</f>
        <v>5000</v>
      </c>
      <c r="S23" s="1">
        <f>Assumptions!$O$10</f>
        <v>5000</v>
      </c>
      <c r="T23" s="1">
        <f>Assumptions!$O$10</f>
        <v>5000</v>
      </c>
      <c r="U23" s="1">
        <f>Assumptions!$O$10</f>
        <v>5000</v>
      </c>
      <c r="V23" s="1">
        <f>Assumptions!$O$10</f>
        <v>5000</v>
      </c>
      <c r="W23" s="1">
        <f>Assumptions!$O$10</f>
        <v>5000</v>
      </c>
      <c r="X23" s="1">
        <f>Assumptions!$O$10</f>
        <v>5000</v>
      </c>
      <c r="Y23" s="1">
        <f>Assumptions!$O$10</f>
        <v>5000</v>
      </c>
      <c r="Z23" s="1">
        <f>Assumptions!$O$10</f>
        <v>5000</v>
      </c>
      <c r="AA23" s="1">
        <f>Assumptions!$O$10</f>
        <v>5000</v>
      </c>
      <c r="AB23" s="1">
        <f>Assumptions!$O$10</f>
        <v>5000</v>
      </c>
      <c r="AD23" s="23"/>
      <c r="AE23" s="24"/>
      <c r="AF23" s="25"/>
    </row>
    <row r="24" spans="2:32" x14ac:dyDescent="0.15">
      <c r="C24" t="s">
        <v>56</v>
      </c>
      <c r="D24" s="37"/>
      <c r="E24" s="1">
        <f>E105*Assumptions!$O$11</f>
        <v>0</v>
      </c>
      <c r="F24" s="1">
        <f>F105*Assumptions!$O$11</f>
        <v>0</v>
      </c>
      <c r="G24" s="1">
        <f>G105*Assumptions!$O$11</f>
        <v>0</v>
      </c>
      <c r="H24" s="1">
        <f>H105*Assumptions!$O$11</f>
        <v>0</v>
      </c>
      <c r="I24" s="1">
        <f>I105*Assumptions!$O$11</f>
        <v>0</v>
      </c>
      <c r="J24" s="1">
        <f>J105*Assumptions!$O$11</f>
        <v>0</v>
      </c>
      <c r="K24" s="1">
        <f>K105*Assumptions!$O$11</f>
        <v>0</v>
      </c>
      <c r="L24" s="1">
        <f>L105*Assumptions!$O$11</f>
        <v>0</v>
      </c>
      <c r="M24" s="1">
        <f>M105*Assumptions!$O$11</f>
        <v>0</v>
      </c>
      <c r="N24" s="1">
        <f>N105*Assumptions!$O$11</f>
        <v>0</v>
      </c>
      <c r="O24" s="1">
        <f>O105*Assumptions!$O$11</f>
        <v>0</v>
      </c>
      <c r="P24" s="1">
        <f>P105*Assumptions!$O$11</f>
        <v>0</v>
      </c>
      <c r="Q24" s="1">
        <f>Q105*Assumptions!$O$11</f>
        <v>0</v>
      </c>
      <c r="R24" s="1">
        <f>R105*Assumptions!$O$11</f>
        <v>0</v>
      </c>
      <c r="S24" s="1">
        <f>S105*Assumptions!$O$11</f>
        <v>0</v>
      </c>
      <c r="T24" s="1">
        <f>T105*Assumptions!$O$11</f>
        <v>0</v>
      </c>
      <c r="U24" s="1">
        <f>U105*Assumptions!$O$11</f>
        <v>0</v>
      </c>
      <c r="V24" s="1">
        <f>V105*Assumptions!$O$11</f>
        <v>0</v>
      </c>
      <c r="W24" s="1">
        <f>W105*Assumptions!$O$11</f>
        <v>0</v>
      </c>
      <c r="X24" s="1">
        <f>X105*Assumptions!$O$11</f>
        <v>0</v>
      </c>
      <c r="Y24" s="1">
        <f>Y105*Assumptions!$O$11</f>
        <v>0</v>
      </c>
      <c r="Z24" s="1">
        <f>Z105*Assumptions!$O$11</f>
        <v>0</v>
      </c>
      <c r="AA24" s="1">
        <f>AA105*Assumptions!$O$11</f>
        <v>0</v>
      </c>
      <c r="AB24" s="1">
        <f>AB105*Assumptions!$O$11</f>
        <v>0</v>
      </c>
      <c r="AD24" s="23"/>
      <c r="AE24" s="24"/>
      <c r="AF24" s="25"/>
    </row>
    <row r="25" spans="2:32" x14ac:dyDescent="0.15">
      <c r="B25" t="s">
        <v>21</v>
      </c>
      <c r="AD25" s="11"/>
      <c r="AE25" s="12"/>
      <c r="AF25" s="22"/>
    </row>
    <row r="26" spans="2:32" x14ac:dyDescent="0.15">
      <c r="C26" t="s">
        <v>36</v>
      </c>
      <c r="E26" s="1">
        <f>Assumptions!$O$7</f>
        <v>0</v>
      </c>
      <c r="F26" s="1">
        <f>Assumptions!$O$7</f>
        <v>0</v>
      </c>
      <c r="G26" s="1">
        <f>Assumptions!$O$7</f>
        <v>0</v>
      </c>
      <c r="H26" s="1">
        <f>Assumptions!$O$7</f>
        <v>0</v>
      </c>
      <c r="I26" s="1">
        <f>Assumptions!$O$7</f>
        <v>0</v>
      </c>
      <c r="J26" s="1">
        <f>Assumptions!$O$7</f>
        <v>0</v>
      </c>
      <c r="K26" s="1">
        <f>Assumptions!$O$7</f>
        <v>0</v>
      </c>
      <c r="L26" s="1">
        <f>Assumptions!$O$7</f>
        <v>0</v>
      </c>
      <c r="M26" s="1">
        <f>Assumptions!$O$7</f>
        <v>0</v>
      </c>
      <c r="N26" s="1">
        <f>Assumptions!$O$7</f>
        <v>0</v>
      </c>
      <c r="O26" s="1">
        <f>Assumptions!$O$7</f>
        <v>0</v>
      </c>
      <c r="P26" s="1">
        <f>Assumptions!$O$7</f>
        <v>0</v>
      </c>
      <c r="Q26" s="1">
        <f>Assumptions!$O$7</f>
        <v>0</v>
      </c>
      <c r="R26" s="1">
        <f>Assumptions!$O$7</f>
        <v>0</v>
      </c>
      <c r="S26" s="1">
        <f>Assumptions!$O$7</f>
        <v>0</v>
      </c>
      <c r="T26" s="1">
        <f>Assumptions!$O$7</f>
        <v>0</v>
      </c>
      <c r="U26" s="1">
        <f>Assumptions!$O$7</f>
        <v>0</v>
      </c>
      <c r="V26" s="1">
        <f>Assumptions!$O$7</f>
        <v>0</v>
      </c>
      <c r="W26" s="1">
        <f>Assumptions!$O$7</f>
        <v>0</v>
      </c>
      <c r="X26" s="1">
        <f>Assumptions!$O$7</f>
        <v>0</v>
      </c>
      <c r="Y26" s="1">
        <f>Assumptions!$O$7</f>
        <v>0</v>
      </c>
      <c r="Z26" s="1">
        <f>Assumptions!$O$7</f>
        <v>0</v>
      </c>
      <c r="AA26" s="1">
        <f>Assumptions!$O$7</f>
        <v>0</v>
      </c>
      <c r="AB26" s="1">
        <f>Assumptions!$O$7</f>
        <v>0</v>
      </c>
      <c r="AD26" s="72">
        <f>SUM(E26:H26)</f>
        <v>0</v>
      </c>
      <c r="AE26" s="73">
        <f>SUM(I26:T26)</f>
        <v>0</v>
      </c>
      <c r="AF26" s="74">
        <f>SUM(U26:AB26)</f>
        <v>0</v>
      </c>
    </row>
    <row r="27" spans="2:32" x14ac:dyDescent="0.15">
      <c r="C27" t="s">
        <v>60</v>
      </c>
      <c r="E27" s="99">
        <f>Assumptions!$O$8</f>
        <v>0</v>
      </c>
      <c r="F27" s="99">
        <f>Assumptions!$O$8</f>
        <v>0</v>
      </c>
      <c r="G27" s="99">
        <f>Assumptions!$O$8</f>
        <v>0</v>
      </c>
      <c r="H27" s="99">
        <f>Assumptions!$O$8</f>
        <v>0</v>
      </c>
      <c r="I27" s="99">
        <f>Assumptions!$O$8</f>
        <v>0</v>
      </c>
      <c r="J27" s="99">
        <f>Assumptions!$O$8</f>
        <v>0</v>
      </c>
      <c r="K27" s="99">
        <f>Assumptions!$O$8</f>
        <v>0</v>
      </c>
      <c r="L27" s="99">
        <f>Assumptions!$O$8</f>
        <v>0</v>
      </c>
      <c r="M27" s="99">
        <f>Assumptions!$O$8</f>
        <v>0</v>
      </c>
      <c r="N27" s="99">
        <f>Assumptions!$O$8</f>
        <v>0</v>
      </c>
      <c r="O27" s="99">
        <f>Assumptions!$O$8</f>
        <v>0</v>
      </c>
      <c r="P27" s="99">
        <f>Assumptions!$O$8</f>
        <v>0</v>
      </c>
      <c r="Q27" s="99">
        <f>Assumptions!$O$8</f>
        <v>0</v>
      </c>
      <c r="R27" s="99">
        <f>Assumptions!$O$8</f>
        <v>0</v>
      </c>
      <c r="S27" s="99">
        <f>Assumptions!$O$8</f>
        <v>0</v>
      </c>
      <c r="T27" s="99">
        <f>Assumptions!$O$8</f>
        <v>0</v>
      </c>
      <c r="U27" s="99">
        <f>Assumptions!$O$8</f>
        <v>0</v>
      </c>
      <c r="V27" s="99">
        <f>Assumptions!$O$8</f>
        <v>0</v>
      </c>
      <c r="W27" s="99">
        <f>Assumptions!$O$8</f>
        <v>0</v>
      </c>
      <c r="X27" s="99">
        <f>Assumptions!$O$8</f>
        <v>0</v>
      </c>
      <c r="Y27" s="99">
        <f>Assumptions!$O$8</f>
        <v>0</v>
      </c>
      <c r="Z27" s="99">
        <f>Assumptions!$O$8</f>
        <v>0</v>
      </c>
      <c r="AA27" s="99">
        <f>Assumptions!$O$8</f>
        <v>0</v>
      </c>
      <c r="AB27" s="99">
        <f>Assumptions!$O$8</f>
        <v>0</v>
      </c>
      <c r="AD27" s="72">
        <f>SUM(E27:H27)</f>
        <v>0</v>
      </c>
      <c r="AE27" s="73">
        <f>SUM(I27:T27)</f>
        <v>0</v>
      </c>
      <c r="AF27" s="74">
        <f>SUM(U27:AB27)</f>
        <v>0</v>
      </c>
    </row>
    <row r="28" spans="2:32" x14ac:dyDescent="0.15">
      <c r="B28" t="s">
        <v>22</v>
      </c>
      <c r="AD28" s="75"/>
      <c r="AE28" s="46"/>
      <c r="AF28" s="76"/>
    </row>
    <row r="29" spans="2:32" x14ac:dyDescent="0.15">
      <c r="C29" t="s">
        <v>23</v>
      </c>
      <c r="E29" s="99">
        <f>ROUNDDOWN(E82*Assumptions!$J$8,0)*Assumptions!$J$9</f>
        <v>0</v>
      </c>
      <c r="F29" s="99">
        <f>ROUNDDOWN(F82*Assumptions!$J$8,0)*Assumptions!$J$9</f>
        <v>0</v>
      </c>
      <c r="G29" s="99">
        <f>ROUNDDOWN(G82*Assumptions!$J$8,0)*Assumptions!$J$9</f>
        <v>0</v>
      </c>
      <c r="H29" s="99">
        <f>ROUNDDOWN(H82*Assumptions!$J$8,0)*Assumptions!$J$9</f>
        <v>0</v>
      </c>
      <c r="I29" s="99">
        <f>ROUNDDOWN(I82*Assumptions!$J$8,0)*Assumptions!$J$9</f>
        <v>0</v>
      </c>
      <c r="J29" s="99">
        <f>ROUNDDOWN(J82*Assumptions!$J$8,0)*Assumptions!$J$9</f>
        <v>0</v>
      </c>
      <c r="K29" s="99">
        <f>ROUNDDOWN(K82*Assumptions!$J$8,0)*Assumptions!$J$9</f>
        <v>0</v>
      </c>
      <c r="L29" s="99">
        <f>ROUNDDOWN(L82*Assumptions!$J$8,0)*Assumptions!$J$9</f>
        <v>0</v>
      </c>
      <c r="M29" s="99">
        <f>ROUNDDOWN(M82*Assumptions!$J$8,0)*Assumptions!$J$9</f>
        <v>0</v>
      </c>
      <c r="N29" s="99">
        <f>ROUNDDOWN(N82*Assumptions!$J$8,0)*Assumptions!$J$9</f>
        <v>0</v>
      </c>
      <c r="O29" s="99">
        <f>ROUNDDOWN(O82*Assumptions!$J$8,0)*Assumptions!$J$9</f>
        <v>0</v>
      </c>
      <c r="P29" s="99">
        <f>ROUNDDOWN(P82*Assumptions!$J$8,0)*Assumptions!$J$9</f>
        <v>0</v>
      </c>
      <c r="Q29" s="99">
        <f>ROUNDDOWN(Q82*Assumptions!$J$8,0)*Assumptions!$J$9</f>
        <v>0</v>
      </c>
      <c r="R29" s="99">
        <f>ROUNDDOWN(R82*Assumptions!$J$8,0)*Assumptions!$J$9</f>
        <v>0</v>
      </c>
      <c r="S29" s="99">
        <f>ROUNDDOWN(S82*Assumptions!$J$8,0)*Assumptions!$J$9</f>
        <v>0</v>
      </c>
      <c r="T29" s="99">
        <f>ROUNDDOWN(T82*Assumptions!$J$8,0)*Assumptions!$J$9</f>
        <v>0</v>
      </c>
      <c r="U29" s="99">
        <f>ROUNDDOWN(U82*Assumptions!$J$8,0)*Assumptions!$J$9</f>
        <v>0</v>
      </c>
      <c r="V29" s="99">
        <f>ROUNDDOWN(V82*Assumptions!$J$8,0)*Assumptions!$J$9</f>
        <v>0</v>
      </c>
      <c r="W29" s="99">
        <f>ROUNDDOWN(W82*Assumptions!$J$8,0)*Assumptions!$J$9</f>
        <v>0</v>
      </c>
      <c r="X29" s="99">
        <f>ROUNDDOWN(X82*Assumptions!$J$8,0)*Assumptions!$J$9</f>
        <v>0</v>
      </c>
      <c r="Y29" s="99">
        <f>ROUNDDOWN(Y82*Assumptions!$J$8,0)*Assumptions!$J$9</f>
        <v>0</v>
      </c>
      <c r="Z29" s="99">
        <f>ROUNDDOWN(Z82*Assumptions!$J$8,0)*Assumptions!$J$9</f>
        <v>0</v>
      </c>
      <c r="AA29" s="99">
        <f>ROUNDDOWN(AA82*Assumptions!$J$8,0)*Assumptions!$J$9</f>
        <v>0</v>
      </c>
      <c r="AB29" s="99">
        <f>ROUNDDOWN(AB82*Assumptions!$J$8,0)*Assumptions!$J$9</f>
        <v>0</v>
      </c>
      <c r="AD29" s="72">
        <f>SUM(E29:H29)</f>
        <v>0</v>
      </c>
      <c r="AE29" s="73">
        <f>SUM(I29:T29)</f>
        <v>0</v>
      </c>
      <c r="AF29" s="74">
        <f>SUM(U29:AB29)</f>
        <v>0</v>
      </c>
    </row>
    <row r="30" spans="2:32" x14ac:dyDescent="0.15">
      <c r="C30" t="s">
        <v>35</v>
      </c>
      <c r="E30" s="44">
        <v>0</v>
      </c>
      <c r="F30" s="99">
        <f>Assumptions!$J$11</f>
        <v>15000</v>
      </c>
      <c r="G30" s="99">
        <f>Assumptions!$J$11</f>
        <v>15000</v>
      </c>
      <c r="H30" s="99">
        <f>Assumptions!$J$11</f>
        <v>15000</v>
      </c>
      <c r="I30" s="99">
        <f>Assumptions!$J$11</f>
        <v>15000</v>
      </c>
      <c r="J30" s="99">
        <f>Assumptions!$J$11</f>
        <v>15000</v>
      </c>
      <c r="K30" s="99">
        <f>Assumptions!$J$11</f>
        <v>15000</v>
      </c>
      <c r="L30" s="99">
        <f>Assumptions!$J$11</f>
        <v>15000</v>
      </c>
      <c r="M30" s="99">
        <f>Assumptions!$J$11</f>
        <v>15000</v>
      </c>
      <c r="N30" s="99">
        <f>Assumptions!$J$11</f>
        <v>15000</v>
      </c>
      <c r="O30" s="99">
        <f>Assumptions!$J$11</f>
        <v>15000</v>
      </c>
      <c r="P30" s="99">
        <f>Assumptions!$J$11</f>
        <v>15000</v>
      </c>
      <c r="Q30" s="99">
        <f>Assumptions!$J$11</f>
        <v>15000</v>
      </c>
      <c r="R30" s="99">
        <f>Assumptions!$J$11</f>
        <v>15000</v>
      </c>
      <c r="S30" s="99">
        <f>Assumptions!$J$11</f>
        <v>15000</v>
      </c>
      <c r="T30" s="99">
        <f>Assumptions!$J$11</f>
        <v>15000</v>
      </c>
      <c r="U30" s="99">
        <f>Assumptions!$J$11</f>
        <v>15000</v>
      </c>
      <c r="V30" s="99">
        <f>Assumptions!$J$11</f>
        <v>15000</v>
      </c>
      <c r="W30" s="99">
        <f>Assumptions!$J$11</f>
        <v>15000</v>
      </c>
      <c r="X30" s="99">
        <f>Assumptions!$J$11</f>
        <v>15000</v>
      </c>
      <c r="Y30" s="99">
        <f>Assumptions!$J$11</f>
        <v>15000</v>
      </c>
      <c r="Z30" s="99">
        <f>Assumptions!$J$11</f>
        <v>15000</v>
      </c>
      <c r="AA30" s="99">
        <f>Assumptions!$J$11</f>
        <v>15000</v>
      </c>
      <c r="AB30" s="99">
        <f>Assumptions!$J$11</f>
        <v>15000</v>
      </c>
      <c r="AD30" s="72">
        <f>SUM(E30:H30)</f>
        <v>45000</v>
      </c>
      <c r="AE30" s="73">
        <f>SUM(I30:T30)</f>
        <v>180000</v>
      </c>
      <c r="AF30" s="74">
        <f>SUM(U30:AB30)</f>
        <v>120000</v>
      </c>
    </row>
    <row r="31" spans="2:32" x14ac:dyDescent="0.15">
      <c r="C31" t="s">
        <v>24</v>
      </c>
      <c r="E31" s="99">
        <f>Assumptions!$J$12</f>
        <v>15000</v>
      </c>
      <c r="F31" s="99">
        <f>Assumptions!$J$12</f>
        <v>15000</v>
      </c>
      <c r="G31" s="99">
        <f>Assumptions!$J$12</f>
        <v>15000</v>
      </c>
      <c r="H31" s="99">
        <f>Assumptions!$J$12</f>
        <v>15000</v>
      </c>
      <c r="I31" s="99">
        <f>Assumptions!$J$12</f>
        <v>15000</v>
      </c>
      <c r="J31" s="99">
        <f>Assumptions!$J$12</f>
        <v>15000</v>
      </c>
      <c r="K31" s="99">
        <f>Assumptions!$J$12</f>
        <v>15000</v>
      </c>
      <c r="L31" s="99">
        <f>Assumptions!$J$12</f>
        <v>15000</v>
      </c>
      <c r="M31" s="99">
        <f>Assumptions!$J$12</f>
        <v>15000</v>
      </c>
      <c r="N31" s="99">
        <f>Assumptions!$J$12</f>
        <v>15000</v>
      </c>
      <c r="O31" s="99">
        <f>Assumptions!$J$12</f>
        <v>15000</v>
      </c>
      <c r="P31" s="99">
        <f>Assumptions!$J$12</f>
        <v>15000</v>
      </c>
      <c r="Q31" s="99">
        <f>Assumptions!$J$12</f>
        <v>15000</v>
      </c>
      <c r="R31" s="99">
        <f>Assumptions!$J$12</f>
        <v>15000</v>
      </c>
      <c r="S31" s="99">
        <f>Assumptions!$J$12</f>
        <v>15000</v>
      </c>
      <c r="T31" s="99">
        <f>Assumptions!$J$12</f>
        <v>15000</v>
      </c>
      <c r="U31" s="99">
        <f>Assumptions!$J$12</f>
        <v>15000</v>
      </c>
      <c r="V31" s="99">
        <f>Assumptions!$J$12</f>
        <v>15000</v>
      </c>
      <c r="W31" s="99">
        <f>Assumptions!$J$12</f>
        <v>15000</v>
      </c>
      <c r="X31" s="99">
        <f>Assumptions!$J$12</f>
        <v>15000</v>
      </c>
      <c r="Y31" s="99">
        <f>Assumptions!$J$12</f>
        <v>15000</v>
      </c>
      <c r="Z31" s="99">
        <f>Assumptions!$J$12</f>
        <v>15000</v>
      </c>
      <c r="AA31" s="99">
        <f>Assumptions!$J$12</f>
        <v>15000</v>
      </c>
      <c r="AB31" s="99">
        <f>Assumptions!$J$12</f>
        <v>15000</v>
      </c>
      <c r="AD31" s="72">
        <f>SUM(E31:H31)</f>
        <v>60000</v>
      </c>
      <c r="AE31" s="73">
        <f>SUM(I31:T31)</f>
        <v>180000</v>
      </c>
      <c r="AF31" s="74">
        <f>SUM(U31:AB31)</f>
        <v>120000</v>
      </c>
    </row>
    <row r="32" spans="2:32" x14ac:dyDescent="0.15">
      <c r="C32" t="s">
        <v>25</v>
      </c>
      <c r="E32" s="44">
        <v>0</v>
      </c>
      <c r="F32" s="44">
        <v>0</v>
      </c>
      <c r="G32" s="99">
        <f>Assumptions!$J$13</f>
        <v>5000</v>
      </c>
      <c r="H32" s="99">
        <f>Assumptions!$J$13</f>
        <v>5000</v>
      </c>
      <c r="I32" s="99">
        <f>Assumptions!$J$13</f>
        <v>5000</v>
      </c>
      <c r="J32" s="99">
        <f>Assumptions!$J$13</f>
        <v>5000</v>
      </c>
      <c r="K32" s="99">
        <f>Assumptions!$J$13</f>
        <v>5000</v>
      </c>
      <c r="L32" s="99">
        <f>Assumptions!$J$13</f>
        <v>5000</v>
      </c>
      <c r="M32" s="99">
        <f>Assumptions!$J$13</f>
        <v>5000</v>
      </c>
      <c r="N32" s="99">
        <f>Assumptions!$J$13</f>
        <v>5000</v>
      </c>
      <c r="O32" s="99">
        <f>Assumptions!$J$13</f>
        <v>5000</v>
      </c>
      <c r="P32" s="99">
        <f>Assumptions!$J$13</f>
        <v>5000</v>
      </c>
      <c r="Q32" s="99">
        <f>Assumptions!$J$13</f>
        <v>5000</v>
      </c>
      <c r="R32" s="99">
        <f>Assumptions!$J$13</f>
        <v>5000</v>
      </c>
      <c r="S32" s="99">
        <f>Assumptions!$J$13</f>
        <v>5000</v>
      </c>
      <c r="T32" s="99">
        <f>Assumptions!$J$13</f>
        <v>5000</v>
      </c>
      <c r="U32" s="99">
        <f>Assumptions!$J$13</f>
        <v>5000</v>
      </c>
      <c r="V32" s="99">
        <f>Assumptions!$J$13</f>
        <v>5000</v>
      </c>
      <c r="W32" s="99">
        <f>Assumptions!$J$13</f>
        <v>5000</v>
      </c>
      <c r="X32" s="99">
        <f>Assumptions!$J$13</f>
        <v>5000</v>
      </c>
      <c r="Y32" s="99">
        <f>Assumptions!$J$13</f>
        <v>5000</v>
      </c>
      <c r="Z32" s="99">
        <f>Assumptions!$J$13</f>
        <v>5000</v>
      </c>
      <c r="AA32" s="99">
        <f>Assumptions!$J$13</f>
        <v>5000</v>
      </c>
      <c r="AB32" s="99">
        <f>Assumptions!$J$13</f>
        <v>5000</v>
      </c>
      <c r="AD32" s="72">
        <f>SUM(E32:H32)</f>
        <v>10000</v>
      </c>
      <c r="AE32" s="73">
        <f>SUM(I32:T32)</f>
        <v>60000</v>
      </c>
      <c r="AF32" s="74">
        <f>SUM(U32:AB32)</f>
        <v>40000</v>
      </c>
    </row>
    <row r="33" spans="2:32" x14ac:dyDescent="0.15">
      <c r="B33" t="s">
        <v>11</v>
      </c>
      <c r="AD33" s="75"/>
      <c r="AE33" s="46"/>
      <c r="AF33" s="76"/>
    </row>
    <row r="34" spans="2:32" x14ac:dyDescent="0.15">
      <c r="C34" t="s">
        <v>26</v>
      </c>
      <c r="E34" s="99">
        <f>MAX(Assumptions!$E$13,E105*Assumptions!$E$10*Assumptions!$E$11/12)</f>
        <v>9375</v>
      </c>
      <c r="F34" s="99">
        <f>MAX(Assumptions!$E$13,F105*Assumptions!$E$10*Assumptions!$E$11/12)</f>
        <v>9375</v>
      </c>
      <c r="G34" s="99">
        <f>MAX(Assumptions!$E$13,G105*Assumptions!$E$10*Assumptions!$E$11/12)</f>
        <v>9375</v>
      </c>
      <c r="H34" s="99">
        <f>MAX(Assumptions!$E$13,H105*Assumptions!$E$10*Assumptions!$E$11/12)</f>
        <v>9375</v>
      </c>
      <c r="I34" s="99">
        <f>MAX(Assumptions!$E$13,I105*Assumptions!$E$10*Assumptions!$E$11/12)</f>
        <v>9375</v>
      </c>
      <c r="J34" s="99">
        <f>MAX(Assumptions!$E$13,J105*Assumptions!$E$10*Assumptions!$E$11/12)</f>
        <v>9375</v>
      </c>
      <c r="K34" s="99">
        <f>MAX(Assumptions!$E$13,K105*Assumptions!$E$10*Assumptions!$E$11/12)</f>
        <v>9375</v>
      </c>
      <c r="L34" s="99">
        <f>MAX(Assumptions!$E$13,L105*Assumptions!$E$10*Assumptions!$E$11/12)</f>
        <v>9375</v>
      </c>
      <c r="M34" s="99">
        <f>MAX(Assumptions!$E$13,M105*Assumptions!$E$10*Assumptions!$E$11/12)</f>
        <v>9375</v>
      </c>
      <c r="N34" s="99">
        <f>MAX(Assumptions!$E$13,N105*Assumptions!$E$10*Assumptions!$E$11/12)</f>
        <v>9375</v>
      </c>
      <c r="O34" s="99">
        <f>MAX(Assumptions!$E$13,O105*Assumptions!$E$10*Assumptions!$E$11/12)</f>
        <v>9375</v>
      </c>
      <c r="P34" s="99">
        <f>MAX(Assumptions!$E$13,P105*Assumptions!$E$10*Assumptions!$E$11/12)</f>
        <v>9375</v>
      </c>
      <c r="Q34" s="99">
        <f>MAX(Assumptions!$E$13,Q105*Assumptions!$E$10*Assumptions!$E$11/12)</f>
        <v>9375</v>
      </c>
      <c r="R34" s="99">
        <f>MAX(Assumptions!$E$13,R105*Assumptions!$E$10*Assumptions!$E$11/12)</f>
        <v>9375</v>
      </c>
      <c r="S34" s="99">
        <f>MAX(Assumptions!$E$13,S105*Assumptions!$E$10*Assumptions!$E$11/12)</f>
        <v>9375</v>
      </c>
      <c r="T34" s="99">
        <f>MAX(Assumptions!$E$13,T105*Assumptions!$E$10*Assumptions!$E$11/12)</f>
        <v>9375</v>
      </c>
      <c r="U34" s="99">
        <f>MAX(Assumptions!$E$13,U105*Assumptions!$E$10*Assumptions!$E$11/12)</f>
        <v>9375</v>
      </c>
      <c r="V34" s="99">
        <f>MAX(Assumptions!$E$13,V105*Assumptions!$E$10*Assumptions!$E$11/12)</f>
        <v>9375</v>
      </c>
      <c r="W34" s="99">
        <f>MAX(Assumptions!$E$13,W105*Assumptions!$E$10*Assumptions!$E$11/12)</f>
        <v>9375</v>
      </c>
      <c r="X34" s="99">
        <f>MAX(Assumptions!$E$13,X105*Assumptions!$E$10*Assumptions!$E$11/12)</f>
        <v>9375</v>
      </c>
      <c r="Y34" s="99">
        <f>MAX(Assumptions!$E$13,Y105*Assumptions!$E$10*Assumptions!$E$11/12)</f>
        <v>9375</v>
      </c>
      <c r="Z34" s="99">
        <f>MAX(Assumptions!$E$13,Z105*Assumptions!$E$10*Assumptions!$E$11/12)</f>
        <v>9375</v>
      </c>
      <c r="AA34" s="99">
        <f>MAX(Assumptions!$E$13,AA105*Assumptions!$E$10*Assumptions!$E$11/12)</f>
        <v>9375</v>
      </c>
      <c r="AB34" s="99">
        <f>MAX(Assumptions!$E$13,AB105*Assumptions!$E$10*Assumptions!$E$11/12)</f>
        <v>9375</v>
      </c>
      <c r="AD34" s="72">
        <f>SUM(E34:H34)</f>
        <v>37500</v>
      </c>
      <c r="AE34" s="73">
        <f>SUM(I34:T34)</f>
        <v>112500</v>
      </c>
      <c r="AF34" s="74">
        <f>SUM(U34:AB34)</f>
        <v>75000</v>
      </c>
    </row>
    <row r="35" spans="2:32" x14ac:dyDescent="0.15">
      <c r="C35" t="s">
        <v>27</v>
      </c>
      <c r="E35" s="99">
        <f>Assumptions!$E$17/12</f>
        <v>1000</v>
      </c>
      <c r="F35" s="99">
        <f>Assumptions!$E$17/12</f>
        <v>1000</v>
      </c>
      <c r="G35" s="99">
        <f>Assumptions!$E$17/12</f>
        <v>1000</v>
      </c>
      <c r="H35" s="99">
        <f>Assumptions!$E$17/12</f>
        <v>1000</v>
      </c>
      <c r="I35" s="99">
        <f>Assumptions!$E$17/12</f>
        <v>1000</v>
      </c>
      <c r="J35" s="99">
        <f>Assumptions!$E$17/12</f>
        <v>1000</v>
      </c>
      <c r="K35" s="99">
        <f>Assumptions!$E$17/12</f>
        <v>1000</v>
      </c>
      <c r="L35" s="99">
        <f>Assumptions!$E$17/12</f>
        <v>1000</v>
      </c>
      <c r="M35" s="99">
        <f>Assumptions!$E$17/12</f>
        <v>1000</v>
      </c>
      <c r="N35" s="99">
        <f>Assumptions!$E$17/12</f>
        <v>1000</v>
      </c>
      <c r="O35" s="99">
        <f>Assumptions!$E$17/12</f>
        <v>1000</v>
      </c>
      <c r="P35" s="99">
        <f>Assumptions!$E$17/12</f>
        <v>1000</v>
      </c>
      <c r="Q35" s="99">
        <f>Assumptions!$E$17/12</f>
        <v>1000</v>
      </c>
      <c r="R35" s="99">
        <f>Assumptions!$E$17/12</f>
        <v>1000</v>
      </c>
      <c r="S35" s="99">
        <f>Assumptions!$E$17/12</f>
        <v>1000</v>
      </c>
      <c r="T35" s="99">
        <f>Assumptions!$E$17/12</f>
        <v>1000</v>
      </c>
      <c r="U35" s="99">
        <f>Assumptions!$E$17/12</f>
        <v>1000</v>
      </c>
      <c r="V35" s="99">
        <f>Assumptions!$E$17/12</f>
        <v>1000</v>
      </c>
      <c r="W35" s="99">
        <f>Assumptions!$E$17/12</f>
        <v>1000</v>
      </c>
      <c r="X35" s="99">
        <f>Assumptions!$E$17/12</f>
        <v>1000</v>
      </c>
      <c r="Y35" s="99">
        <f>Assumptions!$E$17/12</f>
        <v>1000</v>
      </c>
      <c r="Z35" s="99">
        <f>Assumptions!$E$17/12</f>
        <v>1000</v>
      </c>
      <c r="AA35" s="99">
        <f>Assumptions!$E$17/12</f>
        <v>1000</v>
      </c>
      <c r="AB35" s="99">
        <f>Assumptions!$E$17/12</f>
        <v>1000</v>
      </c>
      <c r="AD35" s="72">
        <f>SUM(E35:H35)</f>
        <v>4000</v>
      </c>
      <c r="AE35" s="73">
        <f>SUM(I35:T35)</f>
        <v>12000</v>
      </c>
      <c r="AF35" s="74">
        <f>SUM(U35:AB35)</f>
        <v>8000</v>
      </c>
    </row>
    <row r="36" spans="2:32" x14ac:dyDescent="0.15">
      <c r="C36" t="s">
        <v>28</v>
      </c>
      <c r="E36" s="99">
        <f>E105*Assumptions!$J$15*Assumptions!$J$16</f>
        <v>0</v>
      </c>
      <c r="F36" s="99">
        <f>F105*Assumptions!$J$15*Assumptions!$J$16</f>
        <v>0</v>
      </c>
      <c r="G36" s="99">
        <f>G105*Assumptions!$J$15*Assumptions!$J$16</f>
        <v>0</v>
      </c>
      <c r="H36" s="99">
        <f>H105*Assumptions!$J$15*Assumptions!$J$16</f>
        <v>0</v>
      </c>
      <c r="I36" s="99">
        <f>I105*Assumptions!$J$15*Assumptions!$J$16</f>
        <v>0</v>
      </c>
      <c r="J36" s="99">
        <f>J105*Assumptions!$J$15*Assumptions!$J$16</f>
        <v>0</v>
      </c>
      <c r="K36" s="99">
        <f>K105*Assumptions!$J$15*Assumptions!$J$16</f>
        <v>0</v>
      </c>
      <c r="L36" s="99">
        <f>L105*Assumptions!$J$15*Assumptions!$J$16</f>
        <v>0</v>
      </c>
      <c r="M36" s="99">
        <f>M105*Assumptions!$J$15*Assumptions!$J$16</f>
        <v>0</v>
      </c>
      <c r="N36" s="99">
        <f>N105*Assumptions!$J$15*Assumptions!$J$16</f>
        <v>0</v>
      </c>
      <c r="O36" s="99">
        <f>O105*Assumptions!$J$15*Assumptions!$J$16</f>
        <v>0</v>
      </c>
      <c r="P36" s="99">
        <f>P105*Assumptions!$J$15*Assumptions!$J$16</f>
        <v>0</v>
      </c>
      <c r="Q36" s="99">
        <f>Q105*Assumptions!$J$15*Assumptions!$J$16</f>
        <v>0</v>
      </c>
      <c r="R36" s="99">
        <f>R105*Assumptions!$J$15*Assumptions!$J$16</f>
        <v>0</v>
      </c>
      <c r="S36" s="99">
        <f>S105*Assumptions!$J$15*Assumptions!$J$16</f>
        <v>0</v>
      </c>
      <c r="T36" s="99">
        <f>T105*Assumptions!$J$15*Assumptions!$J$16</f>
        <v>0</v>
      </c>
      <c r="U36" s="99">
        <f>U105*Assumptions!$J$15*Assumptions!$J$16</f>
        <v>0</v>
      </c>
      <c r="V36" s="99">
        <f>V105*Assumptions!$J$15*Assumptions!$J$16</f>
        <v>0</v>
      </c>
      <c r="W36" s="99">
        <f>W105*Assumptions!$J$15*Assumptions!$J$16</f>
        <v>0</v>
      </c>
      <c r="X36" s="99">
        <f>X105*Assumptions!$J$15*Assumptions!$J$16</f>
        <v>0</v>
      </c>
      <c r="Y36" s="99">
        <f>Y105*Assumptions!$J$15*Assumptions!$J$16</f>
        <v>0</v>
      </c>
      <c r="Z36" s="99">
        <f>Z105*Assumptions!$J$15*Assumptions!$J$16</f>
        <v>0</v>
      </c>
      <c r="AA36" s="99">
        <f>AA105*Assumptions!$J$15*Assumptions!$J$16</f>
        <v>0</v>
      </c>
      <c r="AB36" s="99">
        <f>AB105*Assumptions!$J$15*Assumptions!$J$16</f>
        <v>0</v>
      </c>
      <c r="AD36" s="72">
        <f>SUM(E36:H36)</f>
        <v>0</v>
      </c>
      <c r="AE36" s="73">
        <f>SUM(I36:T36)</f>
        <v>0</v>
      </c>
      <c r="AF36" s="74">
        <f>SUM(U36:AB36)</f>
        <v>0</v>
      </c>
    </row>
    <row r="37" spans="2:32" x14ac:dyDescent="0.15">
      <c r="C37" t="s">
        <v>29</v>
      </c>
      <c r="E37" s="44">
        <v>2000</v>
      </c>
      <c r="F37" s="44">
        <v>2000</v>
      </c>
      <c r="G37" s="44">
        <v>2000</v>
      </c>
      <c r="H37" s="44">
        <v>2000</v>
      </c>
      <c r="I37" s="44">
        <v>2000</v>
      </c>
      <c r="J37" s="44">
        <v>2000</v>
      </c>
      <c r="K37" s="44">
        <v>2000</v>
      </c>
      <c r="L37" s="44">
        <v>2000</v>
      </c>
      <c r="M37" s="44">
        <v>2000</v>
      </c>
      <c r="N37" s="44">
        <v>2000</v>
      </c>
      <c r="O37" s="44">
        <v>2000</v>
      </c>
      <c r="P37" s="44">
        <v>2000</v>
      </c>
      <c r="Q37" s="44">
        <v>2000</v>
      </c>
      <c r="R37" s="44">
        <v>2000</v>
      </c>
      <c r="S37" s="44">
        <v>2000</v>
      </c>
      <c r="T37" s="44">
        <v>2000</v>
      </c>
      <c r="U37" s="44">
        <v>2000</v>
      </c>
      <c r="V37" s="44">
        <v>2000</v>
      </c>
      <c r="W37" s="44">
        <v>2000</v>
      </c>
      <c r="X37" s="44">
        <v>2000</v>
      </c>
      <c r="Y37" s="44">
        <v>2000</v>
      </c>
      <c r="Z37" s="44">
        <v>2000</v>
      </c>
      <c r="AA37" s="44">
        <v>2000</v>
      </c>
      <c r="AB37" s="44">
        <v>2000</v>
      </c>
      <c r="AD37" s="72">
        <f>SUM(E37:H37)</f>
        <v>8000</v>
      </c>
      <c r="AE37" s="73">
        <f>SUM(I37:T37)</f>
        <v>24000</v>
      </c>
      <c r="AF37" s="74">
        <f>SUM(U37:AB37)</f>
        <v>16000</v>
      </c>
    </row>
    <row r="38" spans="2:32" x14ac:dyDescent="0.15">
      <c r="B38" s="3"/>
      <c r="C38" s="3" t="s">
        <v>30</v>
      </c>
      <c r="D38" s="3"/>
      <c r="E38" s="100">
        <f>Assumptions!$O$5</f>
        <v>10000</v>
      </c>
      <c r="F38" s="100">
        <f>Assumptions!$O$5</f>
        <v>10000</v>
      </c>
      <c r="G38" s="100">
        <f>Assumptions!$O$5</f>
        <v>10000</v>
      </c>
      <c r="H38" s="100">
        <f>Assumptions!$O$5</f>
        <v>10000</v>
      </c>
      <c r="I38" s="100">
        <f>Assumptions!$O$5</f>
        <v>10000</v>
      </c>
      <c r="J38" s="100">
        <f>Assumptions!$O$5</f>
        <v>10000</v>
      </c>
      <c r="K38" s="100">
        <f>Assumptions!$O$5</f>
        <v>10000</v>
      </c>
      <c r="L38" s="100">
        <f>Assumptions!$O$5</f>
        <v>10000</v>
      </c>
      <c r="M38" s="100">
        <f>Assumptions!$O$5</f>
        <v>10000</v>
      </c>
      <c r="N38" s="100">
        <f>Assumptions!$O$5</f>
        <v>10000</v>
      </c>
      <c r="O38" s="100">
        <f>Assumptions!$O$5</f>
        <v>10000</v>
      </c>
      <c r="P38" s="100">
        <f>Assumptions!$O$5</f>
        <v>10000</v>
      </c>
      <c r="Q38" s="100">
        <f>Assumptions!$O$5</f>
        <v>10000</v>
      </c>
      <c r="R38" s="100">
        <f>Assumptions!$O$5</f>
        <v>10000</v>
      </c>
      <c r="S38" s="100">
        <f>Assumptions!$O$5</f>
        <v>10000</v>
      </c>
      <c r="T38" s="100">
        <f>Assumptions!$O$5</f>
        <v>10000</v>
      </c>
      <c r="U38" s="100">
        <f>Assumptions!$O$5</f>
        <v>10000</v>
      </c>
      <c r="V38" s="100">
        <f>Assumptions!$O$5</f>
        <v>10000</v>
      </c>
      <c r="W38" s="100">
        <f>Assumptions!$O$5</f>
        <v>10000</v>
      </c>
      <c r="X38" s="100">
        <f>Assumptions!$O$5</f>
        <v>10000</v>
      </c>
      <c r="Y38" s="100">
        <f>Assumptions!$O$5</f>
        <v>10000</v>
      </c>
      <c r="Z38" s="100">
        <f>Assumptions!$O$5</f>
        <v>10000</v>
      </c>
      <c r="AA38" s="100">
        <f>Assumptions!$O$5</f>
        <v>10000</v>
      </c>
      <c r="AB38" s="100">
        <f>Assumptions!$O$5</f>
        <v>10000</v>
      </c>
      <c r="AD38" s="77">
        <f>SUM(E38:H38)</f>
        <v>40000</v>
      </c>
      <c r="AE38" s="78">
        <f>SUM(I38:T38)</f>
        <v>120000</v>
      </c>
      <c r="AF38" s="79">
        <f>SUM(U38:AB38)</f>
        <v>80000</v>
      </c>
    </row>
    <row r="39" spans="2:32" x14ac:dyDescent="0.15">
      <c r="B39" s="2" t="s">
        <v>0</v>
      </c>
      <c r="E39" s="1">
        <f>SUM(E19:E38)</f>
        <v>42375</v>
      </c>
      <c r="F39" s="1">
        <f t="shared" ref="F39:AB39" si="6">SUM(F19:F38)</f>
        <v>57375</v>
      </c>
      <c r="G39" s="1">
        <f t="shared" si="6"/>
        <v>62375</v>
      </c>
      <c r="H39" s="1">
        <f t="shared" si="6"/>
        <v>62375</v>
      </c>
      <c r="I39" s="1">
        <f t="shared" si="6"/>
        <v>62375</v>
      </c>
      <c r="J39" s="1">
        <f t="shared" si="6"/>
        <v>62375</v>
      </c>
      <c r="K39" s="1">
        <f t="shared" si="6"/>
        <v>62375</v>
      </c>
      <c r="L39" s="1">
        <f t="shared" si="6"/>
        <v>62375</v>
      </c>
      <c r="M39" s="1">
        <f t="shared" si="6"/>
        <v>62375</v>
      </c>
      <c r="N39" s="1">
        <f t="shared" si="6"/>
        <v>62375</v>
      </c>
      <c r="O39" s="1">
        <f t="shared" si="6"/>
        <v>62375</v>
      </c>
      <c r="P39" s="1">
        <f t="shared" si="6"/>
        <v>62375</v>
      </c>
      <c r="Q39" s="1">
        <f t="shared" si="6"/>
        <v>62375</v>
      </c>
      <c r="R39" s="1">
        <f t="shared" si="6"/>
        <v>62375</v>
      </c>
      <c r="S39" s="1">
        <f t="shared" si="6"/>
        <v>62375</v>
      </c>
      <c r="T39" s="1">
        <f t="shared" si="6"/>
        <v>62375</v>
      </c>
      <c r="U39" s="1">
        <f t="shared" si="6"/>
        <v>62375</v>
      </c>
      <c r="V39" s="1">
        <f t="shared" si="6"/>
        <v>62375</v>
      </c>
      <c r="W39" s="1">
        <f t="shared" si="6"/>
        <v>62375</v>
      </c>
      <c r="X39" s="1">
        <f t="shared" si="6"/>
        <v>62375</v>
      </c>
      <c r="Y39" s="1">
        <f t="shared" si="6"/>
        <v>62375</v>
      </c>
      <c r="Z39" s="1">
        <f t="shared" si="6"/>
        <v>62375</v>
      </c>
      <c r="AA39" s="1">
        <f t="shared" si="6"/>
        <v>62375</v>
      </c>
      <c r="AB39" s="1">
        <f t="shared" si="6"/>
        <v>62375</v>
      </c>
      <c r="AD39" s="23">
        <f>SUM(AD19:AD21,AD26:AD38)</f>
        <v>204500</v>
      </c>
      <c r="AE39" s="24">
        <f>SUM(AE19:AE21,AE26:AE38)</f>
        <v>688500</v>
      </c>
      <c r="AF39" s="25">
        <f>SUM(AF19:AF21,AF26:AF38)</f>
        <v>459000</v>
      </c>
    </row>
    <row r="40" spans="2:32" x14ac:dyDescent="0.15">
      <c r="AD40" s="11"/>
      <c r="AE40" s="12"/>
      <c r="AF40" s="22"/>
    </row>
    <row r="41" spans="2:32" x14ac:dyDescent="0.15">
      <c r="B41" s="2" t="s">
        <v>43</v>
      </c>
      <c r="E41" s="47">
        <f t="shared" ref="E41:AB41" si="7">E14-E39</f>
        <v>-42375</v>
      </c>
      <c r="F41" s="47">
        <f t="shared" si="7"/>
        <v>-57375</v>
      </c>
      <c r="G41" s="47">
        <f t="shared" si="7"/>
        <v>-62375</v>
      </c>
      <c r="H41" s="47">
        <f t="shared" si="7"/>
        <v>-62375</v>
      </c>
      <c r="I41" s="47">
        <f t="shared" si="7"/>
        <v>-62375</v>
      </c>
      <c r="J41" s="47">
        <f t="shared" si="7"/>
        <v>-62375</v>
      </c>
      <c r="K41" s="47">
        <f t="shared" si="7"/>
        <v>-62375</v>
      </c>
      <c r="L41" s="47">
        <f t="shared" si="7"/>
        <v>-62375</v>
      </c>
      <c r="M41" s="65">
        <f t="shared" si="7"/>
        <v>-62375</v>
      </c>
      <c r="N41" s="47">
        <f t="shared" si="7"/>
        <v>-62375</v>
      </c>
      <c r="O41" s="47">
        <f t="shared" si="7"/>
        <v>-62375</v>
      </c>
      <c r="P41" s="47">
        <f t="shared" si="7"/>
        <v>-62375</v>
      </c>
      <c r="Q41" s="47">
        <f t="shared" si="7"/>
        <v>-62375</v>
      </c>
      <c r="R41" s="47">
        <f t="shared" si="7"/>
        <v>-62375</v>
      </c>
      <c r="S41" s="47">
        <f t="shared" si="7"/>
        <v>-62375</v>
      </c>
      <c r="T41" s="47">
        <f t="shared" si="7"/>
        <v>-62375</v>
      </c>
      <c r="U41" s="47">
        <f t="shared" si="7"/>
        <v>-62375</v>
      </c>
      <c r="V41" s="47">
        <f t="shared" si="7"/>
        <v>-62375</v>
      </c>
      <c r="W41" s="47">
        <f t="shared" si="7"/>
        <v>-62375</v>
      </c>
      <c r="X41" s="47">
        <f t="shared" si="7"/>
        <v>-62375</v>
      </c>
      <c r="Y41" s="47">
        <f t="shared" si="7"/>
        <v>-62375</v>
      </c>
      <c r="Z41" s="47">
        <f t="shared" si="7"/>
        <v>-62375</v>
      </c>
      <c r="AA41" s="47">
        <f t="shared" si="7"/>
        <v>-62375</v>
      </c>
      <c r="AB41" s="47">
        <f t="shared" si="7"/>
        <v>-62375</v>
      </c>
      <c r="AD41" s="64">
        <f>AD14-AD39</f>
        <v>-204500</v>
      </c>
      <c r="AE41" s="65">
        <f>AE14-AE39</f>
        <v>-688500</v>
      </c>
      <c r="AF41" s="66">
        <f>AF14-AF39</f>
        <v>-459000</v>
      </c>
    </row>
    <row r="42" spans="2:32" x14ac:dyDescent="0.15">
      <c r="C42" t="s">
        <v>44</v>
      </c>
      <c r="E42" s="33" t="str">
        <f t="shared" ref="E42:AB42" si="8">IF(E41&lt;0,"NM",E41/E7)</f>
        <v>NM</v>
      </c>
      <c r="F42" s="33" t="str">
        <f t="shared" si="8"/>
        <v>NM</v>
      </c>
      <c r="G42" s="33" t="str">
        <f t="shared" si="8"/>
        <v>NM</v>
      </c>
      <c r="H42" s="33" t="str">
        <f t="shared" si="8"/>
        <v>NM</v>
      </c>
      <c r="I42" s="33" t="str">
        <f t="shared" si="8"/>
        <v>NM</v>
      </c>
      <c r="J42" s="33" t="str">
        <f t="shared" si="8"/>
        <v>NM</v>
      </c>
      <c r="K42" s="33" t="str">
        <f t="shared" si="8"/>
        <v>NM</v>
      </c>
      <c r="L42" s="33" t="str">
        <f t="shared" si="8"/>
        <v>NM</v>
      </c>
      <c r="M42" s="85" t="str">
        <f t="shared" si="8"/>
        <v>NM</v>
      </c>
      <c r="N42" s="48" t="str">
        <f t="shared" si="8"/>
        <v>NM</v>
      </c>
      <c r="O42" s="48" t="str">
        <f t="shared" si="8"/>
        <v>NM</v>
      </c>
      <c r="P42" s="48" t="str">
        <f t="shared" si="8"/>
        <v>NM</v>
      </c>
      <c r="Q42" s="48" t="str">
        <f t="shared" si="8"/>
        <v>NM</v>
      </c>
      <c r="R42" s="48" t="str">
        <f t="shared" si="8"/>
        <v>NM</v>
      </c>
      <c r="S42" s="48" t="str">
        <f t="shared" si="8"/>
        <v>NM</v>
      </c>
      <c r="T42" s="48" t="str">
        <f t="shared" si="8"/>
        <v>NM</v>
      </c>
      <c r="U42" s="48" t="str">
        <f t="shared" si="8"/>
        <v>NM</v>
      </c>
      <c r="V42" s="48" t="str">
        <f t="shared" si="8"/>
        <v>NM</v>
      </c>
      <c r="W42" s="48" t="str">
        <f t="shared" si="8"/>
        <v>NM</v>
      </c>
      <c r="X42" s="48" t="str">
        <f t="shared" si="8"/>
        <v>NM</v>
      </c>
      <c r="Y42" s="48" t="str">
        <f t="shared" si="8"/>
        <v>NM</v>
      </c>
      <c r="Z42" s="48" t="str">
        <f t="shared" si="8"/>
        <v>NM</v>
      </c>
      <c r="AA42" s="48" t="str">
        <f t="shared" si="8"/>
        <v>NM</v>
      </c>
      <c r="AB42" s="48" t="str">
        <f t="shared" si="8"/>
        <v>NM</v>
      </c>
      <c r="AD42" s="67" t="str">
        <f>IF(AD41&lt;0,"NM",AD41/AD7)</f>
        <v>NM</v>
      </c>
      <c r="AE42" s="68" t="str">
        <f>IF(AE41&lt;0,"NM",AE41/AE7)</f>
        <v>NM</v>
      </c>
      <c r="AF42" s="69" t="str">
        <f>IF(AF41&lt;0,"NM",AF41/AF7)</f>
        <v>NM</v>
      </c>
    </row>
    <row r="43" spans="2:32" x14ac:dyDescent="0.15">
      <c r="AD43" s="11"/>
      <c r="AE43" s="12"/>
      <c r="AF43" s="22"/>
    </row>
    <row r="44" spans="2:32" x14ac:dyDescent="0.15">
      <c r="B44" s="2" t="s">
        <v>31</v>
      </c>
      <c r="AD44" s="11"/>
      <c r="AE44" s="12"/>
      <c r="AF44" s="22"/>
    </row>
    <row r="45" spans="2:32" x14ac:dyDescent="0.15">
      <c r="C45" t="s">
        <v>33</v>
      </c>
      <c r="D45" s="35"/>
      <c r="E45" s="1">
        <f>Assumptions!$E7*E$82</f>
        <v>0</v>
      </c>
      <c r="F45" s="1">
        <f>Assumptions!$E7*F$82</f>
        <v>0</v>
      </c>
      <c r="G45" s="1">
        <f>Assumptions!$E7*G$82</f>
        <v>0</v>
      </c>
      <c r="H45" s="1">
        <f>Assumptions!$E7*H$82</f>
        <v>0</v>
      </c>
      <c r="I45" s="1">
        <f>Assumptions!$E7*I$82</f>
        <v>0</v>
      </c>
      <c r="J45" s="1">
        <f>Assumptions!$E7*J$82</f>
        <v>0</v>
      </c>
      <c r="K45" s="1">
        <f>Assumptions!$E7*K$82</f>
        <v>0</v>
      </c>
      <c r="L45" s="1">
        <f>Assumptions!$E7*L$82</f>
        <v>0</v>
      </c>
      <c r="M45" s="24">
        <f>Assumptions!$E7*M$82</f>
        <v>0</v>
      </c>
      <c r="N45" s="1">
        <f>Assumptions!$E7*N$82</f>
        <v>0</v>
      </c>
      <c r="O45" s="1">
        <f>Assumptions!$E7*O$82</f>
        <v>0</v>
      </c>
      <c r="P45" s="1">
        <f>Assumptions!$E7*P$82</f>
        <v>0</v>
      </c>
      <c r="Q45" s="1">
        <f>Assumptions!$E7*Q$82</f>
        <v>0</v>
      </c>
      <c r="R45" s="1">
        <f>Assumptions!$E7*R$82</f>
        <v>0</v>
      </c>
      <c r="S45" s="1">
        <f>Assumptions!$E7*S$82</f>
        <v>0</v>
      </c>
      <c r="T45" s="1">
        <f>Assumptions!$E7*T$82</f>
        <v>0</v>
      </c>
      <c r="U45" s="1">
        <f>Assumptions!$E7*U$82</f>
        <v>0</v>
      </c>
      <c r="V45" s="1">
        <f>Assumptions!$E7*V$82</f>
        <v>0</v>
      </c>
      <c r="W45" s="1">
        <f>Assumptions!$E7*W$82</f>
        <v>0</v>
      </c>
      <c r="X45" s="1">
        <f>Assumptions!$E7*X$82</f>
        <v>0</v>
      </c>
      <c r="Y45" s="1">
        <f>Assumptions!$E7*Y$82</f>
        <v>0</v>
      </c>
      <c r="Z45" s="1">
        <f>Assumptions!$E7*Z$82</f>
        <v>0</v>
      </c>
      <c r="AA45" s="1">
        <f>Assumptions!$E7*AA$82</f>
        <v>0</v>
      </c>
      <c r="AB45" s="1">
        <f>Assumptions!$E7*AB$82</f>
        <v>0</v>
      </c>
      <c r="AD45" s="23">
        <f>SUM(E45:H45)</f>
        <v>0</v>
      </c>
      <c r="AE45" s="24">
        <f>SUM(I45:T45)</f>
        <v>0</v>
      </c>
      <c r="AF45" s="25">
        <f>SUM(U45:AB45)</f>
        <v>0</v>
      </c>
    </row>
    <row r="46" spans="2:32" x14ac:dyDescent="0.15">
      <c r="C46" t="s">
        <v>32</v>
      </c>
      <c r="D46" s="35"/>
      <c r="E46" s="1">
        <f>Assumptions!$E8*E$82</f>
        <v>0</v>
      </c>
      <c r="F46" s="1">
        <f>Assumptions!$E8*F$82</f>
        <v>0</v>
      </c>
      <c r="G46" s="1">
        <f>Assumptions!$E8*G$82</f>
        <v>0</v>
      </c>
      <c r="H46" s="1">
        <f>Assumptions!$E8*H$82</f>
        <v>0</v>
      </c>
      <c r="I46" s="1">
        <f>Assumptions!$E8*I$82</f>
        <v>0</v>
      </c>
      <c r="J46" s="1">
        <f>Assumptions!$E8*J$82</f>
        <v>0</v>
      </c>
      <c r="K46" s="1">
        <f>Assumptions!$E8*K$82</f>
        <v>0</v>
      </c>
      <c r="L46" s="1">
        <f>Assumptions!$E8*L$82</f>
        <v>0</v>
      </c>
      <c r="M46" s="24">
        <f>Assumptions!$E8*M$82</f>
        <v>0</v>
      </c>
      <c r="N46" s="1">
        <f>Assumptions!$E8*N$82</f>
        <v>0</v>
      </c>
      <c r="O46" s="1">
        <f>Assumptions!$E8*O$82</f>
        <v>0</v>
      </c>
      <c r="P46" s="1">
        <f>Assumptions!$E8*P$82</f>
        <v>0</v>
      </c>
      <c r="Q46" s="1">
        <f>Assumptions!$E8*Q$82</f>
        <v>0</v>
      </c>
      <c r="R46" s="1">
        <f>Assumptions!$E8*R$82</f>
        <v>0</v>
      </c>
      <c r="S46" s="1">
        <f>Assumptions!$E8*S$82</f>
        <v>0</v>
      </c>
      <c r="T46" s="1">
        <f>Assumptions!$E8*T$82</f>
        <v>0</v>
      </c>
      <c r="U46" s="1">
        <f>Assumptions!$E8*U$82</f>
        <v>0</v>
      </c>
      <c r="V46" s="1">
        <f>Assumptions!$E8*V$82</f>
        <v>0</v>
      </c>
      <c r="W46" s="1">
        <f>Assumptions!$E8*W$82</f>
        <v>0</v>
      </c>
      <c r="X46" s="1">
        <f>Assumptions!$E8*X$82</f>
        <v>0</v>
      </c>
      <c r="Y46" s="1">
        <f>Assumptions!$E8*Y$82</f>
        <v>0</v>
      </c>
      <c r="Z46" s="1">
        <f>Assumptions!$E8*Z$82</f>
        <v>0</v>
      </c>
      <c r="AA46" s="1">
        <f>Assumptions!$E8*AA$82</f>
        <v>0</v>
      </c>
      <c r="AB46" s="1">
        <f>Assumptions!$E8*AB$82</f>
        <v>0</v>
      </c>
      <c r="AD46" s="23">
        <f>SUM(E46:H46)</f>
        <v>0</v>
      </c>
      <c r="AE46" s="24">
        <f>SUM(I46:T46)</f>
        <v>0</v>
      </c>
      <c r="AF46" s="25">
        <f>SUM(U46:AB46)</f>
        <v>0</v>
      </c>
    </row>
    <row r="47" spans="2:32" x14ac:dyDescent="0.15">
      <c r="AD47" s="11"/>
      <c r="AE47" s="12"/>
      <c r="AF47" s="22"/>
    </row>
    <row r="48" spans="2:32" x14ac:dyDescent="0.15">
      <c r="B48" s="6" t="s">
        <v>34</v>
      </c>
      <c r="C48" s="5"/>
      <c r="D48" s="5"/>
      <c r="E48" s="50">
        <f t="shared" ref="E48:AB48" si="9">E41-SUM(E45:E46)</f>
        <v>-42375</v>
      </c>
      <c r="F48" s="50">
        <f t="shared" si="9"/>
        <v>-57375</v>
      </c>
      <c r="G48" s="50">
        <f t="shared" si="9"/>
        <v>-62375</v>
      </c>
      <c r="H48" s="50">
        <f t="shared" si="9"/>
        <v>-62375</v>
      </c>
      <c r="I48" s="50">
        <f t="shared" si="9"/>
        <v>-62375</v>
      </c>
      <c r="J48" s="50">
        <f t="shared" si="9"/>
        <v>-62375</v>
      </c>
      <c r="K48" s="50">
        <f t="shared" si="9"/>
        <v>-62375</v>
      </c>
      <c r="L48" s="50">
        <f t="shared" si="9"/>
        <v>-62375</v>
      </c>
      <c r="M48" s="50">
        <f t="shared" si="9"/>
        <v>-62375</v>
      </c>
      <c r="N48" s="50">
        <f t="shared" si="9"/>
        <v>-62375</v>
      </c>
      <c r="O48" s="50">
        <f t="shared" si="9"/>
        <v>-62375</v>
      </c>
      <c r="P48" s="50">
        <f t="shared" si="9"/>
        <v>-62375</v>
      </c>
      <c r="Q48" s="50">
        <f t="shared" si="9"/>
        <v>-62375</v>
      </c>
      <c r="R48" s="50">
        <f t="shared" si="9"/>
        <v>-62375</v>
      </c>
      <c r="S48" s="50">
        <f t="shared" si="9"/>
        <v>-62375</v>
      </c>
      <c r="T48" s="50">
        <f t="shared" si="9"/>
        <v>-62375</v>
      </c>
      <c r="U48" s="50">
        <f t="shared" si="9"/>
        <v>-62375</v>
      </c>
      <c r="V48" s="50">
        <f t="shared" si="9"/>
        <v>-62375</v>
      </c>
      <c r="W48" s="50">
        <f t="shared" si="9"/>
        <v>-62375</v>
      </c>
      <c r="X48" s="50">
        <f t="shared" si="9"/>
        <v>-62375</v>
      </c>
      <c r="Y48" s="50">
        <f t="shared" si="9"/>
        <v>-62375</v>
      </c>
      <c r="Z48" s="50">
        <f t="shared" si="9"/>
        <v>-62375</v>
      </c>
      <c r="AA48" s="50">
        <f t="shared" si="9"/>
        <v>-62375</v>
      </c>
      <c r="AB48" s="50">
        <f t="shared" si="9"/>
        <v>-62375</v>
      </c>
      <c r="AD48" s="70">
        <f>SUM(E48:H48)</f>
        <v>-224500</v>
      </c>
      <c r="AE48" s="50">
        <f>SUM(I48:T48)</f>
        <v>-748500</v>
      </c>
      <c r="AF48" s="71">
        <f>SUM(U48:AB48)</f>
        <v>-499000</v>
      </c>
    </row>
    <row r="49" spans="2:32" x14ac:dyDescent="0.15">
      <c r="B49" s="6" t="s">
        <v>45</v>
      </c>
      <c r="C49" s="5"/>
      <c r="D49" s="5"/>
      <c r="E49" s="50">
        <f>E48</f>
        <v>-42375</v>
      </c>
      <c r="F49" s="50">
        <f t="shared" ref="F49:AB49" si="10">E49+F48</f>
        <v>-99750</v>
      </c>
      <c r="G49" s="50">
        <f t="shared" si="10"/>
        <v>-162125</v>
      </c>
      <c r="H49" s="50">
        <f t="shared" si="10"/>
        <v>-224500</v>
      </c>
      <c r="I49" s="50">
        <f t="shared" si="10"/>
        <v>-286875</v>
      </c>
      <c r="J49" s="50">
        <f t="shared" si="10"/>
        <v>-349250</v>
      </c>
      <c r="K49" s="50">
        <f t="shared" si="10"/>
        <v>-411625</v>
      </c>
      <c r="L49" s="50">
        <f t="shared" si="10"/>
        <v>-474000</v>
      </c>
      <c r="M49" s="101">
        <f t="shared" si="10"/>
        <v>-536375</v>
      </c>
      <c r="N49" s="50">
        <f t="shared" si="10"/>
        <v>-598750</v>
      </c>
      <c r="O49" s="50">
        <f t="shared" si="10"/>
        <v>-661125</v>
      </c>
      <c r="P49" s="50">
        <f t="shared" si="10"/>
        <v>-723500</v>
      </c>
      <c r="Q49" s="50">
        <f t="shared" si="10"/>
        <v>-785875</v>
      </c>
      <c r="R49" s="50">
        <f t="shared" si="10"/>
        <v>-848250</v>
      </c>
      <c r="S49" s="50">
        <f t="shared" si="10"/>
        <v>-910625</v>
      </c>
      <c r="T49" s="50">
        <f t="shared" si="10"/>
        <v>-973000</v>
      </c>
      <c r="U49" s="50">
        <f t="shared" si="10"/>
        <v>-1035375</v>
      </c>
      <c r="V49" s="50">
        <f t="shared" si="10"/>
        <v>-1097750</v>
      </c>
      <c r="W49" s="50">
        <f t="shared" si="10"/>
        <v>-1160125</v>
      </c>
      <c r="X49" s="50">
        <f t="shared" si="10"/>
        <v>-1222500</v>
      </c>
      <c r="Y49" s="50">
        <f t="shared" si="10"/>
        <v>-1284875</v>
      </c>
      <c r="Z49" s="50">
        <f t="shared" si="10"/>
        <v>-1347250</v>
      </c>
      <c r="AA49" s="50">
        <f t="shared" si="10"/>
        <v>-1409625</v>
      </c>
      <c r="AB49" s="50">
        <f t="shared" si="10"/>
        <v>-1472000</v>
      </c>
      <c r="AD49" s="70">
        <f>AD48</f>
        <v>-224500</v>
      </c>
      <c r="AE49" s="50">
        <f>AD49+AE48</f>
        <v>-973000</v>
      </c>
      <c r="AF49" s="71">
        <f>AE49+AF48</f>
        <v>-1472000</v>
      </c>
    </row>
    <row r="51" spans="2:32" x14ac:dyDescent="0.15">
      <c r="B51" s="51" t="s">
        <v>46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D51" s="19"/>
      <c r="AE51" s="9"/>
      <c r="AF51" s="10"/>
    </row>
    <row r="52" spans="2:32" x14ac:dyDescent="0.15">
      <c r="B52" s="52" t="s">
        <v>2</v>
      </c>
      <c r="C52" s="12"/>
      <c r="D52" s="12"/>
      <c r="E52" s="13">
        <f t="shared" ref="E52:AB52" si="11">E12/(E$12+E$39+SUM(E$45:E$46))</f>
        <v>0</v>
      </c>
      <c r="F52" s="13">
        <f t="shared" si="11"/>
        <v>0</v>
      </c>
      <c r="G52" s="13">
        <f t="shared" si="11"/>
        <v>0</v>
      </c>
      <c r="H52" s="13">
        <f t="shared" si="11"/>
        <v>0</v>
      </c>
      <c r="I52" s="13">
        <f t="shared" si="11"/>
        <v>0</v>
      </c>
      <c r="J52" s="13">
        <f t="shared" si="11"/>
        <v>0</v>
      </c>
      <c r="K52" s="13">
        <f t="shared" si="11"/>
        <v>0</v>
      </c>
      <c r="L52" s="13">
        <f t="shared" si="11"/>
        <v>0</v>
      </c>
      <c r="M52" s="13">
        <f t="shared" si="11"/>
        <v>0</v>
      </c>
      <c r="N52" s="13">
        <f t="shared" si="11"/>
        <v>0</v>
      </c>
      <c r="O52" s="13">
        <f t="shared" si="11"/>
        <v>0</v>
      </c>
      <c r="P52" s="13">
        <f t="shared" si="11"/>
        <v>0</v>
      </c>
      <c r="Q52" s="13">
        <f t="shared" si="11"/>
        <v>0</v>
      </c>
      <c r="R52" s="13">
        <f t="shared" si="11"/>
        <v>0</v>
      </c>
      <c r="S52" s="13">
        <f t="shared" si="11"/>
        <v>0</v>
      </c>
      <c r="T52" s="13">
        <f t="shared" si="11"/>
        <v>0</v>
      </c>
      <c r="U52" s="13">
        <f t="shared" si="11"/>
        <v>0</v>
      </c>
      <c r="V52" s="13">
        <f t="shared" si="11"/>
        <v>0</v>
      </c>
      <c r="W52" s="13">
        <f t="shared" si="11"/>
        <v>0</v>
      </c>
      <c r="X52" s="13">
        <f t="shared" si="11"/>
        <v>0</v>
      </c>
      <c r="Y52" s="13">
        <f t="shared" si="11"/>
        <v>0</v>
      </c>
      <c r="Z52" s="13">
        <f t="shared" si="11"/>
        <v>0</v>
      </c>
      <c r="AA52" s="13">
        <f t="shared" si="11"/>
        <v>0</v>
      </c>
      <c r="AB52" s="13">
        <f t="shared" si="11"/>
        <v>0</v>
      </c>
      <c r="AD52" s="20">
        <f>AD12/(AD$12+AD$39+SUM(AD$45:AD$46))</f>
        <v>0</v>
      </c>
      <c r="AE52" s="13">
        <f>AE12/(AE$12+AE$39+SUM(AE$45:AE$46))</f>
        <v>0</v>
      </c>
      <c r="AF52" s="14">
        <f>AF12/(AF$12+AF$39+SUM(AF$45:AF$46))</f>
        <v>0</v>
      </c>
    </row>
    <row r="53" spans="2:32" x14ac:dyDescent="0.15">
      <c r="B53" s="11" t="s">
        <v>19</v>
      </c>
      <c r="C53" s="12"/>
      <c r="D53" s="12"/>
      <c r="E53" s="13">
        <f t="shared" ref="E53:AB53" si="12">SUM(E19:E21)/(E$12+E$39+SUM(E$45:E$46))</f>
        <v>0</v>
      </c>
      <c r="F53" s="13">
        <f t="shared" si="12"/>
        <v>0</v>
      </c>
      <c r="G53" s="13">
        <f t="shared" si="12"/>
        <v>0</v>
      </c>
      <c r="H53" s="13">
        <f t="shared" si="12"/>
        <v>0</v>
      </c>
      <c r="I53" s="13">
        <f t="shared" si="12"/>
        <v>0</v>
      </c>
      <c r="J53" s="13">
        <f t="shared" si="12"/>
        <v>0</v>
      </c>
      <c r="K53" s="13">
        <f t="shared" si="12"/>
        <v>0</v>
      </c>
      <c r="L53" s="13">
        <f t="shared" si="12"/>
        <v>0</v>
      </c>
      <c r="M53" s="13">
        <f t="shared" si="12"/>
        <v>0</v>
      </c>
      <c r="N53" s="13">
        <f t="shared" si="12"/>
        <v>0</v>
      </c>
      <c r="O53" s="13">
        <f t="shared" si="12"/>
        <v>0</v>
      </c>
      <c r="P53" s="13">
        <f t="shared" si="12"/>
        <v>0</v>
      </c>
      <c r="Q53" s="13">
        <f t="shared" si="12"/>
        <v>0</v>
      </c>
      <c r="R53" s="13">
        <f t="shared" si="12"/>
        <v>0</v>
      </c>
      <c r="S53" s="13">
        <f t="shared" si="12"/>
        <v>0</v>
      </c>
      <c r="T53" s="13">
        <f t="shared" si="12"/>
        <v>0</v>
      </c>
      <c r="U53" s="13">
        <f t="shared" si="12"/>
        <v>0</v>
      </c>
      <c r="V53" s="13">
        <f t="shared" si="12"/>
        <v>0</v>
      </c>
      <c r="W53" s="13">
        <f t="shared" si="12"/>
        <v>0</v>
      </c>
      <c r="X53" s="13">
        <f t="shared" si="12"/>
        <v>0</v>
      </c>
      <c r="Y53" s="13">
        <f t="shared" si="12"/>
        <v>0</v>
      </c>
      <c r="Z53" s="13">
        <f t="shared" si="12"/>
        <v>0</v>
      </c>
      <c r="AA53" s="13">
        <f t="shared" si="12"/>
        <v>0</v>
      </c>
      <c r="AB53" s="13">
        <f t="shared" si="12"/>
        <v>0</v>
      </c>
      <c r="AD53" s="20">
        <f>SUM(AD19:AD21)/(AD$12+AD$39+SUM(AD$45:AD$46))</f>
        <v>0</v>
      </c>
      <c r="AE53" s="13">
        <f>SUM(AE19:AE21)/(AE$12+AE$39+SUM(AE$45:AE$46))</f>
        <v>0</v>
      </c>
      <c r="AF53" s="14">
        <f>SUM(AF19:AF21)/(AF$12+AF$39+SUM(AF$45:AF$46))</f>
        <v>0</v>
      </c>
    </row>
    <row r="54" spans="2:32" x14ac:dyDescent="0.15">
      <c r="B54" s="11" t="s">
        <v>7</v>
      </c>
      <c r="C54" s="12"/>
      <c r="D54" s="12"/>
      <c r="E54" s="13">
        <f t="shared" ref="E54:AB54" si="13">SUM(E26:E27)/(E$12+E$39+SUM(E$45:E$46))</f>
        <v>0</v>
      </c>
      <c r="F54" s="13">
        <f t="shared" si="13"/>
        <v>0</v>
      </c>
      <c r="G54" s="13">
        <f t="shared" si="13"/>
        <v>0</v>
      </c>
      <c r="H54" s="13">
        <f t="shared" si="13"/>
        <v>0</v>
      </c>
      <c r="I54" s="13">
        <f t="shared" si="13"/>
        <v>0</v>
      </c>
      <c r="J54" s="13">
        <f t="shared" si="13"/>
        <v>0</v>
      </c>
      <c r="K54" s="13">
        <f t="shared" si="13"/>
        <v>0</v>
      </c>
      <c r="L54" s="13">
        <f t="shared" si="13"/>
        <v>0</v>
      </c>
      <c r="M54" s="13">
        <f t="shared" si="13"/>
        <v>0</v>
      </c>
      <c r="N54" s="13">
        <f t="shared" si="13"/>
        <v>0</v>
      </c>
      <c r="O54" s="13">
        <f t="shared" si="13"/>
        <v>0</v>
      </c>
      <c r="P54" s="13">
        <f t="shared" si="13"/>
        <v>0</v>
      </c>
      <c r="Q54" s="13">
        <f t="shared" si="13"/>
        <v>0</v>
      </c>
      <c r="R54" s="13">
        <f t="shared" si="13"/>
        <v>0</v>
      </c>
      <c r="S54" s="13">
        <f t="shared" si="13"/>
        <v>0</v>
      </c>
      <c r="T54" s="13">
        <f t="shared" si="13"/>
        <v>0</v>
      </c>
      <c r="U54" s="13">
        <f t="shared" si="13"/>
        <v>0</v>
      </c>
      <c r="V54" s="13">
        <f t="shared" si="13"/>
        <v>0</v>
      </c>
      <c r="W54" s="13">
        <f t="shared" si="13"/>
        <v>0</v>
      </c>
      <c r="X54" s="13">
        <f t="shared" si="13"/>
        <v>0</v>
      </c>
      <c r="Y54" s="13">
        <f t="shared" si="13"/>
        <v>0</v>
      </c>
      <c r="Z54" s="13">
        <f t="shared" si="13"/>
        <v>0</v>
      </c>
      <c r="AA54" s="13">
        <f t="shared" si="13"/>
        <v>0</v>
      </c>
      <c r="AB54" s="13">
        <f t="shared" si="13"/>
        <v>0</v>
      </c>
      <c r="AD54" s="20">
        <f>SUM(AD26:AD27)/(AD$12+AD$39+SUM(AD$45:AD$46))</f>
        <v>0</v>
      </c>
      <c r="AE54" s="13">
        <f>SUM(AE26:AE27)/(AE$12+AE$39+SUM(AE$45:AE$46))</f>
        <v>0</v>
      </c>
      <c r="AF54" s="14">
        <f>SUM(AF26:AF27)/(AF$12+AF$39+SUM(AF$45:AF$46))</f>
        <v>0</v>
      </c>
    </row>
    <row r="55" spans="2:32" x14ac:dyDescent="0.15">
      <c r="B55" s="11" t="s">
        <v>47</v>
      </c>
      <c r="C55" s="12"/>
      <c r="D55" s="12"/>
      <c r="E55" s="13">
        <f t="shared" ref="E55:AB55" si="14">SUM(E29:E32)/(E$12+E$39+SUM(E$45:E$46))</f>
        <v>0.35398230088495575</v>
      </c>
      <c r="F55" s="13">
        <f t="shared" si="14"/>
        <v>0.52287581699346408</v>
      </c>
      <c r="G55" s="13">
        <f t="shared" si="14"/>
        <v>0.56112224448897796</v>
      </c>
      <c r="H55" s="13">
        <f t="shared" si="14"/>
        <v>0.56112224448897796</v>
      </c>
      <c r="I55" s="13">
        <f t="shared" si="14"/>
        <v>0.56112224448897796</v>
      </c>
      <c r="J55" s="13">
        <f t="shared" si="14"/>
        <v>0.56112224448897796</v>
      </c>
      <c r="K55" s="13">
        <f t="shared" si="14"/>
        <v>0.56112224448897796</v>
      </c>
      <c r="L55" s="13">
        <f t="shared" si="14"/>
        <v>0.56112224448897796</v>
      </c>
      <c r="M55" s="13">
        <f t="shared" si="14"/>
        <v>0.56112224448897796</v>
      </c>
      <c r="N55" s="13">
        <f t="shared" si="14"/>
        <v>0.56112224448897796</v>
      </c>
      <c r="O55" s="13">
        <f t="shared" si="14"/>
        <v>0.56112224448897796</v>
      </c>
      <c r="P55" s="13">
        <f t="shared" si="14"/>
        <v>0.56112224448897796</v>
      </c>
      <c r="Q55" s="13">
        <f t="shared" si="14"/>
        <v>0.56112224448897796</v>
      </c>
      <c r="R55" s="13">
        <f t="shared" si="14"/>
        <v>0.56112224448897796</v>
      </c>
      <c r="S55" s="13">
        <f t="shared" si="14"/>
        <v>0.56112224448897796</v>
      </c>
      <c r="T55" s="13">
        <f t="shared" si="14"/>
        <v>0.56112224448897796</v>
      </c>
      <c r="U55" s="13">
        <f t="shared" si="14"/>
        <v>0.56112224448897796</v>
      </c>
      <c r="V55" s="13">
        <f t="shared" si="14"/>
        <v>0.56112224448897796</v>
      </c>
      <c r="W55" s="13">
        <f t="shared" si="14"/>
        <v>0.56112224448897796</v>
      </c>
      <c r="X55" s="13">
        <f t="shared" si="14"/>
        <v>0.56112224448897796</v>
      </c>
      <c r="Y55" s="13">
        <f t="shared" si="14"/>
        <v>0.56112224448897796</v>
      </c>
      <c r="Z55" s="13">
        <f t="shared" si="14"/>
        <v>0.56112224448897796</v>
      </c>
      <c r="AA55" s="13">
        <f t="shared" si="14"/>
        <v>0.56112224448897796</v>
      </c>
      <c r="AB55" s="13">
        <f t="shared" si="14"/>
        <v>0.56112224448897796</v>
      </c>
      <c r="AD55" s="20">
        <f>SUM(AD29:AD32)/(AD$12+AD$39+SUM(AD$45:AD$46))</f>
        <v>0.56234718826405872</v>
      </c>
      <c r="AE55" s="13">
        <f>SUM(AE29:AE32)/(AE$12+AE$39+SUM(AE$45:AE$46))</f>
        <v>0.61002178649237471</v>
      </c>
      <c r="AF55" s="14">
        <f>SUM(AF29:AF32)/(AF$12+AF$39+SUM(AF$45:AF$46))</f>
        <v>0.61002178649237471</v>
      </c>
    </row>
    <row r="56" spans="2:32" x14ac:dyDescent="0.15">
      <c r="B56" s="11" t="s">
        <v>11</v>
      </c>
      <c r="C56" s="12"/>
      <c r="D56" s="12"/>
      <c r="E56" s="13">
        <f t="shared" ref="E56:AB56" si="15">SUM(E34:E38)/(E$12+E$39+SUM(E$45:E$46))</f>
        <v>0.528023598820059</v>
      </c>
      <c r="F56" s="13">
        <f t="shared" si="15"/>
        <v>0.38997821350762529</v>
      </c>
      <c r="G56" s="13">
        <f t="shared" si="15"/>
        <v>0.3587174348697395</v>
      </c>
      <c r="H56" s="13">
        <f t="shared" si="15"/>
        <v>0.3587174348697395</v>
      </c>
      <c r="I56" s="13">
        <f t="shared" si="15"/>
        <v>0.3587174348697395</v>
      </c>
      <c r="J56" s="13">
        <f t="shared" si="15"/>
        <v>0.3587174348697395</v>
      </c>
      <c r="K56" s="13">
        <f t="shared" si="15"/>
        <v>0.3587174348697395</v>
      </c>
      <c r="L56" s="13">
        <f t="shared" si="15"/>
        <v>0.3587174348697395</v>
      </c>
      <c r="M56" s="13">
        <f t="shared" si="15"/>
        <v>0.3587174348697395</v>
      </c>
      <c r="N56" s="13">
        <f t="shared" si="15"/>
        <v>0.3587174348697395</v>
      </c>
      <c r="O56" s="13">
        <f t="shared" si="15"/>
        <v>0.3587174348697395</v>
      </c>
      <c r="P56" s="13">
        <f t="shared" si="15"/>
        <v>0.3587174348697395</v>
      </c>
      <c r="Q56" s="13">
        <f t="shared" si="15"/>
        <v>0.3587174348697395</v>
      </c>
      <c r="R56" s="13">
        <f t="shared" si="15"/>
        <v>0.3587174348697395</v>
      </c>
      <c r="S56" s="13">
        <f t="shared" si="15"/>
        <v>0.3587174348697395</v>
      </c>
      <c r="T56" s="13">
        <f t="shared" si="15"/>
        <v>0.3587174348697395</v>
      </c>
      <c r="U56" s="13">
        <f t="shared" si="15"/>
        <v>0.3587174348697395</v>
      </c>
      <c r="V56" s="13">
        <f t="shared" si="15"/>
        <v>0.3587174348697395</v>
      </c>
      <c r="W56" s="13">
        <f t="shared" si="15"/>
        <v>0.3587174348697395</v>
      </c>
      <c r="X56" s="13">
        <f t="shared" si="15"/>
        <v>0.3587174348697395</v>
      </c>
      <c r="Y56" s="13">
        <f t="shared" si="15"/>
        <v>0.3587174348697395</v>
      </c>
      <c r="Z56" s="13">
        <f t="shared" si="15"/>
        <v>0.3587174348697395</v>
      </c>
      <c r="AA56" s="13">
        <f t="shared" si="15"/>
        <v>0.3587174348697395</v>
      </c>
      <c r="AB56" s="13">
        <f t="shared" si="15"/>
        <v>0.3587174348697395</v>
      </c>
      <c r="AD56" s="20">
        <f>SUM(AD34:AD38)/(AD$12+AD$39+SUM(AD$45:AD$46))</f>
        <v>0.43765281173594134</v>
      </c>
      <c r="AE56" s="13">
        <f>SUM(AE34:AE38)/(AE$12+AE$39+SUM(AE$45:AE$46))</f>
        <v>0.38997821350762529</v>
      </c>
      <c r="AF56" s="14">
        <f>SUM(AF34:AF38)/(AF$12+AF$39+SUM(AF$45:AF$46))</f>
        <v>0.38997821350762529</v>
      </c>
    </row>
    <row r="57" spans="2:32" x14ac:dyDescent="0.15">
      <c r="B57" s="15" t="s">
        <v>48</v>
      </c>
      <c r="C57" s="3"/>
      <c r="D57" s="3"/>
      <c r="E57" s="16">
        <f t="shared" ref="E57:AB57" si="16">SUM(E45:E46)/(E$12+E$39+SUM(E$45:E$46))</f>
        <v>0</v>
      </c>
      <c r="F57" s="16">
        <f t="shared" si="16"/>
        <v>0</v>
      </c>
      <c r="G57" s="16">
        <f t="shared" si="16"/>
        <v>0</v>
      </c>
      <c r="H57" s="16">
        <f t="shared" si="16"/>
        <v>0</v>
      </c>
      <c r="I57" s="16">
        <f t="shared" si="16"/>
        <v>0</v>
      </c>
      <c r="J57" s="16">
        <f t="shared" si="16"/>
        <v>0</v>
      </c>
      <c r="K57" s="16">
        <f t="shared" si="16"/>
        <v>0</v>
      </c>
      <c r="L57" s="16">
        <f t="shared" si="16"/>
        <v>0</v>
      </c>
      <c r="M57" s="16">
        <f t="shared" si="16"/>
        <v>0</v>
      </c>
      <c r="N57" s="16">
        <f t="shared" si="16"/>
        <v>0</v>
      </c>
      <c r="O57" s="16">
        <f t="shared" si="16"/>
        <v>0</v>
      </c>
      <c r="P57" s="16">
        <f t="shared" si="16"/>
        <v>0</v>
      </c>
      <c r="Q57" s="16">
        <f t="shared" si="16"/>
        <v>0</v>
      </c>
      <c r="R57" s="16">
        <f t="shared" si="16"/>
        <v>0</v>
      </c>
      <c r="S57" s="16">
        <f t="shared" si="16"/>
        <v>0</v>
      </c>
      <c r="T57" s="16">
        <f t="shared" si="16"/>
        <v>0</v>
      </c>
      <c r="U57" s="16">
        <f t="shared" si="16"/>
        <v>0</v>
      </c>
      <c r="V57" s="16">
        <f t="shared" si="16"/>
        <v>0</v>
      </c>
      <c r="W57" s="16">
        <f t="shared" si="16"/>
        <v>0</v>
      </c>
      <c r="X57" s="16">
        <f t="shared" si="16"/>
        <v>0</v>
      </c>
      <c r="Y57" s="16">
        <f t="shared" si="16"/>
        <v>0</v>
      </c>
      <c r="Z57" s="16">
        <f t="shared" si="16"/>
        <v>0</v>
      </c>
      <c r="AA57" s="16">
        <f t="shared" si="16"/>
        <v>0</v>
      </c>
      <c r="AB57" s="16">
        <f t="shared" si="16"/>
        <v>0</v>
      </c>
      <c r="AD57" s="21">
        <f>SUM(AD45:AD46)/(AD$12+AD$39+SUM(AD$45:AD$46))</f>
        <v>0</v>
      </c>
      <c r="AE57" s="16">
        <f>SUM(AE45:AE46)/(AE$12+AE$39+SUM(AE$45:AE$46))</f>
        <v>0</v>
      </c>
      <c r="AF57" s="17">
        <f>SUM(AF45:AF46)/(AF$12+AF$39+SUM(AF$45:AF$46))</f>
        <v>0</v>
      </c>
    </row>
    <row r="58" spans="2:32" x14ac:dyDescent="0.15">
      <c r="E58" s="42"/>
    </row>
    <row r="59" spans="2:32" x14ac:dyDescent="0.15">
      <c r="B59" t="s">
        <v>88</v>
      </c>
      <c r="E59" s="86" t="e">
        <f>-E41/E105</f>
        <v>#DIV/0!</v>
      </c>
      <c r="F59" s="86" t="e">
        <f t="shared" ref="F59:AB59" si="17">-F41/F105</f>
        <v>#DIV/0!</v>
      </c>
      <c r="G59" s="86" t="e">
        <f t="shared" si="17"/>
        <v>#DIV/0!</v>
      </c>
      <c r="H59" s="86" t="e">
        <f t="shared" si="17"/>
        <v>#DIV/0!</v>
      </c>
      <c r="I59" s="86" t="e">
        <f t="shared" si="17"/>
        <v>#DIV/0!</v>
      </c>
      <c r="J59" s="86" t="e">
        <f t="shared" si="17"/>
        <v>#DIV/0!</v>
      </c>
      <c r="K59" s="86" t="e">
        <f t="shared" si="17"/>
        <v>#DIV/0!</v>
      </c>
      <c r="L59" s="86" t="e">
        <f t="shared" si="17"/>
        <v>#DIV/0!</v>
      </c>
      <c r="M59" s="86" t="e">
        <f t="shared" si="17"/>
        <v>#DIV/0!</v>
      </c>
      <c r="N59" s="86" t="e">
        <f t="shared" si="17"/>
        <v>#DIV/0!</v>
      </c>
      <c r="O59" s="86" t="e">
        <f t="shared" si="17"/>
        <v>#DIV/0!</v>
      </c>
      <c r="P59" s="86" t="e">
        <f t="shared" si="17"/>
        <v>#DIV/0!</v>
      </c>
      <c r="Q59" s="86" t="e">
        <f t="shared" si="17"/>
        <v>#DIV/0!</v>
      </c>
      <c r="R59" s="86" t="e">
        <f t="shared" si="17"/>
        <v>#DIV/0!</v>
      </c>
      <c r="S59" s="86" t="e">
        <f t="shared" si="17"/>
        <v>#DIV/0!</v>
      </c>
      <c r="T59" s="86" t="e">
        <f t="shared" si="17"/>
        <v>#DIV/0!</v>
      </c>
      <c r="U59" s="86" t="e">
        <f t="shared" si="17"/>
        <v>#DIV/0!</v>
      </c>
      <c r="V59" s="86" t="e">
        <f t="shared" si="17"/>
        <v>#DIV/0!</v>
      </c>
      <c r="W59" s="86" t="e">
        <f t="shared" si="17"/>
        <v>#DIV/0!</v>
      </c>
      <c r="X59" s="86" t="e">
        <f t="shared" si="17"/>
        <v>#DIV/0!</v>
      </c>
      <c r="Y59" s="86" t="e">
        <f t="shared" si="17"/>
        <v>#DIV/0!</v>
      </c>
      <c r="Z59" s="86" t="e">
        <f t="shared" si="17"/>
        <v>#DIV/0!</v>
      </c>
      <c r="AA59" s="86" t="e">
        <f t="shared" si="17"/>
        <v>#DIV/0!</v>
      </c>
      <c r="AB59" s="86" t="e">
        <f t="shared" si="17"/>
        <v>#DIV/0!</v>
      </c>
    </row>
    <row r="60" spans="2:32" x14ac:dyDescent="0.15">
      <c r="E60" s="42"/>
    </row>
    <row r="61" spans="2:32" x14ac:dyDescent="0.15">
      <c r="B61" s="39" t="s">
        <v>40</v>
      </c>
    </row>
    <row r="62" spans="2:32" x14ac:dyDescent="0.15">
      <c r="B62" s="81" t="str">
        <f>Assumptions!B21</f>
        <v>R&amp;D</v>
      </c>
      <c r="C62" s="12"/>
      <c r="E62" s="89"/>
      <c r="F62" s="90"/>
      <c r="G62" s="90"/>
      <c r="H62" s="90"/>
      <c r="I62" s="90"/>
      <c r="J62" s="90"/>
      <c r="K62" s="90"/>
      <c r="L62" s="90"/>
      <c r="M62" s="91"/>
      <c r="N62" s="89"/>
      <c r="O62" s="90"/>
      <c r="P62" s="89"/>
      <c r="Q62" s="90"/>
      <c r="R62" s="90"/>
      <c r="S62" s="90"/>
      <c r="T62" s="90"/>
      <c r="U62" s="89"/>
      <c r="V62" s="90"/>
      <c r="W62" s="90"/>
      <c r="X62" s="90"/>
      <c r="Y62" s="90"/>
      <c r="Z62" s="90"/>
      <c r="AA62" s="90"/>
      <c r="AB62" s="90"/>
    </row>
    <row r="63" spans="2:32" x14ac:dyDescent="0.15">
      <c r="C63" s="81" t="str">
        <f>Assumptions!C22</f>
        <v>Engineer 1</v>
      </c>
      <c r="E63" s="92"/>
      <c r="F63" s="92"/>
      <c r="G63" s="92"/>
      <c r="H63" s="92"/>
      <c r="I63" s="92"/>
      <c r="J63" s="92"/>
      <c r="K63" s="92"/>
      <c r="L63" s="92"/>
      <c r="M63" s="93"/>
      <c r="N63" s="92"/>
      <c r="O63" s="92"/>
      <c r="P63" s="92"/>
      <c r="Q63" s="92"/>
      <c r="R63" s="92"/>
      <c r="S63" s="92"/>
      <c r="T63" s="92"/>
      <c r="U63" s="92"/>
      <c r="V63" s="92"/>
      <c r="W63" s="92"/>
      <c r="X63" s="92"/>
      <c r="Y63" s="92"/>
      <c r="Z63" s="92"/>
      <c r="AA63" s="92"/>
      <c r="AB63" s="92"/>
    </row>
    <row r="64" spans="2:32" x14ac:dyDescent="0.15">
      <c r="C64" s="81" t="str">
        <f>Assumptions!C23</f>
        <v>Engineer 2</v>
      </c>
      <c r="E64" s="92"/>
      <c r="F64" s="92"/>
      <c r="G64" s="92"/>
      <c r="H64" s="92"/>
      <c r="I64" s="92"/>
      <c r="J64" s="92"/>
      <c r="K64" s="92"/>
      <c r="L64" s="92"/>
      <c r="M64" s="93"/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  <c r="Y64" s="92"/>
      <c r="Z64" s="92"/>
      <c r="AA64" s="92"/>
      <c r="AB64" s="92"/>
    </row>
    <row r="65" spans="2:28" x14ac:dyDescent="0.15">
      <c r="C65" s="81" t="str">
        <f>Assumptions!C24</f>
        <v>Engineer 3</v>
      </c>
      <c r="E65" s="92"/>
      <c r="F65" s="92"/>
      <c r="G65" s="92"/>
      <c r="H65" s="92"/>
      <c r="I65" s="92"/>
      <c r="J65" s="92"/>
      <c r="K65" s="92"/>
      <c r="L65" s="92"/>
      <c r="M65" s="93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  <c r="Z65" s="92"/>
      <c r="AA65" s="92"/>
      <c r="AB65" s="92"/>
    </row>
    <row r="66" spans="2:28" x14ac:dyDescent="0.15">
      <c r="C66" s="81" t="str">
        <f>Assumptions!C25</f>
        <v>VP Engineering</v>
      </c>
      <c r="E66" s="92"/>
      <c r="F66" s="92"/>
      <c r="G66" s="92"/>
      <c r="H66" s="92"/>
      <c r="I66" s="92"/>
      <c r="J66" s="92"/>
      <c r="K66" s="92"/>
      <c r="L66" s="92"/>
      <c r="M66" s="93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  <c r="Y66" s="92"/>
      <c r="Z66" s="92"/>
      <c r="AA66" s="92"/>
      <c r="AB66" s="92"/>
    </row>
    <row r="67" spans="2:28" x14ac:dyDescent="0.15">
      <c r="B67" s="81" t="str">
        <f>Assumptions!B26</f>
        <v>Marketing</v>
      </c>
      <c r="C67" s="39"/>
      <c r="E67" s="92"/>
      <c r="F67" s="92"/>
      <c r="G67" s="92"/>
      <c r="H67" s="92"/>
      <c r="I67" s="92"/>
      <c r="J67" s="92"/>
      <c r="K67" s="92"/>
      <c r="L67" s="92"/>
      <c r="M67" s="93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2"/>
      <c r="Z67" s="92"/>
      <c r="AA67" s="92"/>
      <c r="AB67" s="92"/>
    </row>
    <row r="68" spans="2:28" x14ac:dyDescent="0.15">
      <c r="B68" s="36"/>
      <c r="C68" s="81" t="str">
        <f>Assumptions!C27</f>
        <v>MarComm/Evangelism</v>
      </c>
      <c r="E68" s="92"/>
      <c r="F68" s="92"/>
      <c r="G68" s="92"/>
      <c r="H68" s="92"/>
      <c r="I68" s="92"/>
      <c r="J68" s="92"/>
      <c r="K68" s="92"/>
      <c r="L68" s="92"/>
      <c r="M68" s="93"/>
      <c r="N68" s="92"/>
      <c r="O68" s="92"/>
      <c r="P68" s="92"/>
      <c r="Q68" s="92"/>
      <c r="R68" s="92"/>
      <c r="S68" s="92"/>
      <c r="T68" s="92"/>
      <c r="U68" s="92"/>
      <c r="V68" s="92"/>
      <c r="W68" s="92"/>
      <c r="X68" s="92"/>
      <c r="Y68" s="92"/>
      <c r="Z68" s="92"/>
      <c r="AA68" s="92"/>
      <c r="AB68" s="92"/>
    </row>
    <row r="69" spans="2:28" x14ac:dyDescent="0.15">
      <c r="B69" s="36"/>
      <c r="C69" s="81" t="str">
        <f>Assumptions!C28</f>
        <v>Product Marketing</v>
      </c>
      <c r="E69" s="92"/>
      <c r="F69" s="92"/>
      <c r="G69" s="92"/>
      <c r="H69" s="92"/>
      <c r="I69" s="92"/>
      <c r="J69" s="92"/>
      <c r="K69" s="92"/>
      <c r="L69" s="92"/>
      <c r="M69" s="93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  <c r="Y69" s="92"/>
      <c r="Z69" s="92"/>
      <c r="AA69" s="92"/>
      <c r="AB69" s="92"/>
    </row>
    <row r="70" spans="2:28" x14ac:dyDescent="0.15">
      <c r="B70" s="36"/>
      <c r="C70" s="81" t="str">
        <f>Assumptions!C29</f>
        <v>Demand Generation</v>
      </c>
      <c r="E70" s="92"/>
      <c r="F70" s="92"/>
      <c r="G70" s="92"/>
      <c r="H70" s="92"/>
      <c r="I70" s="92"/>
      <c r="J70" s="92"/>
      <c r="K70" s="92"/>
      <c r="L70" s="92"/>
      <c r="M70" s="93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  <c r="AA70" s="92"/>
      <c r="AB70" s="92"/>
    </row>
    <row r="71" spans="2:28" x14ac:dyDescent="0.15">
      <c r="B71" s="36"/>
      <c r="C71" s="81" t="str">
        <f>Assumptions!C30</f>
        <v>VP of Marketing</v>
      </c>
      <c r="E71" s="92"/>
      <c r="F71" s="92"/>
      <c r="G71" s="92"/>
      <c r="H71" s="92"/>
      <c r="I71" s="92"/>
      <c r="J71" s="92"/>
      <c r="K71" s="92"/>
      <c r="L71" s="92"/>
      <c r="M71" s="93"/>
      <c r="N71" s="92"/>
      <c r="O71" s="92"/>
      <c r="P71" s="92"/>
      <c r="Q71" s="92"/>
      <c r="R71" s="92"/>
      <c r="S71" s="92"/>
      <c r="T71" s="92"/>
      <c r="U71" s="92"/>
      <c r="V71" s="92"/>
      <c r="W71" s="92"/>
      <c r="X71" s="92"/>
      <c r="Y71" s="92"/>
      <c r="Z71" s="92"/>
      <c r="AA71" s="92"/>
      <c r="AB71" s="92"/>
    </row>
    <row r="72" spans="2:28" x14ac:dyDescent="0.15">
      <c r="B72" s="81" t="str">
        <f>Assumptions!B31</f>
        <v>Sales</v>
      </c>
      <c r="C72" s="39"/>
      <c r="E72" s="92"/>
      <c r="F72" s="92"/>
      <c r="G72" s="92"/>
      <c r="H72" s="92"/>
      <c r="I72" s="92"/>
      <c r="J72" s="92"/>
      <c r="K72" s="92"/>
      <c r="L72" s="92"/>
      <c r="M72" s="93"/>
      <c r="N72" s="92"/>
      <c r="O72" s="92"/>
      <c r="P72" s="92"/>
      <c r="Q72" s="92"/>
      <c r="R72" s="92"/>
      <c r="S72" s="92"/>
      <c r="T72" s="92"/>
      <c r="U72" s="92"/>
      <c r="V72" s="92"/>
      <c r="W72" s="92"/>
      <c r="X72" s="92"/>
      <c r="Y72" s="92"/>
      <c r="Z72" s="92"/>
      <c r="AA72" s="92"/>
      <c r="AB72" s="92"/>
    </row>
    <row r="73" spans="2:28" x14ac:dyDescent="0.15">
      <c r="B73" s="36"/>
      <c r="C73" s="81" t="str">
        <f>Assumptions!C32</f>
        <v>Account Executive</v>
      </c>
      <c r="E73" s="92"/>
      <c r="F73" s="92"/>
      <c r="G73" s="92"/>
      <c r="H73" s="92"/>
      <c r="I73" s="92"/>
      <c r="J73" s="92"/>
      <c r="K73" s="92"/>
      <c r="L73" s="92"/>
      <c r="M73" s="93"/>
      <c r="N73" s="92"/>
      <c r="O73" s="92"/>
      <c r="P73" s="92"/>
      <c r="Q73" s="92"/>
      <c r="R73" s="92"/>
      <c r="S73" s="92"/>
      <c r="T73" s="92"/>
      <c r="U73" s="92"/>
      <c r="V73" s="92"/>
      <c r="W73" s="92"/>
      <c r="X73" s="92"/>
      <c r="Y73" s="92"/>
      <c r="Z73" s="92"/>
      <c r="AA73" s="92"/>
      <c r="AB73" s="92"/>
    </row>
    <row r="74" spans="2:28" x14ac:dyDescent="0.15">
      <c r="B74" s="36"/>
      <c r="C74" s="81" t="str">
        <f>Assumptions!C33</f>
        <v>Sales Engineer</v>
      </c>
      <c r="E74" s="92"/>
      <c r="F74" s="92"/>
      <c r="G74" s="92"/>
      <c r="H74" s="92"/>
      <c r="I74" s="92"/>
      <c r="J74" s="92"/>
      <c r="K74" s="92"/>
      <c r="L74" s="92"/>
      <c r="M74" s="93"/>
      <c r="N74" s="92"/>
      <c r="O74" s="92"/>
      <c r="P74" s="92"/>
      <c r="Q74" s="92"/>
      <c r="R74" s="92"/>
      <c r="S74" s="92"/>
      <c r="T74" s="92"/>
      <c r="U74" s="92"/>
      <c r="V74" s="92"/>
      <c r="W74" s="92"/>
      <c r="X74" s="92"/>
      <c r="Y74" s="92"/>
      <c r="Z74" s="92"/>
      <c r="AA74" s="92"/>
      <c r="AB74" s="92"/>
    </row>
    <row r="75" spans="2:28" x14ac:dyDescent="0.15">
      <c r="B75" s="36"/>
      <c r="C75" s="81" t="str">
        <f>Assumptions!C34</f>
        <v>VP Sales</v>
      </c>
      <c r="E75" s="92"/>
      <c r="F75" s="92"/>
      <c r="G75" s="92"/>
      <c r="H75" s="92"/>
      <c r="I75" s="92"/>
      <c r="J75" s="92"/>
      <c r="K75" s="92"/>
      <c r="L75" s="92"/>
      <c r="M75" s="93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  <c r="Z75" s="92"/>
      <c r="AA75" s="92"/>
      <c r="AB75" s="92"/>
    </row>
    <row r="76" spans="2:28" x14ac:dyDescent="0.15">
      <c r="B76" s="81" t="str">
        <f>Assumptions!B35</f>
        <v>Business Development Director</v>
      </c>
      <c r="C76" s="39"/>
      <c r="E76" s="92"/>
      <c r="F76" s="92"/>
      <c r="G76" s="92"/>
      <c r="H76" s="92"/>
      <c r="I76" s="92"/>
      <c r="J76" s="92"/>
      <c r="K76" s="92"/>
      <c r="L76" s="92"/>
      <c r="M76" s="93"/>
      <c r="N76" s="92"/>
      <c r="O76" s="92"/>
      <c r="P76" s="92"/>
      <c r="Q76" s="92"/>
      <c r="R76" s="92"/>
      <c r="S76" s="92"/>
      <c r="T76" s="92"/>
      <c r="U76" s="92"/>
      <c r="V76" s="92"/>
      <c r="W76" s="92"/>
      <c r="X76" s="92"/>
      <c r="Y76" s="92"/>
      <c r="Z76" s="92"/>
      <c r="AA76" s="92"/>
      <c r="AB76" s="92"/>
    </row>
    <row r="77" spans="2:28" x14ac:dyDescent="0.15">
      <c r="B77" s="81" t="str">
        <f>Assumptions!B36</f>
        <v>CFO</v>
      </c>
      <c r="C77" s="12"/>
      <c r="E77" s="92"/>
      <c r="F77" s="92"/>
      <c r="G77" s="92"/>
      <c r="H77" s="92"/>
      <c r="I77" s="92"/>
      <c r="J77" s="92"/>
      <c r="K77" s="92"/>
      <c r="L77" s="92"/>
      <c r="M77" s="93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  <c r="Y77" s="92"/>
      <c r="Z77" s="92"/>
      <c r="AA77" s="92"/>
      <c r="AB77" s="92"/>
    </row>
    <row r="78" spans="2:28" x14ac:dyDescent="0.15">
      <c r="B78" s="81" t="str">
        <f>Assumptions!B37</f>
        <v>HR</v>
      </c>
      <c r="C78" s="12"/>
      <c r="E78" s="92"/>
      <c r="F78" s="92"/>
      <c r="G78" s="92"/>
      <c r="H78" s="92"/>
      <c r="I78" s="92"/>
      <c r="J78" s="92"/>
      <c r="K78" s="92"/>
      <c r="L78" s="92"/>
      <c r="M78" s="93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  <c r="Z78" s="92"/>
      <c r="AA78" s="92"/>
      <c r="AB78" s="92"/>
    </row>
    <row r="79" spans="2:28" x14ac:dyDescent="0.15">
      <c r="B79" s="81" t="str">
        <f>Assumptions!B38</f>
        <v>Customer Service</v>
      </c>
      <c r="C79" s="12"/>
      <c r="E79" s="92"/>
      <c r="F79" s="92"/>
      <c r="G79" s="92"/>
      <c r="H79" s="92"/>
      <c r="I79" s="92"/>
      <c r="J79" s="92"/>
      <c r="K79" s="92"/>
      <c r="L79" s="92"/>
      <c r="M79" s="93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  <c r="Z79" s="92"/>
      <c r="AA79" s="92"/>
      <c r="AB79" s="92"/>
    </row>
    <row r="80" spans="2:28" x14ac:dyDescent="0.15">
      <c r="B80" s="81" t="str">
        <f>Assumptions!B39</f>
        <v>Admin</v>
      </c>
      <c r="C80" s="12"/>
      <c r="E80" s="92"/>
      <c r="F80" s="92"/>
      <c r="G80" s="92"/>
      <c r="H80" s="92"/>
      <c r="I80" s="92"/>
      <c r="J80" s="92"/>
      <c r="K80" s="92"/>
      <c r="L80" s="92"/>
      <c r="M80" s="93"/>
      <c r="N80" s="92"/>
      <c r="O80" s="92"/>
      <c r="P80" s="92"/>
      <c r="Q80" s="92"/>
      <c r="R80" s="92"/>
      <c r="S80" s="92"/>
      <c r="T80" s="92"/>
      <c r="U80" s="92"/>
      <c r="V80" s="92"/>
      <c r="W80" s="92"/>
      <c r="X80" s="92"/>
      <c r="Y80" s="92"/>
      <c r="Z80" s="92"/>
      <c r="AA80" s="92"/>
      <c r="AB80" s="92"/>
    </row>
    <row r="81" spans="1:32" s="12" customFormat="1" x14ac:dyDescent="0.15">
      <c r="A81"/>
      <c r="B81" s="95" t="str">
        <f>Assumptions!B40</f>
        <v>Founder/CEO</v>
      </c>
      <c r="C81" s="3"/>
      <c r="D81" s="3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4"/>
      <c r="Y81" s="94"/>
      <c r="Z81" s="94"/>
      <c r="AA81" s="94"/>
      <c r="AB81" s="94"/>
      <c r="AD81" s="43"/>
      <c r="AE81" s="43"/>
      <c r="AF81" s="43"/>
    </row>
    <row r="82" spans="1:32" s="12" customFormat="1" x14ac:dyDescent="0.15">
      <c r="A82"/>
      <c r="B82" t="s">
        <v>0</v>
      </c>
      <c r="C82"/>
      <c r="D82"/>
      <c r="E82" s="46">
        <f t="shared" ref="E82:AB82" si="18">SUM(E62:E81)</f>
        <v>0</v>
      </c>
      <c r="F82" s="46">
        <f t="shared" si="18"/>
        <v>0</v>
      </c>
      <c r="G82" s="46">
        <f t="shared" si="18"/>
        <v>0</v>
      </c>
      <c r="H82" s="46">
        <f t="shared" si="18"/>
        <v>0</v>
      </c>
      <c r="I82" s="46">
        <f t="shared" si="18"/>
        <v>0</v>
      </c>
      <c r="J82" s="46">
        <f t="shared" si="18"/>
        <v>0</v>
      </c>
      <c r="K82" s="46">
        <f t="shared" si="18"/>
        <v>0</v>
      </c>
      <c r="L82" s="46">
        <f t="shared" si="18"/>
        <v>0</v>
      </c>
      <c r="M82" s="46">
        <f t="shared" si="18"/>
        <v>0</v>
      </c>
      <c r="N82" s="46">
        <f t="shared" si="18"/>
        <v>0</v>
      </c>
      <c r="O82" s="46">
        <f t="shared" si="18"/>
        <v>0</v>
      </c>
      <c r="P82" s="46">
        <f t="shared" si="18"/>
        <v>0</v>
      </c>
      <c r="Q82" s="46">
        <f t="shared" si="18"/>
        <v>0</v>
      </c>
      <c r="R82" s="46">
        <f t="shared" si="18"/>
        <v>0</v>
      </c>
      <c r="S82" s="46">
        <f t="shared" si="18"/>
        <v>0</v>
      </c>
      <c r="T82" s="46">
        <f t="shared" si="18"/>
        <v>0</v>
      </c>
      <c r="U82" s="46">
        <f t="shared" si="18"/>
        <v>0</v>
      </c>
      <c r="V82" s="46">
        <f t="shared" si="18"/>
        <v>0</v>
      </c>
      <c r="W82" s="46">
        <f t="shared" si="18"/>
        <v>0</v>
      </c>
      <c r="X82" s="46">
        <f t="shared" si="18"/>
        <v>0</v>
      </c>
      <c r="Y82" s="46">
        <f t="shared" si="18"/>
        <v>0</v>
      </c>
      <c r="Z82" s="46">
        <f t="shared" si="18"/>
        <v>0</v>
      </c>
      <c r="AA82" s="46">
        <f t="shared" si="18"/>
        <v>0</v>
      </c>
      <c r="AB82" s="46">
        <f t="shared" si="18"/>
        <v>0</v>
      </c>
      <c r="AD82" s="46"/>
      <c r="AE82" s="46"/>
      <c r="AF82" s="46"/>
    </row>
    <row r="84" spans="1:32" x14ac:dyDescent="0.15">
      <c r="B84" s="39" t="s">
        <v>39</v>
      </c>
    </row>
    <row r="85" spans="1:32" x14ac:dyDescent="0.15">
      <c r="B85" s="82" t="str">
        <f>B62</f>
        <v>R&amp;D</v>
      </c>
      <c r="C85" s="82"/>
      <c r="E85" s="96">
        <f>SUM(E86:E89)</f>
        <v>0</v>
      </c>
      <c r="F85" s="96">
        <f t="shared" ref="F85:AB85" si="19">SUM(F86:F89)</f>
        <v>0</v>
      </c>
      <c r="G85" s="96">
        <f t="shared" si="19"/>
        <v>0</v>
      </c>
      <c r="H85" s="96">
        <f t="shared" si="19"/>
        <v>0</v>
      </c>
      <c r="I85" s="96">
        <f t="shared" si="19"/>
        <v>0</v>
      </c>
      <c r="J85" s="96">
        <f t="shared" si="19"/>
        <v>0</v>
      </c>
      <c r="K85" s="96">
        <f t="shared" si="19"/>
        <v>0</v>
      </c>
      <c r="L85" s="96">
        <f t="shared" si="19"/>
        <v>0</v>
      </c>
      <c r="M85" s="96">
        <f t="shared" si="19"/>
        <v>0</v>
      </c>
      <c r="N85" s="96">
        <f t="shared" si="19"/>
        <v>0</v>
      </c>
      <c r="O85" s="96">
        <f t="shared" si="19"/>
        <v>0</v>
      </c>
      <c r="P85" s="96">
        <f t="shared" si="19"/>
        <v>0</v>
      </c>
      <c r="Q85" s="96">
        <f t="shared" si="19"/>
        <v>0</v>
      </c>
      <c r="R85" s="96">
        <f t="shared" si="19"/>
        <v>0</v>
      </c>
      <c r="S85" s="96">
        <f t="shared" si="19"/>
        <v>0</v>
      </c>
      <c r="T85" s="96">
        <f t="shared" si="19"/>
        <v>0</v>
      </c>
      <c r="U85" s="96">
        <f t="shared" si="19"/>
        <v>0</v>
      </c>
      <c r="V85" s="96">
        <f t="shared" si="19"/>
        <v>0</v>
      </c>
      <c r="W85" s="96">
        <f t="shared" si="19"/>
        <v>0</v>
      </c>
      <c r="X85" s="96">
        <f t="shared" si="19"/>
        <v>0</v>
      </c>
      <c r="Y85" s="96">
        <f t="shared" si="19"/>
        <v>0</v>
      </c>
      <c r="Z85" s="96">
        <f t="shared" si="19"/>
        <v>0</v>
      </c>
      <c r="AA85" s="96">
        <f t="shared" si="19"/>
        <v>0</v>
      </c>
      <c r="AB85" s="96">
        <f t="shared" si="19"/>
        <v>0</v>
      </c>
    </row>
    <row r="86" spans="1:32" x14ac:dyDescent="0.15">
      <c r="B86" s="82"/>
      <c r="C86" s="82" t="str">
        <f>C63</f>
        <v>Engineer 1</v>
      </c>
      <c r="E86">
        <f>E63</f>
        <v>0</v>
      </c>
      <c r="F86">
        <f>E86+F63</f>
        <v>0</v>
      </c>
      <c r="G86">
        <f t="shared" ref="G86:AB86" si="20">F86+G63</f>
        <v>0</v>
      </c>
      <c r="H86">
        <f t="shared" si="20"/>
        <v>0</v>
      </c>
      <c r="I86">
        <f t="shared" si="20"/>
        <v>0</v>
      </c>
      <c r="J86">
        <f t="shared" si="20"/>
        <v>0</v>
      </c>
      <c r="K86">
        <f t="shared" si="20"/>
        <v>0</v>
      </c>
      <c r="L86">
        <f t="shared" si="20"/>
        <v>0</v>
      </c>
      <c r="M86">
        <f t="shared" si="20"/>
        <v>0</v>
      </c>
      <c r="N86">
        <f t="shared" si="20"/>
        <v>0</v>
      </c>
      <c r="O86">
        <f t="shared" si="20"/>
        <v>0</v>
      </c>
      <c r="P86">
        <f t="shared" si="20"/>
        <v>0</v>
      </c>
      <c r="Q86">
        <f t="shared" si="20"/>
        <v>0</v>
      </c>
      <c r="R86">
        <f t="shared" si="20"/>
        <v>0</v>
      </c>
      <c r="S86">
        <f t="shared" si="20"/>
        <v>0</v>
      </c>
      <c r="T86">
        <f t="shared" si="20"/>
        <v>0</v>
      </c>
      <c r="U86">
        <f t="shared" si="20"/>
        <v>0</v>
      </c>
      <c r="V86">
        <f t="shared" si="20"/>
        <v>0</v>
      </c>
      <c r="W86">
        <f t="shared" si="20"/>
        <v>0</v>
      </c>
      <c r="X86">
        <f t="shared" si="20"/>
        <v>0</v>
      </c>
      <c r="Y86">
        <f t="shared" si="20"/>
        <v>0</v>
      </c>
      <c r="Z86">
        <f t="shared" si="20"/>
        <v>0</v>
      </c>
      <c r="AA86">
        <f t="shared" si="20"/>
        <v>0</v>
      </c>
      <c r="AB86">
        <f t="shared" si="20"/>
        <v>0</v>
      </c>
    </row>
    <row r="87" spans="1:32" x14ac:dyDescent="0.15">
      <c r="B87" s="82"/>
      <c r="C87" s="82" t="str">
        <f>C64</f>
        <v>Engineer 2</v>
      </c>
      <c r="E87">
        <f>E64</f>
        <v>0</v>
      </c>
      <c r="F87">
        <f t="shared" ref="F87:AB89" si="21">E87+F64</f>
        <v>0</v>
      </c>
      <c r="G87">
        <f t="shared" si="21"/>
        <v>0</v>
      </c>
      <c r="H87">
        <f t="shared" si="21"/>
        <v>0</v>
      </c>
      <c r="I87">
        <f t="shared" si="21"/>
        <v>0</v>
      </c>
      <c r="J87">
        <f t="shared" si="21"/>
        <v>0</v>
      </c>
      <c r="K87">
        <f t="shared" si="21"/>
        <v>0</v>
      </c>
      <c r="L87">
        <f t="shared" si="21"/>
        <v>0</v>
      </c>
      <c r="M87">
        <f t="shared" si="21"/>
        <v>0</v>
      </c>
      <c r="N87">
        <f t="shared" si="21"/>
        <v>0</v>
      </c>
      <c r="O87">
        <f t="shared" si="21"/>
        <v>0</v>
      </c>
      <c r="P87">
        <f t="shared" si="21"/>
        <v>0</v>
      </c>
      <c r="Q87">
        <f t="shared" si="21"/>
        <v>0</v>
      </c>
      <c r="R87">
        <f t="shared" si="21"/>
        <v>0</v>
      </c>
      <c r="S87">
        <f t="shared" si="21"/>
        <v>0</v>
      </c>
      <c r="T87">
        <f t="shared" si="21"/>
        <v>0</v>
      </c>
      <c r="U87">
        <f t="shared" si="21"/>
        <v>0</v>
      </c>
      <c r="V87">
        <f t="shared" si="21"/>
        <v>0</v>
      </c>
      <c r="W87">
        <f t="shared" si="21"/>
        <v>0</v>
      </c>
      <c r="X87">
        <f t="shared" si="21"/>
        <v>0</v>
      </c>
      <c r="Y87">
        <f t="shared" si="21"/>
        <v>0</v>
      </c>
      <c r="Z87">
        <f t="shared" si="21"/>
        <v>0</v>
      </c>
      <c r="AA87">
        <f t="shared" si="21"/>
        <v>0</v>
      </c>
      <c r="AB87">
        <f t="shared" si="21"/>
        <v>0</v>
      </c>
    </row>
    <row r="88" spans="1:32" x14ac:dyDescent="0.15">
      <c r="B88" s="82"/>
      <c r="C88" s="82" t="str">
        <f>C65</f>
        <v>Engineer 3</v>
      </c>
      <c r="E88">
        <f>E65</f>
        <v>0</v>
      </c>
      <c r="F88">
        <f t="shared" si="21"/>
        <v>0</v>
      </c>
      <c r="G88">
        <f t="shared" si="21"/>
        <v>0</v>
      </c>
      <c r="H88">
        <f t="shared" si="21"/>
        <v>0</v>
      </c>
      <c r="I88">
        <f t="shared" si="21"/>
        <v>0</v>
      </c>
      <c r="J88">
        <f t="shared" si="21"/>
        <v>0</v>
      </c>
      <c r="K88">
        <f t="shared" si="21"/>
        <v>0</v>
      </c>
      <c r="L88">
        <f t="shared" si="21"/>
        <v>0</v>
      </c>
      <c r="M88">
        <f t="shared" si="21"/>
        <v>0</v>
      </c>
      <c r="N88">
        <f t="shared" si="21"/>
        <v>0</v>
      </c>
      <c r="O88">
        <f t="shared" si="21"/>
        <v>0</v>
      </c>
      <c r="P88">
        <f t="shared" si="21"/>
        <v>0</v>
      </c>
      <c r="Q88">
        <f t="shared" si="21"/>
        <v>0</v>
      </c>
      <c r="R88">
        <f t="shared" si="21"/>
        <v>0</v>
      </c>
      <c r="S88">
        <f t="shared" si="21"/>
        <v>0</v>
      </c>
      <c r="T88">
        <f t="shared" si="21"/>
        <v>0</v>
      </c>
      <c r="U88">
        <f t="shared" si="21"/>
        <v>0</v>
      </c>
      <c r="V88">
        <f t="shared" si="21"/>
        <v>0</v>
      </c>
      <c r="W88">
        <f t="shared" si="21"/>
        <v>0</v>
      </c>
      <c r="X88">
        <f t="shared" si="21"/>
        <v>0</v>
      </c>
      <c r="Y88">
        <f t="shared" si="21"/>
        <v>0</v>
      </c>
      <c r="Z88">
        <f t="shared" si="21"/>
        <v>0</v>
      </c>
      <c r="AA88">
        <f t="shared" si="21"/>
        <v>0</v>
      </c>
      <c r="AB88">
        <f t="shared" si="21"/>
        <v>0</v>
      </c>
    </row>
    <row r="89" spans="1:32" x14ac:dyDescent="0.15">
      <c r="B89" s="82"/>
      <c r="C89" s="82" t="str">
        <f>C66</f>
        <v>VP Engineering</v>
      </c>
      <c r="E89">
        <f>E66</f>
        <v>0</v>
      </c>
      <c r="F89">
        <f t="shared" si="21"/>
        <v>0</v>
      </c>
      <c r="G89">
        <f t="shared" si="21"/>
        <v>0</v>
      </c>
      <c r="H89">
        <f t="shared" si="21"/>
        <v>0</v>
      </c>
      <c r="I89">
        <f t="shared" si="21"/>
        <v>0</v>
      </c>
      <c r="J89">
        <f t="shared" si="21"/>
        <v>0</v>
      </c>
      <c r="K89">
        <f t="shared" si="21"/>
        <v>0</v>
      </c>
      <c r="L89">
        <f t="shared" si="21"/>
        <v>0</v>
      </c>
      <c r="M89">
        <f t="shared" si="21"/>
        <v>0</v>
      </c>
      <c r="N89">
        <f t="shared" si="21"/>
        <v>0</v>
      </c>
      <c r="O89">
        <f t="shared" si="21"/>
        <v>0</v>
      </c>
      <c r="P89">
        <f t="shared" si="21"/>
        <v>0</v>
      </c>
      <c r="Q89">
        <f t="shared" si="21"/>
        <v>0</v>
      </c>
      <c r="R89">
        <f t="shared" si="21"/>
        <v>0</v>
      </c>
      <c r="S89">
        <f t="shared" si="21"/>
        <v>0</v>
      </c>
      <c r="T89">
        <f t="shared" si="21"/>
        <v>0</v>
      </c>
      <c r="U89">
        <f t="shared" si="21"/>
        <v>0</v>
      </c>
      <c r="V89">
        <f t="shared" si="21"/>
        <v>0</v>
      </c>
      <c r="W89">
        <f t="shared" si="21"/>
        <v>0</v>
      </c>
      <c r="X89">
        <f t="shared" si="21"/>
        <v>0</v>
      </c>
      <c r="Y89">
        <f t="shared" si="21"/>
        <v>0</v>
      </c>
      <c r="Z89">
        <f t="shared" si="21"/>
        <v>0</v>
      </c>
      <c r="AA89">
        <f t="shared" si="21"/>
        <v>0</v>
      </c>
      <c r="AB89">
        <f t="shared" si="21"/>
        <v>0</v>
      </c>
    </row>
    <row r="90" spans="1:32" x14ac:dyDescent="0.15">
      <c r="B90" s="82" t="str">
        <f t="shared" ref="B90" si="22">B67</f>
        <v>Marketing</v>
      </c>
      <c r="C90" s="82"/>
      <c r="E90" s="96">
        <f>SUM(E91:E94)</f>
        <v>0</v>
      </c>
      <c r="F90" s="96">
        <f t="shared" ref="F90:AB90" si="23">SUM(F91:F94)</f>
        <v>0</v>
      </c>
      <c r="G90" s="96">
        <f t="shared" si="23"/>
        <v>0</v>
      </c>
      <c r="H90" s="96">
        <f t="shared" si="23"/>
        <v>0</v>
      </c>
      <c r="I90" s="96">
        <f t="shared" si="23"/>
        <v>0</v>
      </c>
      <c r="J90" s="96">
        <f t="shared" si="23"/>
        <v>0</v>
      </c>
      <c r="K90" s="96">
        <f t="shared" si="23"/>
        <v>0</v>
      </c>
      <c r="L90" s="96">
        <f t="shared" si="23"/>
        <v>0</v>
      </c>
      <c r="M90" s="96">
        <f t="shared" si="23"/>
        <v>0</v>
      </c>
      <c r="N90" s="96">
        <f t="shared" si="23"/>
        <v>0</v>
      </c>
      <c r="O90" s="96">
        <f t="shared" si="23"/>
        <v>0</v>
      </c>
      <c r="P90" s="96">
        <f t="shared" si="23"/>
        <v>0</v>
      </c>
      <c r="Q90" s="96">
        <f t="shared" si="23"/>
        <v>0</v>
      </c>
      <c r="R90" s="96">
        <f t="shared" si="23"/>
        <v>0</v>
      </c>
      <c r="S90" s="96">
        <f t="shared" si="23"/>
        <v>0</v>
      </c>
      <c r="T90" s="96">
        <f t="shared" si="23"/>
        <v>0</v>
      </c>
      <c r="U90" s="96">
        <f t="shared" si="23"/>
        <v>0</v>
      </c>
      <c r="V90" s="96">
        <f t="shared" si="23"/>
        <v>0</v>
      </c>
      <c r="W90" s="96">
        <f t="shared" si="23"/>
        <v>0</v>
      </c>
      <c r="X90" s="96">
        <f t="shared" si="23"/>
        <v>0</v>
      </c>
      <c r="Y90" s="96">
        <f t="shared" si="23"/>
        <v>0</v>
      </c>
      <c r="Z90" s="96">
        <f t="shared" si="23"/>
        <v>0</v>
      </c>
      <c r="AA90" s="96">
        <f t="shared" si="23"/>
        <v>0</v>
      </c>
      <c r="AB90" s="96">
        <f t="shared" si="23"/>
        <v>0</v>
      </c>
    </row>
    <row r="91" spans="1:32" x14ac:dyDescent="0.15">
      <c r="B91" s="82"/>
      <c r="C91" s="82" t="str">
        <f>C68</f>
        <v>MarComm/Evangelism</v>
      </c>
      <c r="E91">
        <f>E68</f>
        <v>0</v>
      </c>
      <c r="F91">
        <f t="shared" ref="F91:AB94" si="24">E91+F68</f>
        <v>0</v>
      </c>
      <c r="G91">
        <f t="shared" si="24"/>
        <v>0</v>
      </c>
      <c r="H91">
        <f t="shared" si="24"/>
        <v>0</v>
      </c>
      <c r="I91">
        <f t="shared" si="24"/>
        <v>0</v>
      </c>
      <c r="J91">
        <f t="shared" si="24"/>
        <v>0</v>
      </c>
      <c r="K91">
        <f t="shared" si="24"/>
        <v>0</v>
      </c>
      <c r="L91">
        <f t="shared" si="24"/>
        <v>0</v>
      </c>
      <c r="M91">
        <f t="shared" si="24"/>
        <v>0</v>
      </c>
      <c r="N91">
        <f t="shared" si="24"/>
        <v>0</v>
      </c>
      <c r="O91">
        <f t="shared" si="24"/>
        <v>0</v>
      </c>
      <c r="P91">
        <f t="shared" si="24"/>
        <v>0</v>
      </c>
      <c r="Q91">
        <f t="shared" si="24"/>
        <v>0</v>
      </c>
      <c r="R91">
        <f t="shared" si="24"/>
        <v>0</v>
      </c>
      <c r="S91">
        <f t="shared" si="24"/>
        <v>0</v>
      </c>
      <c r="T91">
        <f t="shared" si="24"/>
        <v>0</v>
      </c>
      <c r="U91">
        <f t="shared" si="24"/>
        <v>0</v>
      </c>
      <c r="V91">
        <f t="shared" si="24"/>
        <v>0</v>
      </c>
      <c r="W91">
        <f t="shared" si="24"/>
        <v>0</v>
      </c>
      <c r="X91">
        <f t="shared" si="24"/>
        <v>0</v>
      </c>
      <c r="Y91">
        <f t="shared" si="24"/>
        <v>0</v>
      </c>
      <c r="Z91">
        <f t="shared" si="24"/>
        <v>0</v>
      </c>
      <c r="AA91">
        <f t="shared" si="24"/>
        <v>0</v>
      </c>
      <c r="AB91">
        <f t="shared" si="24"/>
        <v>0</v>
      </c>
    </row>
    <row r="92" spans="1:32" x14ac:dyDescent="0.15">
      <c r="B92" s="82"/>
      <c r="C92" s="82" t="str">
        <f>C69</f>
        <v>Product Marketing</v>
      </c>
      <c r="E92">
        <f>E69</f>
        <v>0</v>
      </c>
      <c r="F92">
        <f t="shared" si="24"/>
        <v>0</v>
      </c>
      <c r="G92">
        <f t="shared" si="24"/>
        <v>0</v>
      </c>
      <c r="H92">
        <f t="shared" si="24"/>
        <v>0</v>
      </c>
      <c r="I92">
        <f t="shared" si="24"/>
        <v>0</v>
      </c>
      <c r="J92">
        <f t="shared" si="24"/>
        <v>0</v>
      </c>
      <c r="K92">
        <f t="shared" si="24"/>
        <v>0</v>
      </c>
      <c r="L92">
        <f t="shared" si="24"/>
        <v>0</v>
      </c>
      <c r="M92">
        <f t="shared" si="24"/>
        <v>0</v>
      </c>
      <c r="N92">
        <f t="shared" si="24"/>
        <v>0</v>
      </c>
      <c r="O92">
        <f t="shared" si="24"/>
        <v>0</v>
      </c>
      <c r="P92">
        <f t="shared" si="24"/>
        <v>0</v>
      </c>
      <c r="Q92">
        <f t="shared" si="24"/>
        <v>0</v>
      </c>
      <c r="R92">
        <f t="shared" si="24"/>
        <v>0</v>
      </c>
      <c r="S92">
        <f t="shared" si="24"/>
        <v>0</v>
      </c>
      <c r="T92">
        <f t="shared" si="24"/>
        <v>0</v>
      </c>
      <c r="U92">
        <f t="shared" si="24"/>
        <v>0</v>
      </c>
      <c r="V92">
        <f t="shared" si="24"/>
        <v>0</v>
      </c>
      <c r="W92">
        <f t="shared" si="24"/>
        <v>0</v>
      </c>
      <c r="X92">
        <f t="shared" si="24"/>
        <v>0</v>
      </c>
      <c r="Y92">
        <f t="shared" si="24"/>
        <v>0</v>
      </c>
      <c r="Z92">
        <f t="shared" si="24"/>
        <v>0</v>
      </c>
      <c r="AA92">
        <f t="shared" si="24"/>
        <v>0</v>
      </c>
      <c r="AB92">
        <f t="shared" si="24"/>
        <v>0</v>
      </c>
    </row>
    <row r="93" spans="1:32" x14ac:dyDescent="0.15">
      <c r="B93" s="82"/>
      <c r="C93" s="82" t="str">
        <f>C70</f>
        <v>Demand Generation</v>
      </c>
      <c r="E93">
        <f>E70</f>
        <v>0</v>
      </c>
      <c r="F93">
        <f t="shared" si="24"/>
        <v>0</v>
      </c>
      <c r="G93">
        <f t="shared" si="24"/>
        <v>0</v>
      </c>
      <c r="H93">
        <f t="shared" si="24"/>
        <v>0</v>
      </c>
      <c r="I93">
        <f t="shared" si="24"/>
        <v>0</v>
      </c>
      <c r="J93">
        <f t="shared" si="24"/>
        <v>0</v>
      </c>
      <c r="K93">
        <f t="shared" si="24"/>
        <v>0</v>
      </c>
      <c r="L93">
        <f t="shared" si="24"/>
        <v>0</v>
      </c>
      <c r="M93">
        <f t="shared" si="24"/>
        <v>0</v>
      </c>
      <c r="N93">
        <f t="shared" si="24"/>
        <v>0</v>
      </c>
      <c r="O93">
        <f t="shared" si="24"/>
        <v>0</v>
      </c>
      <c r="P93">
        <f t="shared" si="24"/>
        <v>0</v>
      </c>
      <c r="Q93">
        <f t="shared" si="24"/>
        <v>0</v>
      </c>
      <c r="R93">
        <f t="shared" si="24"/>
        <v>0</v>
      </c>
      <c r="S93">
        <f t="shared" si="24"/>
        <v>0</v>
      </c>
      <c r="T93">
        <f t="shared" si="24"/>
        <v>0</v>
      </c>
      <c r="U93">
        <f t="shared" si="24"/>
        <v>0</v>
      </c>
      <c r="V93">
        <f t="shared" si="24"/>
        <v>0</v>
      </c>
      <c r="W93">
        <f t="shared" si="24"/>
        <v>0</v>
      </c>
      <c r="X93">
        <f t="shared" si="24"/>
        <v>0</v>
      </c>
      <c r="Y93">
        <f t="shared" si="24"/>
        <v>0</v>
      </c>
      <c r="Z93">
        <f t="shared" si="24"/>
        <v>0</v>
      </c>
      <c r="AA93">
        <f t="shared" si="24"/>
        <v>0</v>
      </c>
      <c r="AB93">
        <f t="shared" si="24"/>
        <v>0</v>
      </c>
    </row>
    <row r="94" spans="1:32" x14ac:dyDescent="0.15">
      <c r="B94" s="82"/>
      <c r="C94" s="82" t="str">
        <f>C71</f>
        <v>VP of Marketing</v>
      </c>
      <c r="E94">
        <f>E71</f>
        <v>0</v>
      </c>
      <c r="F94">
        <f t="shared" si="24"/>
        <v>0</v>
      </c>
      <c r="G94">
        <f t="shared" si="24"/>
        <v>0</v>
      </c>
      <c r="H94">
        <f t="shared" si="24"/>
        <v>0</v>
      </c>
      <c r="I94">
        <f t="shared" si="24"/>
        <v>0</v>
      </c>
      <c r="J94">
        <f t="shared" si="24"/>
        <v>0</v>
      </c>
      <c r="K94">
        <f t="shared" si="24"/>
        <v>0</v>
      </c>
      <c r="L94">
        <f t="shared" si="24"/>
        <v>0</v>
      </c>
      <c r="M94">
        <f t="shared" si="24"/>
        <v>0</v>
      </c>
      <c r="N94">
        <f t="shared" si="24"/>
        <v>0</v>
      </c>
      <c r="O94">
        <f t="shared" si="24"/>
        <v>0</v>
      </c>
      <c r="P94">
        <f t="shared" si="24"/>
        <v>0</v>
      </c>
      <c r="Q94">
        <f t="shared" si="24"/>
        <v>0</v>
      </c>
      <c r="R94">
        <f t="shared" si="24"/>
        <v>0</v>
      </c>
      <c r="S94">
        <f t="shared" si="24"/>
        <v>0</v>
      </c>
      <c r="T94">
        <f t="shared" si="24"/>
        <v>0</v>
      </c>
      <c r="U94">
        <f t="shared" si="24"/>
        <v>0</v>
      </c>
      <c r="V94">
        <f t="shared" si="24"/>
        <v>0</v>
      </c>
      <c r="W94">
        <f t="shared" si="24"/>
        <v>0</v>
      </c>
      <c r="X94">
        <f t="shared" si="24"/>
        <v>0</v>
      </c>
      <c r="Y94">
        <f t="shared" si="24"/>
        <v>0</v>
      </c>
      <c r="Z94">
        <f t="shared" si="24"/>
        <v>0</v>
      </c>
      <c r="AA94">
        <f t="shared" si="24"/>
        <v>0</v>
      </c>
      <c r="AB94">
        <f t="shared" si="24"/>
        <v>0</v>
      </c>
    </row>
    <row r="95" spans="1:32" x14ac:dyDescent="0.15">
      <c r="B95" s="82" t="str">
        <f t="shared" ref="B95" si="25">B72</f>
        <v>Sales</v>
      </c>
      <c r="C95" s="82"/>
      <c r="E95" s="97">
        <f>SUM(E96:E98)</f>
        <v>0</v>
      </c>
      <c r="F95" s="97">
        <f t="shared" ref="F95:AB95" si="26">SUM(F96:F98)</f>
        <v>0</v>
      </c>
      <c r="G95" s="97">
        <f t="shared" si="26"/>
        <v>0</v>
      </c>
      <c r="H95" s="97">
        <f t="shared" si="26"/>
        <v>0</v>
      </c>
      <c r="I95" s="97">
        <f t="shared" si="26"/>
        <v>0</v>
      </c>
      <c r="J95" s="97">
        <f t="shared" si="26"/>
        <v>0</v>
      </c>
      <c r="K95" s="97">
        <f t="shared" si="26"/>
        <v>0</v>
      </c>
      <c r="L95" s="97">
        <f t="shared" si="26"/>
        <v>0</v>
      </c>
      <c r="M95" s="97">
        <f t="shared" si="26"/>
        <v>0</v>
      </c>
      <c r="N95" s="97">
        <f t="shared" si="26"/>
        <v>0</v>
      </c>
      <c r="O95" s="97">
        <f t="shared" si="26"/>
        <v>0</v>
      </c>
      <c r="P95" s="97">
        <f t="shared" si="26"/>
        <v>0</v>
      </c>
      <c r="Q95" s="97">
        <f t="shared" si="26"/>
        <v>0</v>
      </c>
      <c r="R95" s="97">
        <f t="shared" si="26"/>
        <v>0</v>
      </c>
      <c r="S95" s="97">
        <f t="shared" si="26"/>
        <v>0</v>
      </c>
      <c r="T95" s="97">
        <f t="shared" si="26"/>
        <v>0</v>
      </c>
      <c r="U95" s="97">
        <f t="shared" si="26"/>
        <v>0</v>
      </c>
      <c r="V95" s="97">
        <f t="shared" si="26"/>
        <v>0</v>
      </c>
      <c r="W95" s="97">
        <f t="shared" si="26"/>
        <v>0</v>
      </c>
      <c r="X95" s="97">
        <f t="shared" si="26"/>
        <v>0</v>
      </c>
      <c r="Y95" s="97">
        <f t="shared" si="26"/>
        <v>0</v>
      </c>
      <c r="Z95" s="97">
        <f t="shared" si="26"/>
        <v>0</v>
      </c>
      <c r="AA95" s="97">
        <f t="shared" si="26"/>
        <v>0</v>
      </c>
      <c r="AB95" s="97">
        <f t="shared" si="26"/>
        <v>0</v>
      </c>
      <c r="AD95" s="45"/>
      <c r="AE95" s="45"/>
      <c r="AF95" s="45"/>
    </row>
    <row r="96" spans="1:32" x14ac:dyDescent="0.15">
      <c r="B96" s="82"/>
      <c r="C96" s="82" t="str">
        <f>C73</f>
        <v>Account Executive</v>
      </c>
      <c r="E96">
        <f>E73</f>
        <v>0</v>
      </c>
      <c r="F96" s="45">
        <f t="shared" ref="F96:AB104" si="27">E96+F73</f>
        <v>0</v>
      </c>
      <c r="G96" s="45">
        <f t="shared" si="27"/>
        <v>0</v>
      </c>
      <c r="H96" s="45">
        <f t="shared" si="27"/>
        <v>0</v>
      </c>
      <c r="I96" s="45">
        <f t="shared" si="27"/>
        <v>0</v>
      </c>
      <c r="J96" s="45">
        <f t="shared" si="27"/>
        <v>0</v>
      </c>
      <c r="K96" s="45">
        <f t="shared" si="27"/>
        <v>0</v>
      </c>
      <c r="L96" s="45">
        <f t="shared" si="27"/>
        <v>0</v>
      </c>
      <c r="M96" s="46">
        <f t="shared" si="27"/>
        <v>0</v>
      </c>
      <c r="N96" s="45">
        <f t="shared" si="27"/>
        <v>0</v>
      </c>
      <c r="O96" s="45">
        <f t="shared" si="27"/>
        <v>0</v>
      </c>
      <c r="P96" s="45">
        <f t="shared" si="27"/>
        <v>0</v>
      </c>
      <c r="Q96" s="45">
        <f t="shared" si="27"/>
        <v>0</v>
      </c>
      <c r="R96" s="45">
        <f t="shared" si="27"/>
        <v>0</v>
      </c>
      <c r="S96" s="45">
        <f t="shared" si="27"/>
        <v>0</v>
      </c>
      <c r="T96" s="45">
        <f t="shared" si="27"/>
        <v>0</v>
      </c>
      <c r="U96" s="45">
        <f t="shared" si="27"/>
        <v>0</v>
      </c>
      <c r="V96" s="45">
        <f t="shared" si="27"/>
        <v>0</v>
      </c>
      <c r="W96" s="45">
        <f t="shared" si="27"/>
        <v>0</v>
      </c>
      <c r="X96" s="45">
        <f t="shared" si="27"/>
        <v>0</v>
      </c>
      <c r="Y96" s="45">
        <f t="shared" si="27"/>
        <v>0</v>
      </c>
      <c r="Z96" s="45">
        <f t="shared" si="27"/>
        <v>0</v>
      </c>
      <c r="AA96" s="45">
        <f t="shared" si="27"/>
        <v>0</v>
      </c>
      <c r="AB96" s="45">
        <f t="shared" si="27"/>
        <v>0</v>
      </c>
      <c r="AD96" s="45"/>
      <c r="AE96" s="45"/>
      <c r="AF96" s="45"/>
    </row>
    <row r="97" spans="2:32" x14ac:dyDescent="0.15">
      <c r="B97" s="82"/>
      <c r="C97" s="82" t="str">
        <f>C74</f>
        <v>Sales Engineer</v>
      </c>
      <c r="E97">
        <f>E74</f>
        <v>0</v>
      </c>
      <c r="F97" s="45">
        <f t="shared" si="27"/>
        <v>0</v>
      </c>
      <c r="G97" s="45">
        <f t="shared" si="27"/>
        <v>0</v>
      </c>
      <c r="H97" s="45">
        <f t="shared" si="27"/>
        <v>0</v>
      </c>
      <c r="I97" s="45">
        <f t="shared" si="27"/>
        <v>0</v>
      </c>
      <c r="J97" s="45">
        <f t="shared" si="27"/>
        <v>0</v>
      </c>
      <c r="K97" s="45">
        <f t="shared" si="27"/>
        <v>0</v>
      </c>
      <c r="L97" s="45">
        <f t="shared" si="27"/>
        <v>0</v>
      </c>
      <c r="M97" s="46">
        <f t="shared" si="27"/>
        <v>0</v>
      </c>
      <c r="N97" s="45">
        <f t="shared" si="27"/>
        <v>0</v>
      </c>
      <c r="O97" s="45">
        <f t="shared" si="27"/>
        <v>0</v>
      </c>
      <c r="P97" s="45">
        <f t="shared" si="27"/>
        <v>0</v>
      </c>
      <c r="Q97" s="45">
        <f t="shared" si="27"/>
        <v>0</v>
      </c>
      <c r="R97" s="45">
        <f t="shared" si="27"/>
        <v>0</v>
      </c>
      <c r="S97" s="45">
        <f t="shared" si="27"/>
        <v>0</v>
      </c>
      <c r="T97" s="45">
        <f t="shared" si="27"/>
        <v>0</v>
      </c>
      <c r="U97" s="45">
        <f t="shared" si="27"/>
        <v>0</v>
      </c>
      <c r="V97" s="45">
        <f t="shared" si="27"/>
        <v>0</v>
      </c>
      <c r="W97" s="45">
        <f t="shared" si="27"/>
        <v>0</v>
      </c>
      <c r="X97" s="45">
        <f t="shared" si="27"/>
        <v>0</v>
      </c>
      <c r="Y97" s="45">
        <f t="shared" si="27"/>
        <v>0</v>
      </c>
      <c r="Z97" s="45">
        <f t="shared" si="27"/>
        <v>0</v>
      </c>
      <c r="AA97" s="45">
        <f t="shared" si="27"/>
        <v>0</v>
      </c>
      <c r="AB97" s="45">
        <f t="shared" si="27"/>
        <v>0</v>
      </c>
      <c r="AD97" s="45"/>
      <c r="AE97" s="45"/>
      <c r="AF97" s="45"/>
    </row>
    <row r="98" spans="2:32" x14ac:dyDescent="0.15">
      <c r="B98" s="82"/>
      <c r="C98" s="82" t="str">
        <f t="shared" ref="C98" si="28">C75</f>
        <v>VP Sales</v>
      </c>
      <c r="E98">
        <f t="shared" ref="E98:E104" si="29">E75</f>
        <v>0</v>
      </c>
      <c r="F98" s="45">
        <f t="shared" si="27"/>
        <v>0</v>
      </c>
      <c r="G98" s="45">
        <f t="shared" si="27"/>
        <v>0</v>
      </c>
      <c r="H98" s="45">
        <f t="shared" si="27"/>
        <v>0</v>
      </c>
      <c r="I98" s="45">
        <f t="shared" si="27"/>
        <v>0</v>
      </c>
      <c r="J98" s="45">
        <f t="shared" si="27"/>
        <v>0</v>
      </c>
      <c r="K98" s="45">
        <f t="shared" si="27"/>
        <v>0</v>
      </c>
      <c r="L98" s="45">
        <f t="shared" si="27"/>
        <v>0</v>
      </c>
      <c r="M98" s="46">
        <f t="shared" si="27"/>
        <v>0</v>
      </c>
      <c r="N98" s="45">
        <f t="shared" si="27"/>
        <v>0</v>
      </c>
      <c r="O98" s="45">
        <f t="shared" si="27"/>
        <v>0</v>
      </c>
      <c r="P98" s="45">
        <f t="shared" si="27"/>
        <v>0</v>
      </c>
      <c r="Q98" s="45">
        <f t="shared" si="27"/>
        <v>0</v>
      </c>
      <c r="R98" s="45">
        <f t="shared" si="27"/>
        <v>0</v>
      </c>
      <c r="S98" s="45">
        <f t="shared" si="27"/>
        <v>0</v>
      </c>
      <c r="T98" s="45">
        <f t="shared" si="27"/>
        <v>0</v>
      </c>
      <c r="U98" s="45">
        <f t="shared" si="27"/>
        <v>0</v>
      </c>
      <c r="V98" s="45">
        <f t="shared" si="27"/>
        <v>0</v>
      </c>
      <c r="W98" s="45">
        <f t="shared" si="27"/>
        <v>0</v>
      </c>
      <c r="X98" s="45">
        <f t="shared" si="27"/>
        <v>0</v>
      </c>
      <c r="Y98" s="45">
        <f t="shared" si="27"/>
        <v>0</v>
      </c>
      <c r="Z98" s="45">
        <f t="shared" si="27"/>
        <v>0</v>
      </c>
      <c r="AA98" s="45">
        <f t="shared" si="27"/>
        <v>0</v>
      </c>
      <c r="AB98" s="45">
        <f t="shared" si="27"/>
        <v>0</v>
      </c>
      <c r="AD98" s="45"/>
      <c r="AE98" s="45"/>
      <c r="AF98" s="45"/>
    </row>
    <row r="99" spans="2:32" x14ac:dyDescent="0.15">
      <c r="B99" s="82" t="str">
        <f t="shared" ref="B99:B103" si="30">B76</f>
        <v>Business Development Director</v>
      </c>
      <c r="C99" s="82"/>
      <c r="E99">
        <f t="shared" si="29"/>
        <v>0</v>
      </c>
      <c r="F99" s="45">
        <f t="shared" si="27"/>
        <v>0</v>
      </c>
      <c r="G99" s="45">
        <f t="shared" si="27"/>
        <v>0</v>
      </c>
      <c r="H99" s="45">
        <f t="shared" si="27"/>
        <v>0</v>
      </c>
      <c r="I99" s="45">
        <f t="shared" si="27"/>
        <v>0</v>
      </c>
      <c r="J99" s="45">
        <f t="shared" si="27"/>
        <v>0</v>
      </c>
      <c r="K99" s="45">
        <f t="shared" si="27"/>
        <v>0</v>
      </c>
      <c r="L99" s="45">
        <f t="shared" si="27"/>
        <v>0</v>
      </c>
      <c r="M99" s="46">
        <f t="shared" si="27"/>
        <v>0</v>
      </c>
      <c r="N99" s="45">
        <f t="shared" si="27"/>
        <v>0</v>
      </c>
      <c r="O99" s="45">
        <f t="shared" si="27"/>
        <v>0</v>
      </c>
      <c r="P99" s="45">
        <f t="shared" si="27"/>
        <v>0</v>
      </c>
      <c r="Q99" s="45">
        <f t="shared" si="27"/>
        <v>0</v>
      </c>
      <c r="R99" s="45">
        <f t="shared" si="27"/>
        <v>0</v>
      </c>
      <c r="S99" s="45">
        <f t="shared" si="27"/>
        <v>0</v>
      </c>
      <c r="T99" s="45">
        <f t="shared" si="27"/>
        <v>0</v>
      </c>
      <c r="U99" s="45">
        <f t="shared" si="27"/>
        <v>0</v>
      </c>
      <c r="V99" s="45">
        <f t="shared" si="27"/>
        <v>0</v>
      </c>
      <c r="W99" s="45">
        <f t="shared" si="27"/>
        <v>0</v>
      </c>
      <c r="X99" s="45">
        <f t="shared" si="27"/>
        <v>0</v>
      </c>
      <c r="Y99" s="45">
        <f t="shared" si="27"/>
        <v>0</v>
      </c>
      <c r="Z99" s="45">
        <f t="shared" si="27"/>
        <v>0</v>
      </c>
      <c r="AA99" s="45">
        <f t="shared" si="27"/>
        <v>0</v>
      </c>
      <c r="AB99" s="45">
        <f t="shared" si="27"/>
        <v>0</v>
      </c>
      <c r="AD99" s="45"/>
      <c r="AE99" s="45"/>
      <c r="AF99" s="45"/>
    </row>
    <row r="100" spans="2:32" x14ac:dyDescent="0.15">
      <c r="B100" s="82" t="str">
        <f t="shared" si="30"/>
        <v>CFO</v>
      </c>
      <c r="C100" s="82"/>
      <c r="E100">
        <f t="shared" si="29"/>
        <v>0</v>
      </c>
      <c r="F100" s="45">
        <f t="shared" si="27"/>
        <v>0</v>
      </c>
      <c r="G100" s="45">
        <f t="shared" si="27"/>
        <v>0</v>
      </c>
      <c r="H100" s="45">
        <f t="shared" si="27"/>
        <v>0</v>
      </c>
      <c r="I100" s="45">
        <f t="shared" si="27"/>
        <v>0</v>
      </c>
      <c r="J100" s="45">
        <f t="shared" si="27"/>
        <v>0</v>
      </c>
      <c r="K100" s="45">
        <f t="shared" si="27"/>
        <v>0</v>
      </c>
      <c r="L100" s="45">
        <f t="shared" si="27"/>
        <v>0</v>
      </c>
      <c r="M100" s="46">
        <f t="shared" si="27"/>
        <v>0</v>
      </c>
      <c r="N100" s="45">
        <f t="shared" si="27"/>
        <v>0</v>
      </c>
      <c r="O100" s="45">
        <f t="shared" si="27"/>
        <v>0</v>
      </c>
      <c r="P100" s="45">
        <f t="shared" si="27"/>
        <v>0</v>
      </c>
      <c r="Q100" s="45">
        <f t="shared" si="27"/>
        <v>0</v>
      </c>
      <c r="R100" s="45">
        <f t="shared" si="27"/>
        <v>0</v>
      </c>
      <c r="S100" s="45">
        <f t="shared" si="27"/>
        <v>0</v>
      </c>
      <c r="T100" s="45">
        <f t="shared" si="27"/>
        <v>0</v>
      </c>
      <c r="U100" s="45">
        <f t="shared" si="27"/>
        <v>0</v>
      </c>
      <c r="V100" s="45">
        <f t="shared" si="27"/>
        <v>0</v>
      </c>
      <c r="W100" s="45">
        <f t="shared" si="27"/>
        <v>0</v>
      </c>
      <c r="X100" s="45">
        <f t="shared" si="27"/>
        <v>0</v>
      </c>
      <c r="Y100" s="45">
        <f t="shared" si="27"/>
        <v>0</v>
      </c>
      <c r="Z100" s="45">
        <f t="shared" si="27"/>
        <v>0</v>
      </c>
      <c r="AA100" s="45">
        <f t="shared" si="27"/>
        <v>0</v>
      </c>
      <c r="AB100" s="45">
        <f t="shared" si="27"/>
        <v>0</v>
      </c>
      <c r="AD100" s="45"/>
      <c r="AE100" s="45"/>
      <c r="AF100" s="45"/>
    </row>
    <row r="101" spans="2:32" x14ac:dyDescent="0.15">
      <c r="B101" s="82" t="str">
        <f t="shared" si="30"/>
        <v>HR</v>
      </c>
      <c r="C101" s="82"/>
      <c r="E101">
        <f t="shared" si="29"/>
        <v>0</v>
      </c>
      <c r="F101" s="45">
        <f t="shared" si="27"/>
        <v>0</v>
      </c>
      <c r="G101" s="45">
        <f t="shared" si="27"/>
        <v>0</v>
      </c>
      <c r="H101" s="45">
        <f t="shared" si="27"/>
        <v>0</v>
      </c>
      <c r="I101" s="45">
        <f t="shared" si="27"/>
        <v>0</v>
      </c>
      <c r="J101" s="45">
        <f t="shared" si="27"/>
        <v>0</v>
      </c>
      <c r="K101" s="45">
        <f t="shared" si="27"/>
        <v>0</v>
      </c>
      <c r="L101" s="45">
        <f t="shared" si="27"/>
        <v>0</v>
      </c>
      <c r="M101" s="46">
        <f t="shared" si="27"/>
        <v>0</v>
      </c>
      <c r="N101" s="45">
        <f t="shared" si="27"/>
        <v>0</v>
      </c>
      <c r="O101" s="45">
        <f t="shared" si="27"/>
        <v>0</v>
      </c>
      <c r="P101" s="45">
        <f t="shared" si="27"/>
        <v>0</v>
      </c>
      <c r="Q101" s="45">
        <f t="shared" si="27"/>
        <v>0</v>
      </c>
      <c r="R101" s="45">
        <f t="shared" si="27"/>
        <v>0</v>
      </c>
      <c r="S101" s="45">
        <f t="shared" si="27"/>
        <v>0</v>
      </c>
      <c r="T101" s="45">
        <f t="shared" si="27"/>
        <v>0</v>
      </c>
      <c r="U101" s="45">
        <f t="shared" si="27"/>
        <v>0</v>
      </c>
      <c r="V101" s="45">
        <f t="shared" si="27"/>
        <v>0</v>
      </c>
      <c r="W101" s="45">
        <f t="shared" si="27"/>
        <v>0</v>
      </c>
      <c r="X101" s="45">
        <f t="shared" si="27"/>
        <v>0</v>
      </c>
      <c r="Y101" s="45">
        <f t="shared" si="27"/>
        <v>0</v>
      </c>
      <c r="Z101" s="45">
        <f t="shared" si="27"/>
        <v>0</v>
      </c>
      <c r="AA101" s="45">
        <f t="shared" si="27"/>
        <v>0</v>
      </c>
      <c r="AB101" s="45">
        <f t="shared" si="27"/>
        <v>0</v>
      </c>
      <c r="AD101" s="45"/>
      <c r="AE101" s="45"/>
      <c r="AF101" s="45"/>
    </row>
    <row r="102" spans="2:32" x14ac:dyDescent="0.15">
      <c r="B102" s="82" t="str">
        <f t="shared" si="30"/>
        <v>Customer Service</v>
      </c>
      <c r="C102" s="82"/>
      <c r="E102">
        <f t="shared" si="29"/>
        <v>0</v>
      </c>
      <c r="F102" s="45">
        <f t="shared" si="27"/>
        <v>0</v>
      </c>
      <c r="G102" s="45">
        <f t="shared" si="27"/>
        <v>0</v>
      </c>
      <c r="H102" s="45">
        <f t="shared" si="27"/>
        <v>0</v>
      </c>
      <c r="I102" s="45">
        <f t="shared" si="27"/>
        <v>0</v>
      </c>
      <c r="J102" s="45">
        <f t="shared" si="27"/>
        <v>0</v>
      </c>
      <c r="K102" s="45">
        <f t="shared" si="27"/>
        <v>0</v>
      </c>
      <c r="L102" s="45">
        <f t="shared" si="27"/>
        <v>0</v>
      </c>
      <c r="M102" s="46">
        <f t="shared" si="27"/>
        <v>0</v>
      </c>
      <c r="N102" s="45">
        <f t="shared" si="27"/>
        <v>0</v>
      </c>
      <c r="O102" s="45">
        <f t="shared" si="27"/>
        <v>0</v>
      </c>
      <c r="P102" s="45">
        <f t="shared" si="27"/>
        <v>0</v>
      </c>
      <c r="Q102" s="45">
        <f t="shared" si="27"/>
        <v>0</v>
      </c>
      <c r="R102" s="45">
        <f t="shared" si="27"/>
        <v>0</v>
      </c>
      <c r="S102" s="45">
        <f t="shared" si="27"/>
        <v>0</v>
      </c>
      <c r="T102" s="45">
        <f t="shared" si="27"/>
        <v>0</v>
      </c>
      <c r="U102" s="45">
        <f t="shared" si="27"/>
        <v>0</v>
      </c>
      <c r="V102" s="45">
        <f t="shared" si="27"/>
        <v>0</v>
      </c>
      <c r="W102" s="45">
        <f t="shared" si="27"/>
        <v>0</v>
      </c>
      <c r="X102" s="45">
        <f t="shared" si="27"/>
        <v>0</v>
      </c>
      <c r="Y102" s="45">
        <f t="shared" si="27"/>
        <v>0</v>
      </c>
      <c r="Z102" s="45">
        <f t="shared" si="27"/>
        <v>0</v>
      </c>
      <c r="AA102" s="45">
        <f t="shared" si="27"/>
        <v>0</v>
      </c>
      <c r="AB102" s="45">
        <f t="shared" si="27"/>
        <v>0</v>
      </c>
      <c r="AD102" s="45"/>
      <c r="AE102" s="45"/>
      <c r="AF102" s="45"/>
    </row>
    <row r="103" spans="2:32" x14ac:dyDescent="0.15">
      <c r="B103" s="82" t="str">
        <f t="shared" si="30"/>
        <v>Admin</v>
      </c>
      <c r="C103" s="82"/>
      <c r="E103">
        <f t="shared" si="29"/>
        <v>0</v>
      </c>
      <c r="F103" s="45">
        <f t="shared" si="27"/>
        <v>0</v>
      </c>
      <c r="G103" s="45">
        <f t="shared" si="27"/>
        <v>0</v>
      </c>
      <c r="H103" s="45">
        <f t="shared" si="27"/>
        <v>0</v>
      </c>
      <c r="I103" s="45">
        <f t="shared" si="27"/>
        <v>0</v>
      </c>
      <c r="J103" s="45">
        <f t="shared" si="27"/>
        <v>0</v>
      </c>
      <c r="K103" s="45">
        <f t="shared" si="27"/>
        <v>0</v>
      </c>
      <c r="L103" s="45">
        <f t="shared" si="27"/>
        <v>0</v>
      </c>
      <c r="M103" s="46">
        <f t="shared" si="27"/>
        <v>0</v>
      </c>
      <c r="N103" s="45">
        <f t="shared" si="27"/>
        <v>0</v>
      </c>
      <c r="O103" s="45">
        <f t="shared" si="27"/>
        <v>0</v>
      </c>
      <c r="P103" s="45">
        <f t="shared" si="27"/>
        <v>0</v>
      </c>
      <c r="Q103" s="45">
        <f t="shared" si="27"/>
        <v>0</v>
      </c>
      <c r="R103" s="45">
        <f t="shared" si="27"/>
        <v>0</v>
      </c>
      <c r="S103" s="45">
        <f t="shared" si="27"/>
        <v>0</v>
      </c>
      <c r="T103" s="45">
        <f t="shared" si="27"/>
        <v>0</v>
      </c>
      <c r="U103" s="45">
        <f t="shared" si="27"/>
        <v>0</v>
      </c>
      <c r="V103" s="45">
        <f t="shared" si="27"/>
        <v>0</v>
      </c>
      <c r="W103" s="45">
        <f t="shared" si="27"/>
        <v>0</v>
      </c>
      <c r="X103" s="45">
        <f t="shared" si="27"/>
        <v>0</v>
      </c>
      <c r="Y103" s="45">
        <f t="shared" si="27"/>
        <v>0</v>
      </c>
      <c r="Z103" s="45">
        <f t="shared" si="27"/>
        <v>0</v>
      </c>
      <c r="AA103" s="45">
        <f t="shared" si="27"/>
        <v>0</v>
      </c>
      <c r="AB103" s="45">
        <f t="shared" si="27"/>
        <v>0</v>
      </c>
      <c r="AD103" s="45"/>
      <c r="AE103" s="45"/>
      <c r="AF103" s="45"/>
    </row>
    <row r="104" spans="2:32" x14ac:dyDescent="0.15">
      <c r="B104" s="43" t="str">
        <f>B81</f>
        <v>Founder/CEO</v>
      </c>
      <c r="C104" s="40"/>
      <c r="D104" s="40"/>
      <c r="E104" s="3">
        <f t="shared" si="29"/>
        <v>0</v>
      </c>
      <c r="F104" s="43">
        <f t="shared" si="27"/>
        <v>0</v>
      </c>
      <c r="G104" s="43">
        <f t="shared" si="27"/>
        <v>0</v>
      </c>
      <c r="H104" s="43">
        <f t="shared" si="27"/>
        <v>0</v>
      </c>
      <c r="I104" s="43">
        <f t="shared" si="27"/>
        <v>0</v>
      </c>
      <c r="J104" s="43">
        <f t="shared" si="27"/>
        <v>0</v>
      </c>
      <c r="K104" s="43">
        <f t="shared" si="27"/>
        <v>0</v>
      </c>
      <c r="L104" s="43">
        <f t="shared" si="27"/>
        <v>0</v>
      </c>
      <c r="M104" s="43">
        <f t="shared" si="27"/>
        <v>0</v>
      </c>
      <c r="N104" s="43">
        <f t="shared" si="27"/>
        <v>0</v>
      </c>
      <c r="O104" s="43">
        <f t="shared" si="27"/>
        <v>0</v>
      </c>
      <c r="P104" s="43">
        <f t="shared" si="27"/>
        <v>0</v>
      </c>
      <c r="Q104" s="43">
        <f t="shared" si="27"/>
        <v>0</v>
      </c>
      <c r="R104" s="43">
        <f t="shared" si="27"/>
        <v>0</v>
      </c>
      <c r="S104" s="43">
        <f t="shared" si="27"/>
        <v>0</v>
      </c>
      <c r="T104" s="43">
        <f t="shared" si="27"/>
        <v>0</v>
      </c>
      <c r="U104" s="43">
        <f t="shared" si="27"/>
        <v>0</v>
      </c>
      <c r="V104" s="43">
        <f t="shared" si="27"/>
        <v>0</v>
      </c>
      <c r="W104" s="43">
        <f t="shared" si="27"/>
        <v>0</v>
      </c>
      <c r="X104" s="43">
        <f t="shared" si="27"/>
        <v>0</v>
      </c>
      <c r="Y104" s="43">
        <f t="shared" si="27"/>
        <v>0</v>
      </c>
      <c r="Z104" s="43">
        <f t="shared" si="27"/>
        <v>0</v>
      </c>
      <c r="AA104" s="43">
        <f t="shared" si="27"/>
        <v>0</v>
      </c>
      <c r="AB104" s="43">
        <f t="shared" si="27"/>
        <v>0</v>
      </c>
      <c r="AD104" s="43"/>
      <c r="AE104" s="43"/>
      <c r="AF104" s="43"/>
    </row>
    <row r="105" spans="2:32" x14ac:dyDescent="0.15">
      <c r="B105" t="s">
        <v>0</v>
      </c>
      <c r="E105">
        <f>E85+E90+E95+SUM(E99:E104)</f>
        <v>0</v>
      </c>
      <c r="F105">
        <f t="shared" ref="F105:AB105" si="31">F85+F90+F95+SUM(F99:F104)</f>
        <v>0</v>
      </c>
      <c r="G105">
        <f t="shared" si="31"/>
        <v>0</v>
      </c>
      <c r="H105">
        <f t="shared" si="31"/>
        <v>0</v>
      </c>
      <c r="I105">
        <f t="shared" si="31"/>
        <v>0</v>
      </c>
      <c r="J105">
        <f t="shared" si="31"/>
        <v>0</v>
      </c>
      <c r="K105">
        <f t="shared" si="31"/>
        <v>0</v>
      </c>
      <c r="L105">
        <f t="shared" si="31"/>
        <v>0</v>
      </c>
      <c r="M105">
        <f t="shared" si="31"/>
        <v>0</v>
      </c>
      <c r="N105">
        <f t="shared" si="31"/>
        <v>0</v>
      </c>
      <c r="O105">
        <f t="shared" si="31"/>
        <v>0</v>
      </c>
      <c r="P105">
        <f t="shared" si="31"/>
        <v>0</v>
      </c>
      <c r="Q105">
        <f t="shared" si="31"/>
        <v>0</v>
      </c>
      <c r="R105">
        <f t="shared" si="31"/>
        <v>0</v>
      </c>
      <c r="S105">
        <f t="shared" si="31"/>
        <v>0</v>
      </c>
      <c r="T105">
        <f t="shared" si="31"/>
        <v>0</v>
      </c>
      <c r="U105">
        <f t="shared" si="31"/>
        <v>0</v>
      </c>
      <c r="V105">
        <f t="shared" si="31"/>
        <v>0</v>
      </c>
      <c r="W105">
        <f t="shared" si="31"/>
        <v>0</v>
      </c>
      <c r="X105">
        <f t="shared" si="31"/>
        <v>0</v>
      </c>
      <c r="Y105">
        <f t="shared" si="31"/>
        <v>0</v>
      </c>
      <c r="Z105">
        <f t="shared" si="31"/>
        <v>0</v>
      </c>
      <c r="AA105">
        <f t="shared" si="31"/>
        <v>0</v>
      </c>
      <c r="AB105">
        <f t="shared" si="31"/>
        <v>0</v>
      </c>
    </row>
    <row r="107" spans="2:32" x14ac:dyDescent="0.15">
      <c r="B107" s="39" t="s">
        <v>19</v>
      </c>
    </row>
    <row r="108" spans="2:32" x14ac:dyDescent="0.15">
      <c r="B108" t="s">
        <v>8</v>
      </c>
      <c r="E108" s="1">
        <f>SUMPRODUCT(E86:E89,Assumptions!F22:F25)/12</f>
        <v>0</v>
      </c>
      <c r="F108" s="1">
        <f>SUMPRODUCT(F86:F89,Assumptions!G22:G25)/12</f>
        <v>0</v>
      </c>
      <c r="G108" s="1">
        <f>SUMPRODUCT(G86:G89,Assumptions!H22:H25)/12</f>
        <v>0</v>
      </c>
      <c r="H108" s="1">
        <f>SUMPRODUCT(H86:H89,Assumptions!I22:I25)/12</f>
        <v>0</v>
      </c>
      <c r="I108" s="1">
        <f>SUMPRODUCT(I86:I89,Assumptions!J22:J25)/12</f>
        <v>0</v>
      </c>
      <c r="J108" s="1">
        <f>SUMPRODUCT(J86:J89,Assumptions!K22:K25)/12</f>
        <v>0</v>
      </c>
      <c r="K108" s="1">
        <f>SUMPRODUCT(K86:K89,Assumptions!L22:L25)/12</f>
        <v>0</v>
      </c>
      <c r="L108" s="1">
        <f>SUMPRODUCT(L86:L89,Assumptions!M22:M25)/12</f>
        <v>0</v>
      </c>
      <c r="M108" s="1">
        <f>SUMPRODUCT(M86:M89,Assumptions!N22:N25)/12</f>
        <v>0</v>
      </c>
      <c r="N108" s="1">
        <f>SUMPRODUCT(N86:N89,Assumptions!O22:O25)/12</f>
        <v>0</v>
      </c>
      <c r="O108" s="1">
        <f>SUMPRODUCT(O86:O89,Assumptions!P22:P25)/12</f>
        <v>0</v>
      </c>
      <c r="P108" s="1">
        <f>SUMPRODUCT(P86:P89,Assumptions!Q22:Q25)/12</f>
        <v>0</v>
      </c>
      <c r="Q108" s="1">
        <f>SUMPRODUCT(Q86:Q89,Assumptions!R22:R25)/12</f>
        <v>0</v>
      </c>
      <c r="R108" s="1">
        <f>SUMPRODUCT(R86:R89,Assumptions!S22:S25)/12</f>
        <v>0</v>
      </c>
      <c r="S108" s="1">
        <f>SUMPRODUCT(S86:S89,Assumptions!T22:T25)/12</f>
        <v>0</v>
      </c>
      <c r="T108" s="1">
        <f>SUMPRODUCT(T86:T89,Assumptions!U22:U25)/12</f>
        <v>0</v>
      </c>
      <c r="U108" s="1">
        <f>SUMPRODUCT(U86:U89,Assumptions!V22:V25)/12</f>
        <v>0</v>
      </c>
      <c r="V108" s="1">
        <f>SUMPRODUCT(V86:V89,Assumptions!W22:W25)/12</f>
        <v>0</v>
      </c>
      <c r="W108" s="1">
        <f>SUMPRODUCT(W86:W89,Assumptions!X22:X25)/12</f>
        <v>0</v>
      </c>
      <c r="X108" s="1">
        <f>SUMPRODUCT(X86:X89,Assumptions!Y22:Y25)/12</f>
        <v>0</v>
      </c>
      <c r="Y108" s="1">
        <f>SUMPRODUCT(Y86:Y89,Assumptions!Z22:Z25)/12</f>
        <v>0</v>
      </c>
      <c r="Z108" s="1">
        <f>SUMPRODUCT(Z86:Z89,Assumptions!AA22:AA25)/12</f>
        <v>0</v>
      </c>
      <c r="AA108" s="1">
        <f>SUMPRODUCT(AA86:AA89,Assumptions!AB22:AB25)/12</f>
        <v>0</v>
      </c>
      <c r="AB108" s="1">
        <f>SUMPRODUCT(AB86:AB89,Assumptions!AC22:AC25)/12</f>
        <v>0</v>
      </c>
      <c r="AD108" s="1"/>
      <c r="AE108" s="1"/>
      <c r="AF108" s="1"/>
    </row>
    <row r="109" spans="2:32" x14ac:dyDescent="0.15">
      <c r="B109" t="s">
        <v>7</v>
      </c>
      <c r="E109" s="1">
        <f>SUMPRODUCT(E91:E94,Assumptions!F27:F30)/12</f>
        <v>0</v>
      </c>
      <c r="F109" s="1">
        <f>SUMPRODUCT(F91:F94,Assumptions!G27:G30)/12</f>
        <v>0</v>
      </c>
      <c r="G109" s="1">
        <f>SUMPRODUCT(G91:G94,Assumptions!H27:H30)/12</f>
        <v>0</v>
      </c>
      <c r="H109" s="1">
        <f>SUMPRODUCT(H91:H94,Assumptions!I27:I30)/12</f>
        <v>0</v>
      </c>
      <c r="I109" s="1">
        <f>SUMPRODUCT(I91:I94,Assumptions!J27:J30)/12</f>
        <v>0</v>
      </c>
      <c r="J109" s="1">
        <f>SUMPRODUCT(J91:J94,Assumptions!K27:K30)/12</f>
        <v>0</v>
      </c>
      <c r="K109" s="1">
        <f>SUMPRODUCT(K91:K94,Assumptions!L27:L30)/12</f>
        <v>0</v>
      </c>
      <c r="L109" s="1">
        <f>SUMPRODUCT(L91:L94,Assumptions!M27:M30)/12</f>
        <v>0</v>
      </c>
      <c r="M109" s="1">
        <f>SUMPRODUCT(M91:M94,Assumptions!N27:N30)/12</f>
        <v>0</v>
      </c>
      <c r="N109" s="1">
        <f>SUMPRODUCT(N91:N94,Assumptions!O27:O30)/12</f>
        <v>0</v>
      </c>
      <c r="O109" s="1">
        <f>SUMPRODUCT(O91:O94,Assumptions!P27:P30)/12</f>
        <v>0</v>
      </c>
      <c r="P109" s="1">
        <f>SUMPRODUCT(P91:P94,Assumptions!Q27:Q30)/12</f>
        <v>0</v>
      </c>
      <c r="Q109" s="1">
        <f>SUMPRODUCT(Q91:Q94,Assumptions!R27:R30)/12</f>
        <v>0</v>
      </c>
      <c r="R109" s="1">
        <f>SUMPRODUCT(R91:R94,Assumptions!S27:S30)/12</f>
        <v>0</v>
      </c>
      <c r="S109" s="1">
        <f>SUMPRODUCT(S91:S94,Assumptions!T27:T30)/12</f>
        <v>0</v>
      </c>
      <c r="T109" s="1">
        <f>SUMPRODUCT(T91:T94,Assumptions!U27:U30)/12</f>
        <v>0</v>
      </c>
      <c r="U109" s="1">
        <f>SUMPRODUCT(U91:U94,Assumptions!V27:V30)/12</f>
        <v>0</v>
      </c>
      <c r="V109" s="1">
        <f>SUMPRODUCT(V91:V94,Assumptions!W27:W30)/12</f>
        <v>0</v>
      </c>
      <c r="W109" s="1">
        <f>SUMPRODUCT(W91:W94,Assumptions!X27:X30)/12</f>
        <v>0</v>
      </c>
      <c r="X109" s="1">
        <f>SUMPRODUCT(X91:X94,Assumptions!Y27:Y30)/12</f>
        <v>0</v>
      </c>
      <c r="Y109" s="1">
        <f>SUMPRODUCT(Y91:Y94,Assumptions!Z27:Z30)/12</f>
        <v>0</v>
      </c>
      <c r="Z109" s="1">
        <f>SUMPRODUCT(Z91:Z94,Assumptions!AA27:AA30)/12</f>
        <v>0</v>
      </c>
      <c r="AA109" s="1">
        <f>SUMPRODUCT(AA91:AA94,Assumptions!AB27:AB30)/12</f>
        <v>0</v>
      </c>
      <c r="AB109" s="1">
        <f>SUMPRODUCT(AB91:AB94,Assumptions!AC27:AC30)/12</f>
        <v>0</v>
      </c>
      <c r="AD109" s="1"/>
      <c r="AE109" s="1"/>
      <c r="AF109" s="1"/>
    </row>
    <row r="110" spans="2:32" x14ac:dyDescent="0.15">
      <c r="B110" t="s">
        <v>9</v>
      </c>
      <c r="E110" s="1">
        <f>SUMPRODUCT(E96:E98,Assumptions!F32:F34)/12</f>
        <v>0</v>
      </c>
      <c r="F110" s="1">
        <f>SUMPRODUCT(F96:F98,Assumptions!G32:G34)/12</f>
        <v>0</v>
      </c>
      <c r="G110" s="1">
        <f>SUMPRODUCT(G96:G98,Assumptions!H32:H34)/12</f>
        <v>0</v>
      </c>
      <c r="H110" s="1">
        <f>SUMPRODUCT(H96:H98,Assumptions!I32:I34)/12</f>
        <v>0</v>
      </c>
      <c r="I110" s="1">
        <f>SUMPRODUCT(I96:I98,Assumptions!J32:J34)/12</f>
        <v>0</v>
      </c>
      <c r="J110" s="1">
        <f>SUMPRODUCT(J96:J98,Assumptions!K32:K34)/12</f>
        <v>0</v>
      </c>
      <c r="K110" s="1">
        <f>SUMPRODUCT(K96:K98,Assumptions!L32:L34)/12</f>
        <v>0</v>
      </c>
      <c r="L110" s="1">
        <f>SUMPRODUCT(L96:L98,Assumptions!M32:M34)/12</f>
        <v>0</v>
      </c>
      <c r="M110" s="1">
        <f>SUMPRODUCT(M96:M98,Assumptions!N32:N34)/12</f>
        <v>0</v>
      </c>
      <c r="N110" s="1">
        <f>SUMPRODUCT(N96:N98,Assumptions!O32:O34)/12</f>
        <v>0</v>
      </c>
      <c r="O110" s="1">
        <f>SUMPRODUCT(O96:O98,Assumptions!P32:P34)/12</f>
        <v>0</v>
      </c>
      <c r="P110" s="1">
        <f>SUMPRODUCT(P96:P98,Assumptions!Q32:Q34)/12</f>
        <v>0</v>
      </c>
      <c r="Q110" s="1">
        <f>SUMPRODUCT(Q96:Q98,Assumptions!R32:R34)/12</f>
        <v>0</v>
      </c>
      <c r="R110" s="1">
        <f>SUMPRODUCT(R96:R98,Assumptions!S32:S34)/12</f>
        <v>0</v>
      </c>
      <c r="S110" s="1">
        <f>SUMPRODUCT(S96:S98,Assumptions!T32:T34)/12</f>
        <v>0</v>
      </c>
      <c r="T110" s="1">
        <f>SUMPRODUCT(T96:T98,Assumptions!U32:U34)/12</f>
        <v>0</v>
      </c>
      <c r="U110" s="1">
        <f>SUMPRODUCT(U96:U98,Assumptions!V32:V34)/12</f>
        <v>0</v>
      </c>
      <c r="V110" s="1">
        <f>SUMPRODUCT(V96:V98,Assumptions!W32:W34)/12</f>
        <v>0</v>
      </c>
      <c r="W110" s="1">
        <f>SUMPRODUCT(W96:W98,Assumptions!X32:X34)/12</f>
        <v>0</v>
      </c>
      <c r="X110" s="1">
        <f>SUMPRODUCT(X96:X98,Assumptions!Y32:Y34)/12</f>
        <v>0</v>
      </c>
      <c r="Y110" s="1">
        <f>SUMPRODUCT(Y96:Y98,Assumptions!Z32:Z34)/12</f>
        <v>0</v>
      </c>
      <c r="Z110" s="1">
        <f>SUMPRODUCT(Z96:Z98,Assumptions!AA32:AA34)/12</f>
        <v>0</v>
      </c>
      <c r="AA110" s="1">
        <f>SUMPRODUCT(AA96:AA98,Assumptions!AB32:AB34)/12</f>
        <v>0</v>
      </c>
      <c r="AB110" s="1">
        <f>SUMPRODUCT(AB96:AB98,Assumptions!AC32:AC34)/12</f>
        <v>0</v>
      </c>
      <c r="AD110" s="1"/>
      <c r="AE110" s="1"/>
      <c r="AF110" s="1"/>
    </row>
    <row r="111" spans="2:32" x14ac:dyDescent="0.15">
      <c r="B111" t="s">
        <v>10</v>
      </c>
      <c r="E111" s="1">
        <f>E99*Assumptions!F35/12</f>
        <v>0</v>
      </c>
      <c r="F111" s="1">
        <f>F99*Assumptions!G35/12</f>
        <v>0</v>
      </c>
      <c r="G111" s="1">
        <f>G99*Assumptions!H35/12</f>
        <v>0</v>
      </c>
      <c r="H111" s="1">
        <f>H99*Assumptions!I35/12</f>
        <v>0</v>
      </c>
      <c r="I111" s="1">
        <f>I99*Assumptions!J35/12</f>
        <v>0</v>
      </c>
      <c r="J111" s="1">
        <f>J99*Assumptions!K35/12</f>
        <v>0</v>
      </c>
      <c r="K111" s="1">
        <f>K99*Assumptions!L35/12</f>
        <v>0</v>
      </c>
      <c r="L111" s="1">
        <f>L99*Assumptions!M35/12</f>
        <v>0</v>
      </c>
      <c r="M111" s="1">
        <f>M99*Assumptions!N35/12</f>
        <v>0</v>
      </c>
      <c r="N111" s="1">
        <f>N99*Assumptions!O35/12</f>
        <v>0</v>
      </c>
      <c r="O111" s="1">
        <f>O99*Assumptions!P35/12</f>
        <v>0</v>
      </c>
      <c r="P111" s="1">
        <f>P99*Assumptions!Q35/12</f>
        <v>0</v>
      </c>
      <c r="Q111" s="1">
        <f>Q99*Assumptions!R35/12</f>
        <v>0</v>
      </c>
      <c r="R111" s="1">
        <f>R99*Assumptions!S35/12</f>
        <v>0</v>
      </c>
      <c r="S111" s="1">
        <f>S99*Assumptions!T35/12</f>
        <v>0</v>
      </c>
      <c r="T111" s="1">
        <f>T99*Assumptions!U35/12</f>
        <v>0</v>
      </c>
      <c r="U111" s="1">
        <f>U99*Assumptions!V35/12</f>
        <v>0</v>
      </c>
      <c r="V111" s="1">
        <f>V99*Assumptions!W35/12</f>
        <v>0</v>
      </c>
      <c r="W111" s="1">
        <f>W99*Assumptions!X35/12</f>
        <v>0</v>
      </c>
      <c r="X111" s="1">
        <f>X99*Assumptions!Y35/12</f>
        <v>0</v>
      </c>
      <c r="Y111" s="1">
        <f>Y99*Assumptions!Z35/12</f>
        <v>0</v>
      </c>
      <c r="Z111" s="1">
        <f>Z99*Assumptions!AA35/12</f>
        <v>0</v>
      </c>
      <c r="AA111" s="1">
        <f>AA99*Assumptions!AB35/12</f>
        <v>0</v>
      </c>
      <c r="AB111" s="1">
        <f>AB99*Assumptions!AC35/12</f>
        <v>0</v>
      </c>
      <c r="AD111" s="1"/>
      <c r="AE111" s="1"/>
      <c r="AF111" s="1"/>
    </row>
    <row r="112" spans="2:32" x14ac:dyDescent="0.15">
      <c r="B112" s="43" t="s">
        <v>11</v>
      </c>
      <c r="C112" s="3"/>
      <c r="D112" s="3"/>
      <c r="E112" s="32">
        <f>SUMPRODUCT(E100:E104,Assumptions!F36:F40)/12</f>
        <v>0</v>
      </c>
      <c r="F112" s="32">
        <f>SUMPRODUCT(F100:F104,Assumptions!G36:G40)/12</f>
        <v>0</v>
      </c>
      <c r="G112" s="32">
        <f>SUMPRODUCT(G100:G104,Assumptions!H36:H40)/12</f>
        <v>0</v>
      </c>
      <c r="H112" s="32">
        <f>SUMPRODUCT(H100:H104,Assumptions!I36:I40)/12</f>
        <v>0</v>
      </c>
      <c r="I112" s="32">
        <f>SUMPRODUCT(I100:I104,Assumptions!J36:J40)/12</f>
        <v>0</v>
      </c>
      <c r="J112" s="32">
        <f>SUMPRODUCT(J100:J104,Assumptions!K36:K40)/12</f>
        <v>0</v>
      </c>
      <c r="K112" s="32">
        <f>SUMPRODUCT(K100:K104,Assumptions!L36:L40)/12</f>
        <v>0</v>
      </c>
      <c r="L112" s="32">
        <f>SUMPRODUCT(L100:L104,Assumptions!M36:M40)/12</f>
        <v>0</v>
      </c>
      <c r="M112" s="32">
        <f>SUMPRODUCT(M100:M104,Assumptions!N36:N40)/12</f>
        <v>0</v>
      </c>
      <c r="N112" s="32">
        <f>SUMPRODUCT(N100:N104,Assumptions!O36:O40)/12</f>
        <v>0</v>
      </c>
      <c r="O112" s="32">
        <f>SUMPRODUCT(O100:O104,Assumptions!P36:P40)/12</f>
        <v>0</v>
      </c>
      <c r="P112" s="32">
        <f>SUMPRODUCT(P100:P104,Assumptions!Q36:Q40)/12</f>
        <v>0</v>
      </c>
      <c r="Q112" s="32">
        <f>SUMPRODUCT(Q100:Q104,Assumptions!R36:R40)/12</f>
        <v>0</v>
      </c>
      <c r="R112" s="32">
        <f>SUMPRODUCT(R100:R104,Assumptions!S36:S40)/12</f>
        <v>0</v>
      </c>
      <c r="S112" s="32">
        <f>SUMPRODUCT(S100:S104,Assumptions!T36:T40)/12</f>
        <v>0</v>
      </c>
      <c r="T112" s="32">
        <f>SUMPRODUCT(T100:T104,Assumptions!U36:U40)/12</f>
        <v>0</v>
      </c>
      <c r="U112" s="32">
        <f>SUMPRODUCT(U100:U104,Assumptions!V36:V40)/12</f>
        <v>0</v>
      </c>
      <c r="V112" s="32">
        <f>SUMPRODUCT(V100:V104,Assumptions!W36:W40)/12</f>
        <v>0</v>
      </c>
      <c r="W112" s="32">
        <f>SUMPRODUCT(W100:W104,Assumptions!X36:X40)/12</f>
        <v>0</v>
      </c>
      <c r="X112" s="32">
        <f>SUMPRODUCT(X100:X104,Assumptions!Y36:Y40)/12</f>
        <v>0</v>
      </c>
      <c r="Y112" s="32">
        <f>SUMPRODUCT(Y100:Y104,Assumptions!Z36:Z40)/12</f>
        <v>0</v>
      </c>
      <c r="Z112" s="32">
        <f>SUMPRODUCT(Z100:Z104,Assumptions!AA36:AA40)/12</f>
        <v>0</v>
      </c>
      <c r="AA112" s="32">
        <f>SUMPRODUCT(AA100:AA104,Assumptions!AB36:AB40)/12</f>
        <v>0</v>
      </c>
      <c r="AB112" s="32">
        <f>SUMPRODUCT(AB100:AB104,Assumptions!AC36:AC40)/12</f>
        <v>0</v>
      </c>
      <c r="AD112" s="32"/>
      <c r="AE112" s="32"/>
      <c r="AF112" s="32"/>
    </row>
    <row r="113" spans="2:32" x14ac:dyDescent="0.15">
      <c r="B113" t="s">
        <v>0</v>
      </c>
      <c r="E113" s="1">
        <f t="shared" ref="E113:AB113" si="32">SUM(E108:E112)</f>
        <v>0</v>
      </c>
      <c r="F113" s="1">
        <f t="shared" si="32"/>
        <v>0</v>
      </c>
      <c r="G113" s="1">
        <f t="shared" si="32"/>
        <v>0</v>
      </c>
      <c r="H113" s="1">
        <f t="shared" si="32"/>
        <v>0</v>
      </c>
      <c r="I113" s="1">
        <f t="shared" si="32"/>
        <v>0</v>
      </c>
      <c r="J113" s="1">
        <f t="shared" si="32"/>
        <v>0</v>
      </c>
      <c r="K113" s="1">
        <f t="shared" si="32"/>
        <v>0</v>
      </c>
      <c r="L113" s="1">
        <f t="shared" si="32"/>
        <v>0</v>
      </c>
      <c r="M113" s="24">
        <f t="shared" si="32"/>
        <v>0</v>
      </c>
      <c r="N113" s="1">
        <f t="shared" si="32"/>
        <v>0</v>
      </c>
      <c r="O113" s="1">
        <f t="shared" si="32"/>
        <v>0</v>
      </c>
      <c r="P113" s="1">
        <f t="shared" si="32"/>
        <v>0</v>
      </c>
      <c r="Q113" s="1">
        <f t="shared" si="32"/>
        <v>0</v>
      </c>
      <c r="R113" s="1">
        <f t="shared" si="32"/>
        <v>0</v>
      </c>
      <c r="S113" s="1">
        <f t="shared" si="32"/>
        <v>0</v>
      </c>
      <c r="T113" s="1">
        <f t="shared" si="32"/>
        <v>0</v>
      </c>
      <c r="U113" s="1">
        <f t="shared" si="32"/>
        <v>0</v>
      </c>
      <c r="V113" s="1">
        <f t="shared" si="32"/>
        <v>0</v>
      </c>
      <c r="W113" s="1">
        <f t="shared" si="32"/>
        <v>0</v>
      </c>
      <c r="X113" s="1">
        <f t="shared" si="32"/>
        <v>0</v>
      </c>
      <c r="Y113" s="1">
        <f t="shared" si="32"/>
        <v>0</v>
      </c>
      <c r="Z113" s="1">
        <f t="shared" si="32"/>
        <v>0</v>
      </c>
      <c r="AA113" s="1">
        <f t="shared" si="32"/>
        <v>0</v>
      </c>
      <c r="AB113" s="1">
        <f t="shared" si="32"/>
        <v>0</v>
      </c>
      <c r="AD113" s="1"/>
      <c r="AE113" s="1"/>
      <c r="AF113" s="1"/>
    </row>
  </sheetData>
  <pageMargins left="0.5" right="0.5" top="0.75" bottom="0.75" header="0.5" footer="0.5"/>
  <pageSetup scale="55" fitToWidth="2" fitToHeight="2" orientation="landscape"/>
  <rowBreaks count="1" manualBreakCount="1">
    <brk id="60" max="16383" man="1"/>
  </rowBreaks>
  <colBreaks count="1" manualBreakCount="1">
    <brk id="2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3"/>
  <sheetViews>
    <sheetView showGridLines="0" workbookViewId="0">
      <pane xSplit="3" ySplit="3" topLeftCell="D36" activePane="bottomRight" state="frozen"/>
      <selection pane="topRight" activeCell="D1" sqref="D1"/>
      <selection pane="bottomLeft" activeCell="A4" sqref="A4"/>
      <selection pane="bottomRight" activeCell="E62" sqref="E62:N81"/>
    </sheetView>
  </sheetViews>
  <sheetFormatPr baseColWidth="10" defaultColWidth="8.83203125" defaultRowHeight="13" x14ac:dyDescent="0.15"/>
  <cols>
    <col min="1" max="2" width="2.6640625" customWidth="1"/>
    <col min="3" max="3" width="32.33203125" customWidth="1"/>
    <col min="4" max="4" width="11.6640625" customWidth="1"/>
    <col min="5" max="5" width="9.5" customWidth="1"/>
    <col min="6" max="11" width="10.6640625" customWidth="1"/>
    <col min="12" max="12" width="11.5" customWidth="1"/>
    <col min="13" max="13" width="11.5" style="12" customWidth="1"/>
    <col min="14" max="17" width="11.5" customWidth="1"/>
    <col min="18" max="28" width="12.33203125" customWidth="1"/>
    <col min="29" max="29" width="5.6640625" customWidth="1"/>
    <col min="30" max="30" width="11.6640625" customWidth="1"/>
    <col min="31" max="31" width="12.33203125" customWidth="1"/>
    <col min="32" max="32" width="11.6640625" customWidth="1"/>
  </cols>
  <sheetData>
    <row r="1" spans="2:32" ht="16" x14ac:dyDescent="0.2">
      <c r="B1" s="80" t="s">
        <v>50</v>
      </c>
      <c r="C1" s="80"/>
      <c r="D1" s="80"/>
      <c r="E1" s="80"/>
      <c r="F1" s="80"/>
      <c r="G1" s="80"/>
      <c r="H1" s="80"/>
      <c r="I1" s="80"/>
      <c r="J1" s="80"/>
      <c r="K1" s="80"/>
      <c r="L1" s="80"/>
      <c r="M1" s="83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</row>
    <row r="2" spans="2:32" x14ac:dyDescent="0.15">
      <c r="D2" s="33" t="s">
        <v>49</v>
      </c>
      <c r="E2">
        <v>1</v>
      </c>
      <c r="F2">
        <f>E2+1</f>
        <v>2</v>
      </c>
      <c r="G2">
        <f t="shared" ref="G2:AB2" si="0">F2+1</f>
        <v>3</v>
      </c>
      <c r="H2">
        <f t="shared" si="0"/>
        <v>4</v>
      </c>
      <c r="I2">
        <f t="shared" si="0"/>
        <v>5</v>
      </c>
      <c r="J2">
        <f t="shared" si="0"/>
        <v>6</v>
      </c>
      <c r="K2">
        <f t="shared" si="0"/>
        <v>7</v>
      </c>
      <c r="L2">
        <f t="shared" si="0"/>
        <v>8</v>
      </c>
      <c r="M2">
        <f t="shared" si="0"/>
        <v>9</v>
      </c>
      <c r="N2">
        <f t="shared" si="0"/>
        <v>10</v>
      </c>
      <c r="O2">
        <f t="shared" si="0"/>
        <v>11</v>
      </c>
      <c r="P2">
        <f t="shared" si="0"/>
        <v>12</v>
      </c>
      <c r="Q2">
        <f t="shared" si="0"/>
        <v>13</v>
      </c>
      <c r="R2">
        <f t="shared" si="0"/>
        <v>14</v>
      </c>
      <c r="S2">
        <f t="shared" si="0"/>
        <v>15</v>
      </c>
      <c r="T2">
        <f t="shared" si="0"/>
        <v>16</v>
      </c>
      <c r="U2">
        <f t="shared" si="0"/>
        <v>17</v>
      </c>
      <c r="V2">
        <f t="shared" si="0"/>
        <v>18</v>
      </c>
      <c r="W2">
        <f t="shared" si="0"/>
        <v>19</v>
      </c>
      <c r="X2">
        <f t="shared" si="0"/>
        <v>20</v>
      </c>
      <c r="Y2">
        <f t="shared" si="0"/>
        <v>21</v>
      </c>
      <c r="Z2">
        <f t="shared" si="0"/>
        <v>22</v>
      </c>
      <c r="AA2">
        <f t="shared" si="0"/>
        <v>23</v>
      </c>
      <c r="AB2">
        <f t="shared" si="0"/>
        <v>24</v>
      </c>
    </row>
    <row r="3" spans="2:32" x14ac:dyDescent="0.15">
      <c r="E3" s="4">
        <v>42767</v>
      </c>
      <c r="F3" s="4">
        <v>42795</v>
      </c>
      <c r="G3" s="4">
        <v>42826</v>
      </c>
      <c r="H3" s="4">
        <v>42856</v>
      </c>
      <c r="I3" s="4">
        <v>42887</v>
      </c>
      <c r="J3" s="4">
        <v>42917</v>
      </c>
      <c r="K3" s="4">
        <v>42948</v>
      </c>
      <c r="L3" s="7">
        <v>42979</v>
      </c>
      <c r="M3" s="84">
        <v>43009</v>
      </c>
      <c r="N3" s="8">
        <v>43040</v>
      </c>
      <c r="O3" s="4">
        <v>43070</v>
      </c>
      <c r="P3" s="4">
        <v>43101</v>
      </c>
      <c r="Q3" s="4">
        <v>43132</v>
      </c>
      <c r="R3" s="4">
        <v>43160</v>
      </c>
      <c r="S3" s="4">
        <v>43191</v>
      </c>
      <c r="T3" s="4">
        <v>43221</v>
      </c>
      <c r="U3" s="4">
        <v>43252</v>
      </c>
      <c r="V3" s="4">
        <v>43282</v>
      </c>
      <c r="W3" s="4">
        <v>43313</v>
      </c>
      <c r="X3" s="4">
        <v>43344</v>
      </c>
      <c r="Y3" s="4">
        <v>43374</v>
      </c>
      <c r="Z3" s="4">
        <v>43405</v>
      </c>
      <c r="AA3" s="4">
        <v>43435</v>
      </c>
      <c r="AB3" s="4">
        <v>43466</v>
      </c>
      <c r="AD3" s="18" t="e">
        <f>#REF!</f>
        <v>#REF!</v>
      </c>
      <c r="AE3" s="18" t="e">
        <f>#REF!</f>
        <v>#REF!</v>
      </c>
      <c r="AF3" s="18" t="e">
        <f>#REF!</f>
        <v>#REF!</v>
      </c>
    </row>
    <row r="4" spans="2:32" x14ac:dyDescent="0.15">
      <c r="B4" s="2" t="s">
        <v>1</v>
      </c>
      <c r="AD4" s="11"/>
      <c r="AE4" s="12"/>
      <c r="AF4" s="22"/>
    </row>
    <row r="5" spans="2:32" x14ac:dyDescent="0.15">
      <c r="C5" s="82" t="s">
        <v>65</v>
      </c>
      <c r="E5" s="87">
        <v>0</v>
      </c>
      <c r="F5" s="87">
        <v>0</v>
      </c>
      <c r="G5" s="87">
        <v>0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  <c r="P5" s="87">
        <v>0</v>
      </c>
      <c r="Q5" s="87">
        <v>0</v>
      </c>
      <c r="R5" s="87">
        <v>0</v>
      </c>
      <c r="S5" s="87">
        <v>0</v>
      </c>
      <c r="T5" s="87">
        <v>0</v>
      </c>
      <c r="U5" s="87">
        <v>0</v>
      </c>
      <c r="V5" s="87">
        <v>0</v>
      </c>
      <c r="W5" s="87">
        <v>0</v>
      </c>
      <c r="X5" s="87">
        <v>0</v>
      </c>
      <c r="Y5" s="87">
        <v>0</v>
      </c>
      <c r="Z5" s="87">
        <v>0</v>
      </c>
      <c r="AA5" s="87">
        <v>0</v>
      </c>
      <c r="AB5" s="87">
        <v>0</v>
      </c>
      <c r="AD5" s="29">
        <f>SUM(E5:H5)</f>
        <v>0</v>
      </c>
      <c r="AE5" s="30">
        <f>SUM(I5:T5)</f>
        <v>0</v>
      </c>
      <c r="AF5" s="31">
        <f>SUM(U5:AB5)</f>
        <v>0</v>
      </c>
    </row>
    <row r="6" spans="2:32" x14ac:dyDescent="0.15">
      <c r="C6" s="3" t="s">
        <v>66</v>
      </c>
      <c r="D6" s="3"/>
      <c r="E6" s="88">
        <v>0</v>
      </c>
      <c r="F6" s="88">
        <v>0</v>
      </c>
      <c r="G6" s="88">
        <v>0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  <c r="P6" s="88">
        <v>0</v>
      </c>
      <c r="Q6" s="88">
        <v>0</v>
      </c>
      <c r="R6" s="88">
        <v>0</v>
      </c>
      <c r="S6" s="88">
        <v>0</v>
      </c>
      <c r="T6" s="88">
        <v>0</v>
      </c>
      <c r="U6" s="88">
        <v>0</v>
      </c>
      <c r="V6" s="88">
        <v>0</v>
      </c>
      <c r="W6" s="88">
        <v>0</v>
      </c>
      <c r="X6" s="88">
        <v>0</v>
      </c>
      <c r="Y6" s="88">
        <v>0</v>
      </c>
      <c r="Z6" s="88">
        <v>0</v>
      </c>
      <c r="AA6" s="88">
        <v>0</v>
      </c>
      <c r="AB6" s="88">
        <v>0</v>
      </c>
      <c r="AD6" s="54">
        <f>SUM(E6:H6)</f>
        <v>0</v>
      </c>
      <c r="AE6" s="34">
        <f>SUM(I6:T6)</f>
        <v>0</v>
      </c>
      <c r="AF6" s="55">
        <f>SUM(U6:AB6)</f>
        <v>0</v>
      </c>
    </row>
    <row r="7" spans="2:32" x14ac:dyDescent="0.15">
      <c r="C7" t="s">
        <v>0</v>
      </c>
      <c r="E7" s="1">
        <f t="shared" ref="E7:AB7" si="1">SUM(E5:E6)</f>
        <v>0</v>
      </c>
      <c r="F7" s="1">
        <f t="shared" si="1"/>
        <v>0</v>
      </c>
      <c r="G7" s="1">
        <f t="shared" si="1"/>
        <v>0</v>
      </c>
      <c r="H7" s="1">
        <f t="shared" si="1"/>
        <v>0</v>
      </c>
      <c r="I7" s="1">
        <f t="shared" si="1"/>
        <v>0</v>
      </c>
      <c r="J7" s="1">
        <f t="shared" si="1"/>
        <v>0</v>
      </c>
      <c r="K7" s="1">
        <f t="shared" si="1"/>
        <v>0</v>
      </c>
      <c r="L7" s="1">
        <f t="shared" si="1"/>
        <v>0</v>
      </c>
      <c r="M7" s="24">
        <f t="shared" si="1"/>
        <v>0</v>
      </c>
      <c r="N7" s="1">
        <f t="shared" si="1"/>
        <v>0</v>
      </c>
      <c r="O7" s="1">
        <f t="shared" si="1"/>
        <v>0</v>
      </c>
      <c r="P7" s="1">
        <f t="shared" si="1"/>
        <v>0</v>
      </c>
      <c r="Q7" s="1">
        <f t="shared" si="1"/>
        <v>0</v>
      </c>
      <c r="R7" s="1">
        <f t="shared" si="1"/>
        <v>0</v>
      </c>
      <c r="S7" s="1">
        <f t="shared" si="1"/>
        <v>0</v>
      </c>
      <c r="T7" s="1">
        <f t="shared" si="1"/>
        <v>0</v>
      </c>
      <c r="U7" s="1">
        <f t="shared" si="1"/>
        <v>0</v>
      </c>
      <c r="V7" s="1">
        <f t="shared" si="1"/>
        <v>0</v>
      </c>
      <c r="W7" s="1">
        <f t="shared" si="1"/>
        <v>0</v>
      </c>
      <c r="X7" s="1">
        <f t="shared" si="1"/>
        <v>0</v>
      </c>
      <c r="Y7" s="1">
        <f t="shared" si="1"/>
        <v>0</v>
      </c>
      <c r="Z7" s="1">
        <f t="shared" si="1"/>
        <v>0</v>
      </c>
      <c r="AA7" s="1">
        <f t="shared" si="1"/>
        <v>0</v>
      </c>
      <c r="AB7" s="1">
        <f t="shared" si="1"/>
        <v>0</v>
      </c>
      <c r="AD7" s="23">
        <f>SUM(AD5:AD6)</f>
        <v>0</v>
      </c>
      <c r="AE7" s="24">
        <f>SUM(AE5:AE6)</f>
        <v>0</v>
      </c>
      <c r="AF7" s="25">
        <f>SUM(AF5:AF6)</f>
        <v>0</v>
      </c>
    </row>
    <row r="8" spans="2:32" ht="6" customHeight="1" x14ac:dyDescent="0.15">
      <c r="AD8" s="26"/>
      <c r="AE8" s="27"/>
      <c r="AF8" s="28"/>
    </row>
    <row r="9" spans="2:32" x14ac:dyDescent="0.15">
      <c r="B9" s="2" t="s">
        <v>2</v>
      </c>
      <c r="AD9" s="11"/>
      <c r="AE9" s="12"/>
      <c r="AF9" s="22"/>
    </row>
    <row r="10" spans="2:32" x14ac:dyDescent="0.15">
      <c r="C10" t="s">
        <v>67</v>
      </c>
      <c r="D10" s="37"/>
      <c r="E10" s="1">
        <f>E5*Assumptions!$J5</f>
        <v>0</v>
      </c>
      <c r="F10" s="1">
        <f>F5*Assumptions!$J5</f>
        <v>0</v>
      </c>
      <c r="G10" s="1">
        <f>G5*Assumptions!$J5</f>
        <v>0</v>
      </c>
      <c r="H10" s="1">
        <f>H5*Assumptions!$J5</f>
        <v>0</v>
      </c>
      <c r="I10" s="1">
        <f>I5*Assumptions!$J5</f>
        <v>0</v>
      </c>
      <c r="J10" s="1">
        <f>J5*Assumptions!$J5</f>
        <v>0</v>
      </c>
      <c r="K10" s="1">
        <f>K5*Assumptions!$J5</f>
        <v>0</v>
      </c>
      <c r="L10" s="1">
        <f>L5*Assumptions!$J5</f>
        <v>0</v>
      </c>
      <c r="M10" s="24">
        <f>M5*Assumptions!$J5</f>
        <v>0</v>
      </c>
      <c r="N10" s="1">
        <f>N5*Assumptions!$J5</f>
        <v>0</v>
      </c>
      <c r="O10" s="1">
        <f>O5*Assumptions!$J5</f>
        <v>0</v>
      </c>
      <c r="P10" s="1">
        <f>P5*Assumptions!$J5</f>
        <v>0</v>
      </c>
      <c r="Q10" s="1">
        <f>Q5*Assumptions!$J5</f>
        <v>0</v>
      </c>
      <c r="R10" s="1">
        <f>R5*Assumptions!$J5</f>
        <v>0</v>
      </c>
      <c r="S10" s="1">
        <f>S5*Assumptions!$J5</f>
        <v>0</v>
      </c>
      <c r="T10" s="1">
        <f>T5*Assumptions!$J5</f>
        <v>0</v>
      </c>
      <c r="U10" s="1">
        <f>U5*Assumptions!$J5</f>
        <v>0</v>
      </c>
      <c r="V10" s="1">
        <f>V5*Assumptions!$J5</f>
        <v>0</v>
      </c>
      <c r="W10" s="1">
        <f>W5*Assumptions!$J5</f>
        <v>0</v>
      </c>
      <c r="X10" s="1">
        <f>X5*Assumptions!$J5</f>
        <v>0</v>
      </c>
      <c r="Y10" s="1">
        <f>Y5*Assumptions!$J5</f>
        <v>0</v>
      </c>
      <c r="Z10" s="1">
        <f>Z5*Assumptions!$J5</f>
        <v>0</v>
      </c>
      <c r="AA10" s="1">
        <f>AA5*Assumptions!$J5</f>
        <v>0</v>
      </c>
      <c r="AB10" s="1">
        <f>AB5*Assumptions!$J5</f>
        <v>0</v>
      </c>
      <c r="AD10" s="23">
        <f>SUM(E10:H10)</f>
        <v>0</v>
      </c>
      <c r="AE10" s="24">
        <f>SUM(I10:T10)</f>
        <v>0</v>
      </c>
      <c r="AF10" s="25">
        <f>SUM(U10:AB10)</f>
        <v>0</v>
      </c>
    </row>
    <row r="11" spans="2:32" x14ac:dyDescent="0.15">
      <c r="C11" s="3" t="s">
        <v>68</v>
      </c>
      <c r="D11" s="38"/>
      <c r="E11" s="32">
        <f>E6*Assumptions!$J6</f>
        <v>0</v>
      </c>
      <c r="F11" s="32">
        <f>F6*Assumptions!$J6</f>
        <v>0</v>
      </c>
      <c r="G11" s="32">
        <f>G6*Assumptions!$J6</f>
        <v>0</v>
      </c>
      <c r="H11" s="32">
        <f>H6*Assumptions!$J6</f>
        <v>0</v>
      </c>
      <c r="I11" s="32">
        <f>I6*Assumptions!$J6</f>
        <v>0</v>
      </c>
      <c r="J11" s="32">
        <f>J6*Assumptions!$J6</f>
        <v>0</v>
      </c>
      <c r="K11" s="32">
        <f>K6*Assumptions!$J6</f>
        <v>0</v>
      </c>
      <c r="L11" s="32">
        <f>L6*Assumptions!$J6</f>
        <v>0</v>
      </c>
      <c r="M11" s="32">
        <f>M6*Assumptions!$J6</f>
        <v>0</v>
      </c>
      <c r="N11" s="32">
        <f>N6*Assumptions!$J6</f>
        <v>0</v>
      </c>
      <c r="O11" s="32">
        <f>O6*Assumptions!$J6</f>
        <v>0</v>
      </c>
      <c r="P11" s="32">
        <f>P6*Assumptions!$J6</f>
        <v>0</v>
      </c>
      <c r="Q11" s="32">
        <f>Q6*Assumptions!$J6</f>
        <v>0</v>
      </c>
      <c r="R11" s="32">
        <f>R6*Assumptions!$J6</f>
        <v>0</v>
      </c>
      <c r="S11" s="32">
        <f>S6*Assumptions!$J6</f>
        <v>0</v>
      </c>
      <c r="T11" s="32">
        <f>T6*Assumptions!$J6</f>
        <v>0</v>
      </c>
      <c r="U11" s="32">
        <f>U6*Assumptions!$J6</f>
        <v>0</v>
      </c>
      <c r="V11" s="32">
        <f>V6*Assumptions!$J6</f>
        <v>0</v>
      </c>
      <c r="W11" s="32">
        <f>W6*Assumptions!$J6</f>
        <v>0</v>
      </c>
      <c r="X11" s="32">
        <f>X6*Assumptions!$J6</f>
        <v>0</v>
      </c>
      <c r="Y11" s="32">
        <f>Y6*Assumptions!$J6</f>
        <v>0</v>
      </c>
      <c r="Z11" s="32">
        <f>Z6*Assumptions!$J6</f>
        <v>0</v>
      </c>
      <c r="AA11" s="32">
        <f>AA6*Assumptions!$J6</f>
        <v>0</v>
      </c>
      <c r="AB11" s="32">
        <f>AB6*Assumptions!$J6</f>
        <v>0</v>
      </c>
      <c r="AD11" s="56">
        <f>SUM(E11:H11)</f>
        <v>0</v>
      </c>
      <c r="AE11" s="32">
        <f>SUM(I11:T11)</f>
        <v>0</v>
      </c>
      <c r="AF11" s="57">
        <f>SUM(U11:AB11)</f>
        <v>0</v>
      </c>
    </row>
    <row r="12" spans="2:32" x14ac:dyDescent="0.15">
      <c r="C12" t="s">
        <v>3</v>
      </c>
      <c r="E12" s="1">
        <f t="shared" ref="E12:AB12" si="2">SUM(E10:E11)</f>
        <v>0</v>
      </c>
      <c r="F12" s="1">
        <f t="shared" si="2"/>
        <v>0</v>
      </c>
      <c r="G12" s="1">
        <f t="shared" si="2"/>
        <v>0</v>
      </c>
      <c r="H12" s="1">
        <f t="shared" si="2"/>
        <v>0</v>
      </c>
      <c r="I12" s="1">
        <f t="shared" si="2"/>
        <v>0</v>
      </c>
      <c r="J12" s="1">
        <f t="shared" si="2"/>
        <v>0</v>
      </c>
      <c r="K12" s="1">
        <f t="shared" si="2"/>
        <v>0</v>
      </c>
      <c r="L12" s="1">
        <f t="shared" si="2"/>
        <v>0</v>
      </c>
      <c r="M12" s="24">
        <f t="shared" si="2"/>
        <v>0</v>
      </c>
      <c r="N12" s="1">
        <f t="shared" si="2"/>
        <v>0</v>
      </c>
      <c r="O12" s="1">
        <f t="shared" si="2"/>
        <v>0</v>
      </c>
      <c r="P12" s="1">
        <f t="shared" si="2"/>
        <v>0</v>
      </c>
      <c r="Q12" s="1">
        <f t="shared" si="2"/>
        <v>0</v>
      </c>
      <c r="R12" s="1">
        <f t="shared" si="2"/>
        <v>0</v>
      </c>
      <c r="S12" s="1">
        <f t="shared" si="2"/>
        <v>0</v>
      </c>
      <c r="T12" s="1">
        <f t="shared" si="2"/>
        <v>0</v>
      </c>
      <c r="U12" s="1">
        <f t="shared" si="2"/>
        <v>0</v>
      </c>
      <c r="V12" s="1">
        <f t="shared" si="2"/>
        <v>0</v>
      </c>
      <c r="W12" s="1">
        <f t="shared" si="2"/>
        <v>0</v>
      </c>
      <c r="X12" s="1">
        <f t="shared" si="2"/>
        <v>0</v>
      </c>
      <c r="Y12" s="1">
        <f t="shared" si="2"/>
        <v>0</v>
      </c>
      <c r="Z12" s="1">
        <f t="shared" si="2"/>
        <v>0</v>
      </c>
      <c r="AA12" s="1">
        <f t="shared" si="2"/>
        <v>0</v>
      </c>
      <c r="AB12" s="1">
        <f t="shared" si="2"/>
        <v>0</v>
      </c>
      <c r="AD12" s="23">
        <f>SUM(AD10:AD11)</f>
        <v>0</v>
      </c>
      <c r="AE12" s="24">
        <f>SUM(AE10:AE11)</f>
        <v>0</v>
      </c>
      <c r="AF12" s="25">
        <f>SUM(AF10:AF11)</f>
        <v>0</v>
      </c>
    </row>
    <row r="13" spans="2:32" ht="6" customHeight="1" x14ac:dyDescent="0.15">
      <c r="AD13" s="11"/>
      <c r="AE13" s="12"/>
      <c r="AF13" s="22"/>
    </row>
    <row r="14" spans="2:32" x14ac:dyDescent="0.15">
      <c r="B14" s="2" t="s">
        <v>5</v>
      </c>
      <c r="E14" s="1">
        <f t="shared" ref="E14:AB14" si="3">E7-E12</f>
        <v>0</v>
      </c>
      <c r="F14" s="1">
        <f t="shared" si="3"/>
        <v>0</v>
      </c>
      <c r="G14" s="1">
        <f t="shared" si="3"/>
        <v>0</v>
      </c>
      <c r="H14" s="1">
        <f t="shared" si="3"/>
        <v>0</v>
      </c>
      <c r="I14" s="1">
        <f t="shared" si="3"/>
        <v>0</v>
      </c>
      <c r="J14" s="1">
        <f t="shared" si="3"/>
        <v>0</v>
      </c>
      <c r="K14" s="1">
        <f t="shared" si="3"/>
        <v>0</v>
      </c>
      <c r="L14" s="1">
        <f t="shared" si="3"/>
        <v>0</v>
      </c>
      <c r="M14" s="24">
        <f t="shared" si="3"/>
        <v>0</v>
      </c>
      <c r="N14" s="1">
        <f t="shared" si="3"/>
        <v>0</v>
      </c>
      <c r="O14" s="1">
        <f t="shared" si="3"/>
        <v>0</v>
      </c>
      <c r="P14" s="1">
        <f t="shared" si="3"/>
        <v>0</v>
      </c>
      <c r="Q14" s="1">
        <f t="shared" si="3"/>
        <v>0</v>
      </c>
      <c r="R14" s="1">
        <f t="shared" si="3"/>
        <v>0</v>
      </c>
      <c r="S14" s="1">
        <f t="shared" si="3"/>
        <v>0</v>
      </c>
      <c r="T14" s="1">
        <f t="shared" si="3"/>
        <v>0</v>
      </c>
      <c r="U14" s="1">
        <f t="shared" si="3"/>
        <v>0</v>
      </c>
      <c r="V14" s="1">
        <f t="shared" si="3"/>
        <v>0</v>
      </c>
      <c r="W14" s="1">
        <f t="shared" si="3"/>
        <v>0</v>
      </c>
      <c r="X14" s="1">
        <f t="shared" si="3"/>
        <v>0</v>
      </c>
      <c r="Y14" s="1">
        <f t="shared" si="3"/>
        <v>0</v>
      </c>
      <c r="Z14" s="1">
        <f t="shared" si="3"/>
        <v>0</v>
      </c>
      <c r="AA14" s="1">
        <f t="shared" si="3"/>
        <v>0</v>
      </c>
      <c r="AB14" s="1">
        <f t="shared" si="3"/>
        <v>0</v>
      </c>
      <c r="AD14" s="23">
        <f>AD7-AD12</f>
        <v>0</v>
      </c>
      <c r="AE14" s="24">
        <f>AE7-AE12</f>
        <v>0</v>
      </c>
      <c r="AF14" s="25">
        <f>AF7-AF12</f>
        <v>0</v>
      </c>
    </row>
    <row r="15" spans="2:32" s="41" customFormat="1" x14ac:dyDescent="0.15">
      <c r="B15" s="41" t="s">
        <v>4</v>
      </c>
      <c r="E15" s="53" t="e">
        <f t="shared" ref="E15:AB15" si="4">E14/E7</f>
        <v>#DIV/0!</v>
      </c>
      <c r="F15" s="53" t="e">
        <f t="shared" si="4"/>
        <v>#DIV/0!</v>
      </c>
      <c r="G15" s="53" t="e">
        <f t="shared" si="4"/>
        <v>#DIV/0!</v>
      </c>
      <c r="H15" s="53" t="e">
        <f t="shared" si="4"/>
        <v>#DIV/0!</v>
      </c>
      <c r="I15" s="53" t="e">
        <f t="shared" si="4"/>
        <v>#DIV/0!</v>
      </c>
      <c r="J15" s="53" t="e">
        <f t="shared" si="4"/>
        <v>#DIV/0!</v>
      </c>
      <c r="K15" s="53" t="e">
        <f t="shared" si="4"/>
        <v>#DIV/0!</v>
      </c>
      <c r="L15" s="53" t="e">
        <f t="shared" si="4"/>
        <v>#DIV/0!</v>
      </c>
      <c r="M15" s="59" t="e">
        <f t="shared" si="4"/>
        <v>#DIV/0!</v>
      </c>
      <c r="N15" s="53" t="e">
        <f t="shared" si="4"/>
        <v>#DIV/0!</v>
      </c>
      <c r="O15" s="53" t="e">
        <f t="shared" si="4"/>
        <v>#DIV/0!</v>
      </c>
      <c r="P15" s="53" t="e">
        <f t="shared" si="4"/>
        <v>#DIV/0!</v>
      </c>
      <c r="Q15" s="53" t="e">
        <f t="shared" si="4"/>
        <v>#DIV/0!</v>
      </c>
      <c r="R15" s="53" t="e">
        <f t="shared" si="4"/>
        <v>#DIV/0!</v>
      </c>
      <c r="S15" s="53" t="e">
        <f t="shared" si="4"/>
        <v>#DIV/0!</v>
      </c>
      <c r="T15" s="53" t="e">
        <f t="shared" si="4"/>
        <v>#DIV/0!</v>
      </c>
      <c r="U15" s="53" t="e">
        <f t="shared" si="4"/>
        <v>#DIV/0!</v>
      </c>
      <c r="V15" s="53" t="e">
        <f t="shared" si="4"/>
        <v>#DIV/0!</v>
      </c>
      <c r="W15" s="53" t="e">
        <f t="shared" si="4"/>
        <v>#DIV/0!</v>
      </c>
      <c r="X15" s="53" t="e">
        <f t="shared" si="4"/>
        <v>#DIV/0!</v>
      </c>
      <c r="Y15" s="53" t="e">
        <f t="shared" si="4"/>
        <v>#DIV/0!</v>
      </c>
      <c r="Z15" s="53" t="e">
        <f t="shared" si="4"/>
        <v>#DIV/0!</v>
      </c>
      <c r="AA15" s="53" t="e">
        <f t="shared" si="4"/>
        <v>#DIV/0!</v>
      </c>
      <c r="AB15" s="53" t="e">
        <f t="shared" si="4"/>
        <v>#DIV/0!</v>
      </c>
      <c r="AD15" s="58"/>
      <c r="AE15" s="59"/>
      <c r="AF15" s="60"/>
    </row>
    <row r="16" spans="2:32" ht="6" customHeight="1" x14ac:dyDescent="0.15">
      <c r="AD16" s="11"/>
      <c r="AE16" s="12"/>
      <c r="AF16" s="22"/>
    </row>
    <row r="17" spans="2:32" x14ac:dyDescent="0.15">
      <c r="B17" s="2" t="s">
        <v>6</v>
      </c>
      <c r="AD17" s="11"/>
      <c r="AE17" s="12"/>
      <c r="AF17" s="22"/>
    </row>
    <row r="18" spans="2:32" x14ac:dyDescent="0.15">
      <c r="B18" t="s">
        <v>20</v>
      </c>
      <c r="AD18" s="11"/>
      <c r="AE18" s="12"/>
      <c r="AF18" s="22"/>
    </row>
    <row r="19" spans="2:32" x14ac:dyDescent="0.15">
      <c r="C19" t="s">
        <v>19</v>
      </c>
      <c r="E19" s="1">
        <f t="shared" ref="E19:AB19" si="5">E113</f>
        <v>0</v>
      </c>
      <c r="F19" s="1">
        <f t="shared" si="5"/>
        <v>0</v>
      </c>
      <c r="G19" s="1">
        <f t="shared" si="5"/>
        <v>0</v>
      </c>
      <c r="H19" s="1">
        <f t="shared" si="5"/>
        <v>0</v>
      </c>
      <c r="I19" s="1">
        <f t="shared" si="5"/>
        <v>0</v>
      </c>
      <c r="J19" s="1">
        <f t="shared" si="5"/>
        <v>0</v>
      </c>
      <c r="K19" s="1">
        <f t="shared" si="5"/>
        <v>0</v>
      </c>
      <c r="L19" s="1">
        <f t="shared" si="5"/>
        <v>0</v>
      </c>
      <c r="M19" s="24">
        <f t="shared" si="5"/>
        <v>0</v>
      </c>
      <c r="N19" s="1">
        <f t="shared" si="5"/>
        <v>0</v>
      </c>
      <c r="O19" s="1">
        <f t="shared" si="5"/>
        <v>0</v>
      </c>
      <c r="P19" s="1">
        <f t="shared" si="5"/>
        <v>0</v>
      </c>
      <c r="Q19" s="1">
        <f t="shared" si="5"/>
        <v>0</v>
      </c>
      <c r="R19" s="1">
        <f t="shared" si="5"/>
        <v>0</v>
      </c>
      <c r="S19" s="1">
        <f t="shared" si="5"/>
        <v>0</v>
      </c>
      <c r="T19" s="1">
        <f t="shared" si="5"/>
        <v>0</v>
      </c>
      <c r="U19" s="1">
        <f t="shared" si="5"/>
        <v>0</v>
      </c>
      <c r="V19" s="1">
        <f t="shared" si="5"/>
        <v>0</v>
      </c>
      <c r="W19" s="1">
        <f t="shared" si="5"/>
        <v>0</v>
      </c>
      <c r="X19" s="1">
        <f t="shared" si="5"/>
        <v>0</v>
      </c>
      <c r="Y19" s="1">
        <f t="shared" si="5"/>
        <v>0</v>
      </c>
      <c r="Z19" s="1">
        <f t="shared" si="5"/>
        <v>0</v>
      </c>
      <c r="AA19" s="1">
        <f t="shared" si="5"/>
        <v>0</v>
      </c>
      <c r="AB19" s="1">
        <f t="shared" si="5"/>
        <v>0</v>
      </c>
      <c r="AD19" s="23">
        <f>SUM(E19:H19)</f>
        <v>0</v>
      </c>
      <c r="AE19" s="24">
        <f>SUM(I19:T19)</f>
        <v>0</v>
      </c>
      <c r="AF19" s="25">
        <f>SUM(U19:AB19)</f>
        <v>0</v>
      </c>
    </row>
    <row r="20" spans="2:32" x14ac:dyDescent="0.15">
      <c r="C20" t="s">
        <v>41</v>
      </c>
      <c r="D20" s="35"/>
      <c r="E20" s="49">
        <f>Assumptions!$E$5*E105</f>
        <v>0</v>
      </c>
      <c r="F20" s="49">
        <f>Assumptions!$E$5*F105</f>
        <v>0</v>
      </c>
      <c r="G20" s="49">
        <f>Assumptions!$E$5*G105</f>
        <v>0</v>
      </c>
      <c r="H20" s="49">
        <f>Assumptions!$E$5*H105</f>
        <v>0</v>
      </c>
      <c r="I20" s="49">
        <f>Assumptions!$E$5*I105</f>
        <v>0</v>
      </c>
      <c r="J20" s="49">
        <f>Assumptions!$E$5*J105</f>
        <v>0</v>
      </c>
      <c r="K20" s="49">
        <f>Assumptions!$E$5*K105</f>
        <v>0</v>
      </c>
      <c r="L20" s="49">
        <f>Assumptions!$E$5*L105</f>
        <v>0</v>
      </c>
      <c r="M20" s="62">
        <f>Assumptions!$E$5*M105</f>
        <v>0</v>
      </c>
      <c r="N20" s="49">
        <f>Assumptions!$E$5*N105</f>
        <v>0</v>
      </c>
      <c r="O20" s="49">
        <f>Assumptions!$E$5*O105</f>
        <v>0</v>
      </c>
      <c r="P20" s="49">
        <f>Assumptions!$E$5*P105</f>
        <v>0</v>
      </c>
      <c r="Q20" s="49">
        <f>Assumptions!$E$5*Q105</f>
        <v>0</v>
      </c>
      <c r="R20" s="49">
        <f>Assumptions!$E$5*R105</f>
        <v>0</v>
      </c>
      <c r="S20" s="49">
        <f>Assumptions!$E$5*S105</f>
        <v>0</v>
      </c>
      <c r="T20" s="49">
        <f>Assumptions!$E$5*T105</f>
        <v>0</v>
      </c>
      <c r="U20" s="49">
        <f>Assumptions!$E$5*U105</f>
        <v>0</v>
      </c>
      <c r="V20" s="49">
        <f>Assumptions!$E$5*V105</f>
        <v>0</v>
      </c>
      <c r="W20" s="49">
        <f>Assumptions!$E$5*W105</f>
        <v>0</v>
      </c>
      <c r="X20" s="49">
        <f>Assumptions!$E$5*X105</f>
        <v>0</v>
      </c>
      <c r="Y20" s="49">
        <f>Assumptions!$E$5*Y105</f>
        <v>0</v>
      </c>
      <c r="Z20" s="49">
        <f>Assumptions!$E$5*Z105</f>
        <v>0</v>
      </c>
      <c r="AA20" s="49">
        <f>Assumptions!$E$5*AA105</f>
        <v>0</v>
      </c>
      <c r="AB20" s="49">
        <f>Assumptions!$E$5*AB105</f>
        <v>0</v>
      </c>
      <c r="AD20" s="61">
        <f>SUM(E20:H20)</f>
        <v>0</v>
      </c>
      <c r="AE20" s="62">
        <f>SUM(I20:T20)</f>
        <v>0</v>
      </c>
      <c r="AF20" s="63">
        <f>SUM(U20:AB20)</f>
        <v>0</v>
      </c>
    </row>
    <row r="21" spans="2:32" x14ac:dyDescent="0.15">
      <c r="C21" t="s">
        <v>42</v>
      </c>
      <c r="D21" s="37"/>
      <c r="E21" s="1">
        <f>E19*Assumptions!$E$6</f>
        <v>0</v>
      </c>
      <c r="F21" s="1">
        <f>F19*Assumptions!$E$6</f>
        <v>0</v>
      </c>
      <c r="G21" s="1">
        <f>G19*Assumptions!$E$6</f>
        <v>0</v>
      </c>
      <c r="H21" s="1">
        <f>H19*Assumptions!$E$6</f>
        <v>0</v>
      </c>
      <c r="I21" s="1">
        <f>I19*Assumptions!$E$6</f>
        <v>0</v>
      </c>
      <c r="J21" s="1">
        <f>J19*Assumptions!$E$6</f>
        <v>0</v>
      </c>
      <c r="K21" s="1">
        <f>K19*Assumptions!$E$6</f>
        <v>0</v>
      </c>
      <c r="L21" s="1">
        <f>L19*Assumptions!$E$6</f>
        <v>0</v>
      </c>
      <c r="M21" s="24">
        <f>M19*Assumptions!$E$6</f>
        <v>0</v>
      </c>
      <c r="N21" s="1">
        <f>N19*Assumptions!$E$6</f>
        <v>0</v>
      </c>
      <c r="O21" s="1">
        <f>O19*Assumptions!$E$6</f>
        <v>0</v>
      </c>
      <c r="P21" s="1">
        <f>P19*Assumptions!$E$6</f>
        <v>0</v>
      </c>
      <c r="Q21" s="1">
        <f>Q19*Assumptions!$E$6</f>
        <v>0</v>
      </c>
      <c r="R21" s="1">
        <f>R19*Assumptions!$E$6</f>
        <v>0</v>
      </c>
      <c r="S21" s="1">
        <f>S19*Assumptions!$E$6</f>
        <v>0</v>
      </c>
      <c r="T21" s="1">
        <f>T19*Assumptions!$E$6</f>
        <v>0</v>
      </c>
      <c r="U21" s="1">
        <f>U19*Assumptions!$E$6</f>
        <v>0</v>
      </c>
      <c r="V21" s="1">
        <f>V19*Assumptions!$E$6</f>
        <v>0</v>
      </c>
      <c r="W21" s="1">
        <f>W19*Assumptions!$E$6</f>
        <v>0</v>
      </c>
      <c r="X21" s="1">
        <f>X19*Assumptions!$E$6</f>
        <v>0</v>
      </c>
      <c r="Y21" s="1">
        <f>Y19*Assumptions!$E$6</f>
        <v>0</v>
      </c>
      <c r="Z21" s="1">
        <f>Z19*Assumptions!$E$6</f>
        <v>0</v>
      </c>
      <c r="AA21" s="1">
        <f>AA19*Assumptions!$E$6</f>
        <v>0</v>
      </c>
      <c r="AB21" s="1">
        <f>AB19*Assumptions!$E$6</f>
        <v>0</v>
      </c>
      <c r="AD21" s="23">
        <f>SUM(E21:H21)</f>
        <v>0</v>
      </c>
      <c r="AE21" s="24">
        <f>SUM(I21:T21)</f>
        <v>0</v>
      </c>
      <c r="AF21" s="25">
        <f>SUM(U21:AB21)</f>
        <v>0</v>
      </c>
    </row>
    <row r="22" spans="2:32" x14ac:dyDescent="0.15">
      <c r="B22" t="s">
        <v>54</v>
      </c>
      <c r="D22" s="37"/>
      <c r="E22" s="1"/>
      <c r="F22" s="1"/>
      <c r="G22" s="1"/>
      <c r="H22" s="1"/>
      <c r="I22" s="1"/>
      <c r="J22" s="1"/>
      <c r="K22" s="1"/>
      <c r="L22" s="1"/>
      <c r="M22" s="24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D22" s="23"/>
      <c r="AE22" s="24"/>
      <c r="AF22" s="25"/>
    </row>
    <row r="23" spans="2:32" x14ac:dyDescent="0.15">
      <c r="C23" t="s">
        <v>55</v>
      </c>
      <c r="D23" s="37"/>
      <c r="E23" s="1">
        <f>Assumptions!$O$10</f>
        <v>5000</v>
      </c>
      <c r="F23" s="1">
        <f>Assumptions!$O$10</f>
        <v>5000</v>
      </c>
      <c r="G23" s="1">
        <f>Assumptions!$O$10</f>
        <v>5000</v>
      </c>
      <c r="H23" s="1">
        <f>Assumptions!$O$10</f>
        <v>5000</v>
      </c>
      <c r="I23" s="1">
        <f>Assumptions!$O$10</f>
        <v>5000</v>
      </c>
      <c r="J23" s="1">
        <f>Assumptions!$O$10</f>
        <v>5000</v>
      </c>
      <c r="K23" s="1">
        <f>Assumptions!$O$10</f>
        <v>5000</v>
      </c>
      <c r="L23" s="1">
        <f>Assumptions!$O$10</f>
        <v>5000</v>
      </c>
      <c r="M23" s="1">
        <f>Assumptions!$O$10</f>
        <v>5000</v>
      </c>
      <c r="N23" s="1">
        <f>Assumptions!$O$10</f>
        <v>5000</v>
      </c>
      <c r="O23" s="1">
        <f>Assumptions!$O$10</f>
        <v>5000</v>
      </c>
      <c r="P23" s="1">
        <f>Assumptions!$O$10</f>
        <v>5000</v>
      </c>
      <c r="Q23" s="1">
        <f>Assumptions!$O$10</f>
        <v>5000</v>
      </c>
      <c r="R23" s="1">
        <f>Assumptions!$O$10</f>
        <v>5000</v>
      </c>
      <c r="S23" s="1">
        <f>Assumptions!$O$10</f>
        <v>5000</v>
      </c>
      <c r="T23" s="1">
        <f>Assumptions!$O$10</f>
        <v>5000</v>
      </c>
      <c r="U23" s="1">
        <f>Assumptions!$O$10</f>
        <v>5000</v>
      </c>
      <c r="V23" s="1">
        <f>Assumptions!$O$10</f>
        <v>5000</v>
      </c>
      <c r="W23" s="1">
        <f>Assumptions!$O$10</f>
        <v>5000</v>
      </c>
      <c r="X23" s="1">
        <f>Assumptions!$O$10</f>
        <v>5000</v>
      </c>
      <c r="Y23" s="1">
        <f>Assumptions!$O$10</f>
        <v>5000</v>
      </c>
      <c r="Z23" s="1">
        <f>Assumptions!$O$10</f>
        <v>5000</v>
      </c>
      <c r="AA23" s="1">
        <f>Assumptions!$O$10</f>
        <v>5000</v>
      </c>
      <c r="AB23" s="1">
        <f>Assumptions!$O$10</f>
        <v>5000</v>
      </c>
      <c r="AD23" s="23"/>
      <c r="AE23" s="24"/>
      <c r="AF23" s="25"/>
    </row>
    <row r="24" spans="2:32" x14ac:dyDescent="0.15">
      <c r="C24" t="s">
        <v>56</v>
      </c>
      <c r="D24" s="37"/>
      <c r="E24" s="1">
        <f>E105*Assumptions!$O$11</f>
        <v>0</v>
      </c>
      <c r="F24" s="1">
        <f>F105*Assumptions!$O$11</f>
        <v>0</v>
      </c>
      <c r="G24" s="1">
        <f>G105*Assumptions!$O$11</f>
        <v>0</v>
      </c>
      <c r="H24" s="1">
        <f>H105*Assumptions!$O$11</f>
        <v>0</v>
      </c>
      <c r="I24" s="1">
        <f>I105*Assumptions!$O$11</f>
        <v>0</v>
      </c>
      <c r="J24" s="1">
        <f>J105*Assumptions!$O$11</f>
        <v>0</v>
      </c>
      <c r="K24" s="1">
        <f>K105*Assumptions!$O$11</f>
        <v>0</v>
      </c>
      <c r="L24" s="1">
        <f>L105*Assumptions!$O$11</f>
        <v>0</v>
      </c>
      <c r="M24" s="1">
        <f>M105*Assumptions!$O$11</f>
        <v>0</v>
      </c>
      <c r="N24" s="1">
        <f>N105*Assumptions!$O$11</f>
        <v>0</v>
      </c>
      <c r="O24" s="1">
        <f>O105*Assumptions!$O$11</f>
        <v>0</v>
      </c>
      <c r="P24" s="1">
        <f>P105*Assumptions!$O$11</f>
        <v>0</v>
      </c>
      <c r="Q24" s="1">
        <f>Q105*Assumptions!$O$11</f>
        <v>0</v>
      </c>
      <c r="R24" s="1">
        <f>R105*Assumptions!$O$11</f>
        <v>0</v>
      </c>
      <c r="S24" s="1">
        <f>S105*Assumptions!$O$11</f>
        <v>0</v>
      </c>
      <c r="T24" s="1">
        <f>T105*Assumptions!$O$11</f>
        <v>0</v>
      </c>
      <c r="U24" s="1">
        <f>U105*Assumptions!$O$11</f>
        <v>0</v>
      </c>
      <c r="V24" s="1">
        <f>V105*Assumptions!$O$11</f>
        <v>0</v>
      </c>
      <c r="W24" s="1">
        <f>W105*Assumptions!$O$11</f>
        <v>0</v>
      </c>
      <c r="X24" s="1">
        <f>X105*Assumptions!$O$11</f>
        <v>0</v>
      </c>
      <c r="Y24" s="1">
        <f>Y105*Assumptions!$O$11</f>
        <v>0</v>
      </c>
      <c r="Z24" s="1">
        <f>Z105*Assumptions!$O$11</f>
        <v>0</v>
      </c>
      <c r="AA24" s="1">
        <f>AA105*Assumptions!$O$11</f>
        <v>0</v>
      </c>
      <c r="AB24" s="1">
        <f>AB105*Assumptions!$O$11</f>
        <v>0</v>
      </c>
      <c r="AD24" s="23"/>
      <c r="AE24" s="24"/>
      <c r="AF24" s="25"/>
    </row>
    <row r="25" spans="2:32" x14ac:dyDescent="0.15">
      <c r="B25" t="s">
        <v>21</v>
      </c>
      <c r="AD25" s="11"/>
      <c r="AE25" s="12"/>
      <c r="AF25" s="22"/>
    </row>
    <row r="26" spans="2:32" x14ac:dyDescent="0.15">
      <c r="C26" t="s">
        <v>36</v>
      </c>
      <c r="E26" s="1">
        <f>Assumptions!$O$7</f>
        <v>0</v>
      </c>
      <c r="F26" s="1">
        <f>Assumptions!$O$7</f>
        <v>0</v>
      </c>
      <c r="G26" s="1">
        <f>Assumptions!$O$7</f>
        <v>0</v>
      </c>
      <c r="H26" s="1">
        <f>Assumptions!$O$7</f>
        <v>0</v>
      </c>
      <c r="I26" s="1">
        <f>Assumptions!$O$7</f>
        <v>0</v>
      </c>
      <c r="J26" s="1">
        <f>Assumptions!$O$7</f>
        <v>0</v>
      </c>
      <c r="K26" s="1">
        <f>Assumptions!$O$7</f>
        <v>0</v>
      </c>
      <c r="L26" s="1">
        <f>Assumptions!$O$7</f>
        <v>0</v>
      </c>
      <c r="M26" s="1">
        <f>Assumptions!$O$7</f>
        <v>0</v>
      </c>
      <c r="N26" s="1">
        <f>Assumptions!$O$7</f>
        <v>0</v>
      </c>
      <c r="O26" s="1">
        <f>Assumptions!$O$7</f>
        <v>0</v>
      </c>
      <c r="P26" s="1">
        <f>Assumptions!$O$7</f>
        <v>0</v>
      </c>
      <c r="Q26" s="1">
        <f>Assumptions!$O$7</f>
        <v>0</v>
      </c>
      <c r="R26" s="1">
        <f>Assumptions!$O$7</f>
        <v>0</v>
      </c>
      <c r="S26" s="1">
        <f>Assumptions!$O$7</f>
        <v>0</v>
      </c>
      <c r="T26" s="1">
        <f>Assumptions!$O$7</f>
        <v>0</v>
      </c>
      <c r="U26" s="1">
        <f>Assumptions!$O$7</f>
        <v>0</v>
      </c>
      <c r="V26" s="1">
        <f>Assumptions!$O$7</f>
        <v>0</v>
      </c>
      <c r="W26" s="1">
        <f>Assumptions!$O$7</f>
        <v>0</v>
      </c>
      <c r="X26" s="1">
        <f>Assumptions!$O$7</f>
        <v>0</v>
      </c>
      <c r="Y26" s="1">
        <f>Assumptions!$O$7</f>
        <v>0</v>
      </c>
      <c r="Z26" s="1">
        <f>Assumptions!$O$7</f>
        <v>0</v>
      </c>
      <c r="AA26" s="1">
        <f>Assumptions!$O$7</f>
        <v>0</v>
      </c>
      <c r="AB26" s="1">
        <f>Assumptions!$O$7</f>
        <v>0</v>
      </c>
      <c r="AD26" s="72">
        <f>SUM(E26:H26)</f>
        <v>0</v>
      </c>
      <c r="AE26" s="73">
        <f>SUM(I26:T26)</f>
        <v>0</v>
      </c>
      <c r="AF26" s="74">
        <f>SUM(U26:AB26)</f>
        <v>0</v>
      </c>
    </row>
    <row r="27" spans="2:32" x14ac:dyDescent="0.15">
      <c r="C27" t="s">
        <v>60</v>
      </c>
      <c r="E27" s="99">
        <f>Assumptions!$O$8</f>
        <v>0</v>
      </c>
      <c r="F27" s="99">
        <f>Assumptions!$O$8</f>
        <v>0</v>
      </c>
      <c r="G27" s="99">
        <f>Assumptions!$O$8</f>
        <v>0</v>
      </c>
      <c r="H27" s="99">
        <f>Assumptions!$O$8</f>
        <v>0</v>
      </c>
      <c r="I27" s="99">
        <f>Assumptions!$O$8</f>
        <v>0</v>
      </c>
      <c r="J27" s="99">
        <f>Assumptions!$O$8</f>
        <v>0</v>
      </c>
      <c r="K27" s="99">
        <f>Assumptions!$O$8</f>
        <v>0</v>
      </c>
      <c r="L27" s="99">
        <f>Assumptions!$O$8</f>
        <v>0</v>
      </c>
      <c r="M27" s="99">
        <f>Assumptions!$O$8</f>
        <v>0</v>
      </c>
      <c r="N27" s="99">
        <f>Assumptions!$O$8</f>
        <v>0</v>
      </c>
      <c r="O27" s="99">
        <f>Assumptions!$O$8</f>
        <v>0</v>
      </c>
      <c r="P27" s="99">
        <f>Assumptions!$O$8</f>
        <v>0</v>
      </c>
      <c r="Q27" s="99">
        <f>Assumptions!$O$8</f>
        <v>0</v>
      </c>
      <c r="R27" s="99">
        <f>Assumptions!$O$8</f>
        <v>0</v>
      </c>
      <c r="S27" s="99">
        <f>Assumptions!$O$8</f>
        <v>0</v>
      </c>
      <c r="T27" s="99">
        <f>Assumptions!$O$8</f>
        <v>0</v>
      </c>
      <c r="U27" s="99">
        <f>Assumptions!$O$8</f>
        <v>0</v>
      </c>
      <c r="V27" s="99">
        <f>Assumptions!$O$8</f>
        <v>0</v>
      </c>
      <c r="W27" s="99">
        <f>Assumptions!$O$8</f>
        <v>0</v>
      </c>
      <c r="X27" s="99">
        <f>Assumptions!$O$8</f>
        <v>0</v>
      </c>
      <c r="Y27" s="99">
        <f>Assumptions!$O$8</f>
        <v>0</v>
      </c>
      <c r="Z27" s="99">
        <f>Assumptions!$O$8</f>
        <v>0</v>
      </c>
      <c r="AA27" s="99">
        <f>Assumptions!$O$8</f>
        <v>0</v>
      </c>
      <c r="AB27" s="99">
        <f>Assumptions!$O$8</f>
        <v>0</v>
      </c>
      <c r="AD27" s="72">
        <f>SUM(E27:H27)</f>
        <v>0</v>
      </c>
      <c r="AE27" s="73">
        <f>SUM(I27:T27)</f>
        <v>0</v>
      </c>
      <c r="AF27" s="74">
        <f>SUM(U27:AB27)</f>
        <v>0</v>
      </c>
    </row>
    <row r="28" spans="2:32" x14ac:dyDescent="0.15">
      <c r="B28" t="s">
        <v>22</v>
      </c>
      <c r="AD28" s="75"/>
      <c r="AE28" s="46"/>
      <c r="AF28" s="76"/>
    </row>
    <row r="29" spans="2:32" x14ac:dyDescent="0.15">
      <c r="C29" t="s">
        <v>23</v>
      </c>
      <c r="E29" s="99">
        <f>ROUNDDOWN(E82*Assumptions!$J$8,0)*Assumptions!$J$9</f>
        <v>0</v>
      </c>
      <c r="F29" s="99">
        <f>ROUNDDOWN(F82*Assumptions!$J$8,0)*Assumptions!$J$9</f>
        <v>0</v>
      </c>
      <c r="G29" s="99">
        <f>ROUNDDOWN(G82*Assumptions!$J$8,0)*Assumptions!$J$9</f>
        <v>0</v>
      </c>
      <c r="H29" s="99">
        <f>ROUNDDOWN(H82*Assumptions!$J$8,0)*Assumptions!$J$9</f>
        <v>0</v>
      </c>
      <c r="I29" s="99">
        <f>ROUNDDOWN(I82*Assumptions!$J$8,0)*Assumptions!$J$9</f>
        <v>0</v>
      </c>
      <c r="J29" s="99">
        <f>ROUNDDOWN(J82*Assumptions!$J$8,0)*Assumptions!$J$9</f>
        <v>0</v>
      </c>
      <c r="K29" s="99">
        <f>ROUNDDOWN(K82*Assumptions!$J$8,0)*Assumptions!$J$9</f>
        <v>0</v>
      </c>
      <c r="L29" s="99">
        <f>ROUNDDOWN(L82*Assumptions!$J$8,0)*Assumptions!$J$9</f>
        <v>0</v>
      </c>
      <c r="M29" s="99">
        <f>ROUNDDOWN(M82*Assumptions!$J$8,0)*Assumptions!$J$9</f>
        <v>0</v>
      </c>
      <c r="N29" s="99">
        <f>ROUNDDOWN(N82*Assumptions!$J$8,0)*Assumptions!$J$9</f>
        <v>0</v>
      </c>
      <c r="O29" s="99">
        <f>ROUNDDOWN(O82*Assumptions!$J$8,0)*Assumptions!$J$9</f>
        <v>0</v>
      </c>
      <c r="P29" s="99">
        <f>ROUNDDOWN(P82*Assumptions!$J$8,0)*Assumptions!$J$9</f>
        <v>0</v>
      </c>
      <c r="Q29" s="99">
        <f>ROUNDDOWN(Q82*Assumptions!$J$8,0)*Assumptions!$J$9</f>
        <v>0</v>
      </c>
      <c r="R29" s="99">
        <f>ROUNDDOWN(R82*Assumptions!$J$8,0)*Assumptions!$J$9</f>
        <v>0</v>
      </c>
      <c r="S29" s="99">
        <f>ROUNDDOWN(S82*Assumptions!$J$8,0)*Assumptions!$J$9</f>
        <v>0</v>
      </c>
      <c r="T29" s="99">
        <f>ROUNDDOWN(T82*Assumptions!$J$8,0)*Assumptions!$J$9</f>
        <v>0</v>
      </c>
      <c r="U29" s="99">
        <f>ROUNDDOWN(U82*Assumptions!$J$8,0)*Assumptions!$J$9</f>
        <v>0</v>
      </c>
      <c r="V29" s="99">
        <f>ROUNDDOWN(V82*Assumptions!$J$8,0)*Assumptions!$J$9</f>
        <v>0</v>
      </c>
      <c r="W29" s="99">
        <f>ROUNDDOWN(W82*Assumptions!$J$8,0)*Assumptions!$J$9</f>
        <v>0</v>
      </c>
      <c r="X29" s="99">
        <f>ROUNDDOWN(X82*Assumptions!$J$8,0)*Assumptions!$J$9</f>
        <v>0</v>
      </c>
      <c r="Y29" s="99">
        <f>ROUNDDOWN(Y82*Assumptions!$J$8,0)*Assumptions!$J$9</f>
        <v>0</v>
      </c>
      <c r="Z29" s="99">
        <f>ROUNDDOWN(Z82*Assumptions!$J$8,0)*Assumptions!$J$9</f>
        <v>0</v>
      </c>
      <c r="AA29" s="99">
        <f>ROUNDDOWN(AA82*Assumptions!$J$8,0)*Assumptions!$J$9</f>
        <v>0</v>
      </c>
      <c r="AB29" s="99">
        <f>ROUNDDOWN(AB82*Assumptions!$J$8,0)*Assumptions!$J$9</f>
        <v>0</v>
      </c>
      <c r="AD29" s="72">
        <f>SUM(E29:H29)</f>
        <v>0</v>
      </c>
      <c r="AE29" s="73">
        <f>SUM(I29:T29)</f>
        <v>0</v>
      </c>
      <c r="AF29" s="74">
        <f>SUM(U29:AB29)</f>
        <v>0</v>
      </c>
    </row>
    <row r="30" spans="2:32" x14ac:dyDescent="0.15">
      <c r="C30" t="s">
        <v>35</v>
      </c>
      <c r="E30" s="44">
        <v>0</v>
      </c>
      <c r="F30" s="99">
        <f>Assumptions!$J$11</f>
        <v>15000</v>
      </c>
      <c r="G30" s="99">
        <f>Assumptions!$J$11</f>
        <v>15000</v>
      </c>
      <c r="H30" s="99">
        <f>Assumptions!$J$11</f>
        <v>15000</v>
      </c>
      <c r="I30" s="99">
        <f>Assumptions!$J$11</f>
        <v>15000</v>
      </c>
      <c r="J30" s="99">
        <f>Assumptions!$J$11</f>
        <v>15000</v>
      </c>
      <c r="K30" s="99">
        <f>Assumptions!$J$11</f>
        <v>15000</v>
      </c>
      <c r="L30" s="99">
        <f>Assumptions!$J$11</f>
        <v>15000</v>
      </c>
      <c r="M30" s="99">
        <f>Assumptions!$J$11</f>
        <v>15000</v>
      </c>
      <c r="N30" s="99">
        <f>Assumptions!$J$11</f>
        <v>15000</v>
      </c>
      <c r="O30" s="99">
        <f>Assumptions!$J$11</f>
        <v>15000</v>
      </c>
      <c r="P30" s="99">
        <f>Assumptions!$J$11</f>
        <v>15000</v>
      </c>
      <c r="Q30" s="99">
        <f>Assumptions!$J$11</f>
        <v>15000</v>
      </c>
      <c r="R30" s="99">
        <f>Assumptions!$J$11</f>
        <v>15000</v>
      </c>
      <c r="S30" s="99">
        <f>Assumptions!$J$11</f>
        <v>15000</v>
      </c>
      <c r="T30" s="99">
        <f>Assumptions!$J$11</f>
        <v>15000</v>
      </c>
      <c r="U30" s="99">
        <f>Assumptions!$J$11</f>
        <v>15000</v>
      </c>
      <c r="V30" s="99">
        <f>Assumptions!$J$11</f>
        <v>15000</v>
      </c>
      <c r="W30" s="99">
        <f>Assumptions!$J$11</f>
        <v>15000</v>
      </c>
      <c r="X30" s="99">
        <f>Assumptions!$J$11</f>
        <v>15000</v>
      </c>
      <c r="Y30" s="99">
        <f>Assumptions!$J$11</f>
        <v>15000</v>
      </c>
      <c r="Z30" s="99">
        <f>Assumptions!$J$11</f>
        <v>15000</v>
      </c>
      <c r="AA30" s="99">
        <f>Assumptions!$J$11</f>
        <v>15000</v>
      </c>
      <c r="AB30" s="99">
        <f>Assumptions!$J$11</f>
        <v>15000</v>
      </c>
      <c r="AD30" s="72">
        <f>SUM(E30:H30)</f>
        <v>45000</v>
      </c>
      <c r="AE30" s="73">
        <f>SUM(I30:T30)</f>
        <v>180000</v>
      </c>
      <c r="AF30" s="74">
        <f>SUM(U30:AB30)</f>
        <v>120000</v>
      </c>
    </row>
    <row r="31" spans="2:32" x14ac:dyDescent="0.15">
      <c r="C31" t="s">
        <v>24</v>
      </c>
      <c r="E31" s="99">
        <f>Assumptions!$J$12</f>
        <v>15000</v>
      </c>
      <c r="F31" s="99">
        <f>Assumptions!$J$12</f>
        <v>15000</v>
      </c>
      <c r="G31" s="99">
        <f>Assumptions!$J$12</f>
        <v>15000</v>
      </c>
      <c r="H31" s="99">
        <f>Assumptions!$J$12</f>
        <v>15000</v>
      </c>
      <c r="I31" s="99">
        <f>Assumptions!$J$12</f>
        <v>15000</v>
      </c>
      <c r="J31" s="99">
        <f>Assumptions!$J$12</f>
        <v>15000</v>
      </c>
      <c r="K31" s="99">
        <f>Assumptions!$J$12</f>
        <v>15000</v>
      </c>
      <c r="L31" s="99">
        <f>Assumptions!$J$12</f>
        <v>15000</v>
      </c>
      <c r="M31" s="99">
        <f>Assumptions!$J$12</f>
        <v>15000</v>
      </c>
      <c r="N31" s="99">
        <f>Assumptions!$J$12</f>
        <v>15000</v>
      </c>
      <c r="O31" s="99">
        <f>Assumptions!$J$12</f>
        <v>15000</v>
      </c>
      <c r="P31" s="99">
        <f>Assumptions!$J$12</f>
        <v>15000</v>
      </c>
      <c r="Q31" s="99">
        <f>Assumptions!$J$12</f>
        <v>15000</v>
      </c>
      <c r="R31" s="99">
        <f>Assumptions!$J$12</f>
        <v>15000</v>
      </c>
      <c r="S31" s="99">
        <f>Assumptions!$J$12</f>
        <v>15000</v>
      </c>
      <c r="T31" s="99">
        <f>Assumptions!$J$12</f>
        <v>15000</v>
      </c>
      <c r="U31" s="99">
        <f>Assumptions!$J$12</f>
        <v>15000</v>
      </c>
      <c r="V31" s="99">
        <f>Assumptions!$J$12</f>
        <v>15000</v>
      </c>
      <c r="W31" s="99">
        <f>Assumptions!$J$12</f>
        <v>15000</v>
      </c>
      <c r="X31" s="99">
        <f>Assumptions!$J$12</f>
        <v>15000</v>
      </c>
      <c r="Y31" s="99">
        <f>Assumptions!$J$12</f>
        <v>15000</v>
      </c>
      <c r="Z31" s="99">
        <f>Assumptions!$J$12</f>
        <v>15000</v>
      </c>
      <c r="AA31" s="99">
        <f>Assumptions!$J$12</f>
        <v>15000</v>
      </c>
      <c r="AB31" s="99">
        <f>Assumptions!$J$12</f>
        <v>15000</v>
      </c>
      <c r="AD31" s="72">
        <f>SUM(E31:H31)</f>
        <v>60000</v>
      </c>
      <c r="AE31" s="73">
        <f>SUM(I31:T31)</f>
        <v>180000</v>
      </c>
      <c r="AF31" s="74">
        <f>SUM(U31:AB31)</f>
        <v>120000</v>
      </c>
    </row>
    <row r="32" spans="2:32" x14ac:dyDescent="0.15">
      <c r="C32" t="s">
        <v>25</v>
      </c>
      <c r="E32" s="44">
        <v>0</v>
      </c>
      <c r="F32" s="44">
        <v>0</v>
      </c>
      <c r="G32" s="99">
        <f>Assumptions!$J$13</f>
        <v>5000</v>
      </c>
      <c r="H32" s="99">
        <f>Assumptions!$J$13</f>
        <v>5000</v>
      </c>
      <c r="I32" s="99">
        <f>Assumptions!$J$13</f>
        <v>5000</v>
      </c>
      <c r="J32" s="99">
        <f>Assumptions!$J$13</f>
        <v>5000</v>
      </c>
      <c r="K32" s="99">
        <f>Assumptions!$J$13</f>
        <v>5000</v>
      </c>
      <c r="L32" s="99">
        <f>Assumptions!$J$13</f>
        <v>5000</v>
      </c>
      <c r="M32" s="99">
        <f>Assumptions!$J$13</f>
        <v>5000</v>
      </c>
      <c r="N32" s="99">
        <f>Assumptions!$J$13</f>
        <v>5000</v>
      </c>
      <c r="O32" s="99">
        <f>Assumptions!$J$13</f>
        <v>5000</v>
      </c>
      <c r="P32" s="99">
        <f>Assumptions!$J$13</f>
        <v>5000</v>
      </c>
      <c r="Q32" s="99">
        <f>Assumptions!$J$13</f>
        <v>5000</v>
      </c>
      <c r="R32" s="99">
        <f>Assumptions!$J$13</f>
        <v>5000</v>
      </c>
      <c r="S32" s="99">
        <f>Assumptions!$J$13</f>
        <v>5000</v>
      </c>
      <c r="T32" s="99">
        <f>Assumptions!$J$13</f>
        <v>5000</v>
      </c>
      <c r="U32" s="99">
        <f>Assumptions!$J$13</f>
        <v>5000</v>
      </c>
      <c r="V32" s="99">
        <f>Assumptions!$J$13</f>
        <v>5000</v>
      </c>
      <c r="W32" s="99">
        <f>Assumptions!$J$13</f>
        <v>5000</v>
      </c>
      <c r="X32" s="99">
        <f>Assumptions!$J$13</f>
        <v>5000</v>
      </c>
      <c r="Y32" s="99">
        <f>Assumptions!$J$13</f>
        <v>5000</v>
      </c>
      <c r="Z32" s="99">
        <f>Assumptions!$J$13</f>
        <v>5000</v>
      </c>
      <c r="AA32" s="99">
        <f>Assumptions!$J$13</f>
        <v>5000</v>
      </c>
      <c r="AB32" s="99">
        <f>Assumptions!$J$13</f>
        <v>5000</v>
      </c>
      <c r="AD32" s="72">
        <f>SUM(E32:H32)</f>
        <v>10000</v>
      </c>
      <c r="AE32" s="73">
        <f>SUM(I32:T32)</f>
        <v>60000</v>
      </c>
      <c r="AF32" s="74">
        <f>SUM(U32:AB32)</f>
        <v>40000</v>
      </c>
    </row>
    <row r="33" spans="2:32" x14ac:dyDescent="0.15">
      <c r="B33" t="s">
        <v>11</v>
      </c>
      <c r="AD33" s="75"/>
      <c r="AE33" s="46"/>
      <c r="AF33" s="76"/>
    </row>
    <row r="34" spans="2:32" x14ac:dyDescent="0.15">
      <c r="C34" t="s">
        <v>26</v>
      </c>
      <c r="E34" s="99">
        <f>MAX(Assumptions!$E$13,E105*Assumptions!$E$10*Assumptions!$E$11/12)</f>
        <v>9375</v>
      </c>
      <c r="F34" s="99">
        <f>MAX(Assumptions!$E$13,F105*Assumptions!$E$10*Assumptions!$E$11/12)</f>
        <v>9375</v>
      </c>
      <c r="G34" s="99">
        <f>MAX(Assumptions!$E$13,G105*Assumptions!$E$10*Assumptions!$E$11/12)</f>
        <v>9375</v>
      </c>
      <c r="H34" s="99">
        <f>MAX(Assumptions!$E$13,H105*Assumptions!$E$10*Assumptions!$E$11/12)</f>
        <v>9375</v>
      </c>
      <c r="I34" s="99">
        <f>MAX(Assumptions!$E$13,I105*Assumptions!$E$10*Assumptions!$E$11/12)</f>
        <v>9375</v>
      </c>
      <c r="J34" s="99">
        <f>MAX(Assumptions!$E$13,J105*Assumptions!$E$10*Assumptions!$E$11/12)</f>
        <v>9375</v>
      </c>
      <c r="K34" s="99">
        <f>MAX(Assumptions!$E$13,K105*Assumptions!$E$10*Assumptions!$E$11/12)</f>
        <v>9375</v>
      </c>
      <c r="L34" s="99">
        <f>MAX(Assumptions!$E$13,L105*Assumptions!$E$10*Assumptions!$E$11/12)</f>
        <v>9375</v>
      </c>
      <c r="M34" s="99">
        <f>MAX(Assumptions!$E$13,M105*Assumptions!$E$10*Assumptions!$E$11/12)</f>
        <v>9375</v>
      </c>
      <c r="N34" s="99">
        <f>MAX(Assumptions!$E$13,N105*Assumptions!$E$10*Assumptions!$E$11/12)</f>
        <v>9375</v>
      </c>
      <c r="O34" s="99">
        <f>MAX(Assumptions!$E$13,O105*Assumptions!$E$10*Assumptions!$E$11/12)</f>
        <v>9375</v>
      </c>
      <c r="P34" s="99">
        <f>MAX(Assumptions!$E$13,P105*Assumptions!$E$10*Assumptions!$E$11/12)</f>
        <v>9375</v>
      </c>
      <c r="Q34" s="99">
        <f>MAX(Assumptions!$E$13,Q105*Assumptions!$E$10*Assumptions!$E$11/12)</f>
        <v>9375</v>
      </c>
      <c r="R34" s="99">
        <f>MAX(Assumptions!$E$13,R105*Assumptions!$E$10*Assumptions!$E$11/12)</f>
        <v>9375</v>
      </c>
      <c r="S34" s="99">
        <f>MAX(Assumptions!$E$13,S105*Assumptions!$E$10*Assumptions!$E$11/12)</f>
        <v>9375</v>
      </c>
      <c r="T34" s="99">
        <f>MAX(Assumptions!$E$13,T105*Assumptions!$E$10*Assumptions!$E$11/12)</f>
        <v>9375</v>
      </c>
      <c r="U34" s="99">
        <f>MAX(Assumptions!$E$13,U105*Assumptions!$E$10*Assumptions!$E$11/12)</f>
        <v>9375</v>
      </c>
      <c r="V34" s="99">
        <f>MAX(Assumptions!$E$13,V105*Assumptions!$E$10*Assumptions!$E$11/12)</f>
        <v>9375</v>
      </c>
      <c r="W34" s="99">
        <f>MAX(Assumptions!$E$13,W105*Assumptions!$E$10*Assumptions!$E$11/12)</f>
        <v>9375</v>
      </c>
      <c r="X34" s="99">
        <f>MAX(Assumptions!$E$13,X105*Assumptions!$E$10*Assumptions!$E$11/12)</f>
        <v>9375</v>
      </c>
      <c r="Y34" s="99">
        <f>MAX(Assumptions!$E$13,Y105*Assumptions!$E$10*Assumptions!$E$11/12)</f>
        <v>9375</v>
      </c>
      <c r="Z34" s="99">
        <f>MAX(Assumptions!$E$13,Z105*Assumptions!$E$10*Assumptions!$E$11/12)</f>
        <v>9375</v>
      </c>
      <c r="AA34" s="99">
        <f>MAX(Assumptions!$E$13,AA105*Assumptions!$E$10*Assumptions!$E$11/12)</f>
        <v>9375</v>
      </c>
      <c r="AB34" s="99">
        <f>MAX(Assumptions!$E$13,AB105*Assumptions!$E$10*Assumptions!$E$11/12)</f>
        <v>9375</v>
      </c>
      <c r="AD34" s="72">
        <f>SUM(E34:H34)</f>
        <v>37500</v>
      </c>
      <c r="AE34" s="73">
        <f>SUM(I34:T34)</f>
        <v>112500</v>
      </c>
      <c r="AF34" s="74">
        <f>SUM(U34:AB34)</f>
        <v>75000</v>
      </c>
    </row>
    <row r="35" spans="2:32" x14ac:dyDescent="0.15">
      <c r="C35" t="s">
        <v>27</v>
      </c>
      <c r="E35" s="99">
        <f>Assumptions!$E$17/12</f>
        <v>1000</v>
      </c>
      <c r="F35" s="99">
        <f>Assumptions!$E$17/12</f>
        <v>1000</v>
      </c>
      <c r="G35" s="99">
        <f>Assumptions!$E$17/12</f>
        <v>1000</v>
      </c>
      <c r="H35" s="99">
        <f>Assumptions!$E$17/12</f>
        <v>1000</v>
      </c>
      <c r="I35" s="99">
        <f>Assumptions!$E$17/12</f>
        <v>1000</v>
      </c>
      <c r="J35" s="99">
        <f>Assumptions!$E$17/12</f>
        <v>1000</v>
      </c>
      <c r="K35" s="99">
        <f>Assumptions!$E$17/12</f>
        <v>1000</v>
      </c>
      <c r="L35" s="99">
        <f>Assumptions!$E$17/12</f>
        <v>1000</v>
      </c>
      <c r="M35" s="99">
        <f>Assumptions!$E$17/12</f>
        <v>1000</v>
      </c>
      <c r="N35" s="99">
        <f>Assumptions!$E$17/12</f>
        <v>1000</v>
      </c>
      <c r="O35" s="99">
        <f>Assumptions!$E$17/12</f>
        <v>1000</v>
      </c>
      <c r="P35" s="99">
        <f>Assumptions!$E$17/12</f>
        <v>1000</v>
      </c>
      <c r="Q35" s="99">
        <f>Assumptions!$E$17/12</f>
        <v>1000</v>
      </c>
      <c r="R35" s="99">
        <f>Assumptions!$E$17/12</f>
        <v>1000</v>
      </c>
      <c r="S35" s="99">
        <f>Assumptions!$E$17/12</f>
        <v>1000</v>
      </c>
      <c r="T35" s="99">
        <f>Assumptions!$E$17/12</f>
        <v>1000</v>
      </c>
      <c r="U35" s="99">
        <f>Assumptions!$E$17/12</f>
        <v>1000</v>
      </c>
      <c r="V35" s="99">
        <f>Assumptions!$E$17/12</f>
        <v>1000</v>
      </c>
      <c r="W35" s="99">
        <f>Assumptions!$E$17/12</f>
        <v>1000</v>
      </c>
      <c r="X35" s="99">
        <f>Assumptions!$E$17/12</f>
        <v>1000</v>
      </c>
      <c r="Y35" s="99">
        <f>Assumptions!$E$17/12</f>
        <v>1000</v>
      </c>
      <c r="Z35" s="99">
        <f>Assumptions!$E$17/12</f>
        <v>1000</v>
      </c>
      <c r="AA35" s="99">
        <f>Assumptions!$E$17/12</f>
        <v>1000</v>
      </c>
      <c r="AB35" s="99">
        <f>Assumptions!$E$17/12</f>
        <v>1000</v>
      </c>
      <c r="AD35" s="72">
        <f>SUM(E35:H35)</f>
        <v>4000</v>
      </c>
      <c r="AE35" s="73">
        <f>SUM(I35:T35)</f>
        <v>12000</v>
      </c>
      <c r="AF35" s="74">
        <f>SUM(U35:AB35)</f>
        <v>8000</v>
      </c>
    </row>
    <row r="36" spans="2:32" x14ac:dyDescent="0.15">
      <c r="C36" t="s">
        <v>28</v>
      </c>
      <c r="E36" s="99">
        <f>E105*Assumptions!$J$15*Assumptions!$J$16</f>
        <v>0</v>
      </c>
      <c r="F36" s="99">
        <f>F105*Assumptions!$J$15*Assumptions!$J$16</f>
        <v>0</v>
      </c>
      <c r="G36" s="99">
        <f>G105*Assumptions!$J$15*Assumptions!$J$16</f>
        <v>0</v>
      </c>
      <c r="H36" s="99">
        <f>H105*Assumptions!$J$15*Assumptions!$J$16</f>
        <v>0</v>
      </c>
      <c r="I36" s="99">
        <f>I105*Assumptions!$J$15*Assumptions!$J$16</f>
        <v>0</v>
      </c>
      <c r="J36" s="99">
        <f>J105*Assumptions!$J$15*Assumptions!$J$16</f>
        <v>0</v>
      </c>
      <c r="K36" s="99">
        <f>K105*Assumptions!$J$15*Assumptions!$J$16</f>
        <v>0</v>
      </c>
      <c r="L36" s="99">
        <f>L105*Assumptions!$J$15*Assumptions!$J$16</f>
        <v>0</v>
      </c>
      <c r="M36" s="99">
        <f>M105*Assumptions!$J$15*Assumptions!$J$16</f>
        <v>0</v>
      </c>
      <c r="N36" s="99">
        <f>N105*Assumptions!$J$15*Assumptions!$J$16</f>
        <v>0</v>
      </c>
      <c r="O36" s="99">
        <f>O105*Assumptions!$J$15*Assumptions!$J$16</f>
        <v>0</v>
      </c>
      <c r="P36" s="99">
        <f>P105*Assumptions!$J$15*Assumptions!$J$16</f>
        <v>0</v>
      </c>
      <c r="Q36" s="99">
        <f>Q105*Assumptions!$J$15*Assumptions!$J$16</f>
        <v>0</v>
      </c>
      <c r="R36" s="99">
        <f>R105*Assumptions!$J$15*Assumptions!$J$16</f>
        <v>0</v>
      </c>
      <c r="S36" s="99">
        <f>S105*Assumptions!$J$15*Assumptions!$J$16</f>
        <v>0</v>
      </c>
      <c r="T36" s="99">
        <f>T105*Assumptions!$J$15*Assumptions!$J$16</f>
        <v>0</v>
      </c>
      <c r="U36" s="99">
        <f>U105*Assumptions!$J$15*Assumptions!$J$16</f>
        <v>0</v>
      </c>
      <c r="V36" s="99">
        <f>V105*Assumptions!$J$15*Assumptions!$J$16</f>
        <v>0</v>
      </c>
      <c r="W36" s="99">
        <f>W105*Assumptions!$J$15*Assumptions!$J$16</f>
        <v>0</v>
      </c>
      <c r="X36" s="99">
        <f>X105*Assumptions!$J$15*Assumptions!$J$16</f>
        <v>0</v>
      </c>
      <c r="Y36" s="99">
        <f>Y105*Assumptions!$J$15*Assumptions!$J$16</f>
        <v>0</v>
      </c>
      <c r="Z36" s="99">
        <f>Z105*Assumptions!$J$15*Assumptions!$J$16</f>
        <v>0</v>
      </c>
      <c r="AA36" s="99">
        <f>AA105*Assumptions!$J$15*Assumptions!$J$16</f>
        <v>0</v>
      </c>
      <c r="AB36" s="99">
        <f>AB105*Assumptions!$J$15*Assumptions!$J$16</f>
        <v>0</v>
      </c>
      <c r="AD36" s="72">
        <f>SUM(E36:H36)</f>
        <v>0</v>
      </c>
      <c r="AE36" s="73">
        <f>SUM(I36:T36)</f>
        <v>0</v>
      </c>
      <c r="AF36" s="74">
        <f>SUM(U36:AB36)</f>
        <v>0</v>
      </c>
    </row>
    <row r="37" spans="2:32" x14ac:dyDescent="0.15">
      <c r="C37" t="s">
        <v>29</v>
      </c>
      <c r="E37" s="44">
        <v>2000</v>
      </c>
      <c r="F37" s="44">
        <v>2000</v>
      </c>
      <c r="G37" s="44">
        <v>2000</v>
      </c>
      <c r="H37" s="44">
        <v>2000</v>
      </c>
      <c r="I37" s="44">
        <v>2000</v>
      </c>
      <c r="J37" s="44">
        <v>2000</v>
      </c>
      <c r="K37" s="44">
        <v>2000</v>
      </c>
      <c r="L37" s="44">
        <v>2000</v>
      </c>
      <c r="M37" s="44">
        <v>2000</v>
      </c>
      <c r="N37" s="44">
        <v>2000</v>
      </c>
      <c r="O37" s="44">
        <v>2000</v>
      </c>
      <c r="P37" s="44">
        <v>2000</v>
      </c>
      <c r="Q37" s="44">
        <v>2000</v>
      </c>
      <c r="R37" s="44">
        <v>2000</v>
      </c>
      <c r="S37" s="44">
        <v>2000</v>
      </c>
      <c r="T37" s="44">
        <v>2000</v>
      </c>
      <c r="U37" s="44">
        <v>2000</v>
      </c>
      <c r="V37" s="44">
        <v>2000</v>
      </c>
      <c r="W37" s="44">
        <v>2000</v>
      </c>
      <c r="X37" s="44">
        <v>2000</v>
      </c>
      <c r="Y37" s="44">
        <v>2000</v>
      </c>
      <c r="Z37" s="44">
        <v>2000</v>
      </c>
      <c r="AA37" s="44">
        <v>2000</v>
      </c>
      <c r="AB37" s="44">
        <v>2000</v>
      </c>
      <c r="AD37" s="72">
        <f>SUM(E37:H37)</f>
        <v>8000</v>
      </c>
      <c r="AE37" s="73">
        <f>SUM(I37:T37)</f>
        <v>24000</v>
      </c>
      <c r="AF37" s="74">
        <f>SUM(U37:AB37)</f>
        <v>16000</v>
      </c>
    </row>
    <row r="38" spans="2:32" x14ac:dyDescent="0.15">
      <c r="B38" s="3"/>
      <c r="C38" s="3" t="s">
        <v>30</v>
      </c>
      <c r="D38" s="3"/>
      <c r="E38" s="100">
        <f>Assumptions!$O$5</f>
        <v>10000</v>
      </c>
      <c r="F38" s="100">
        <f>Assumptions!$O$5</f>
        <v>10000</v>
      </c>
      <c r="G38" s="100">
        <f>Assumptions!$O$5</f>
        <v>10000</v>
      </c>
      <c r="H38" s="100">
        <f>Assumptions!$O$5</f>
        <v>10000</v>
      </c>
      <c r="I38" s="100">
        <f>Assumptions!$O$5</f>
        <v>10000</v>
      </c>
      <c r="J38" s="100">
        <f>Assumptions!$O$5</f>
        <v>10000</v>
      </c>
      <c r="K38" s="100">
        <f>Assumptions!$O$5</f>
        <v>10000</v>
      </c>
      <c r="L38" s="100">
        <f>Assumptions!$O$5</f>
        <v>10000</v>
      </c>
      <c r="M38" s="100">
        <f>Assumptions!$O$5</f>
        <v>10000</v>
      </c>
      <c r="N38" s="100">
        <f>Assumptions!$O$5</f>
        <v>10000</v>
      </c>
      <c r="O38" s="100">
        <f>Assumptions!$O$5</f>
        <v>10000</v>
      </c>
      <c r="P38" s="100">
        <f>Assumptions!$O$5</f>
        <v>10000</v>
      </c>
      <c r="Q38" s="100">
        <f>Assumptions!$O$5</f>
        <v>10000</v>
      </c>
      <c r="R38" s="100">
        <f>Assumptions!$O$5</f>
        <v>10000</v>
      </c>
      <c r="S38" s="100">
        <f>Assumptions!$O$5</f>
        <v>10000</v>
      </c>
      <c r="T38" s="100">
        <f>Assumptions!$O$5</f>
        <v>10000</v>
      </c>
      <c r="U38" s="100">
        <f>Assumptions!$O$5</f>
        <v>10000</v>
      </c>
      <c r="V38" s="100">
        <f>Assumptions!$O$5</f>
        <v>10000</v>
      </c>
      <c r="W38" s="100">
        <f>Assumptions!$O$5</f>
        <v>10000</v>
      </c>
      <c r="X38" s="100">
        <f>Assumptions!$O$5</f>
        <v>10000</v>
      </c>
      <c r="Y38" s="100">
        <f>Assumptions!$O$5</f>
        <v>10000</v>
      </c>
      <c r="Z38" s="100">
        <f>Assumptions!$O$5</f>
        <v>10000</v>
      </c>
      <c r="AA38" s="100">
        <f>Assumptions!$O$5</f>
        <v>10000</v>
      </c>
      <c r="AB38" s="100">
        <f>Assumptions!$O$5</f>
        <v>10000</v>
      </c>
      <c r="AD38" s="77">
        <f>SUM(E38:H38)</f>
        <v>40000</v>
      </c>
      <c r="AE38" s="78">
        <f>SUM(I38:T38)</f>
        <v>120000</v>
      </c>
      <c r="AF38" s="79">
        <f>SUM(U38:AB38)</f>
        <v>80000</v>
      </c>
    </row>
    <row r="39" spans="2:32" x14ac:dyDescent="0.15">
      <c r="B39" s="2" t="s">
        <v>0</v>
      </c>
      <c r="E39" s="1">
        <f>SUM(E19:E38)</f>
        <v>42375</v>
      </c>
      <c r="F39" s="1">
        <f t="shared" ref="F39:AB39" si="6">SUM(F19:F38)</f>
        <v>57375</v>
      </c>
      <c r="G39" s="1">
        <f t="shared" si="6"/>
        <v>62375</v>
      </c>
      <c r="H39" s="1">
        <f t="shared" si="6"/>
        <v>62375</v>
      </c>
      <c r="I39" s="1">
        <f t="shared" si="6"/>
        <v>62375</v>
      </c>
      <c r="J39" s="1">
        <f t="shared" si="6"/>
        <v>62375</v>
      </c>
      <c r="K39" s="1">
        <f t="shared" si="6"/>
        <v>62375</v>
      </c>
      <c r="L39" s="1">
        <f t="shared" si="6"/>
        <v>62375</v>
      </c>
      <c r="M39" s="1">
        <f t="shared" si="6"/>
        <v>62375</v>
      </c>
      <c r="N39" s="1">
        <f t="shared" si="6"/>
        <v>62375</v>
      </c>
      <c r="O39" s="1">
        <f t="shared" si="6"/>
        <v>62375</v>
      </c>
      <c r="P39" s="1">
        <f t="shared" si="6"/>
        <v>62375</v>
      </c>
      <c r="Q39" s="1">
        <f t="shared" si="6"/>
        <v>62375</v>
      </c>
      <c r="R39" s="1">
        <f t="shared" si="6"/>
        <v>62375</v>
      </c>
      <c r="S39" s="1">
        <f t="shared" si="6"/>
        <v>62375</v>
      </c>
      <c r="T39" s="1">
        <f t="shared" si="6"/>
        <v>62375</v>
      </c>
      <c r="U39" s="1">
        <f t="shared" si="6"/>
        <v>62375</v>
      </c>
      <c r="V39" s="1">
        <f t="shared" si="6"/>
        <v>62375</v>
      </c>
      <c r="W39" s="1">
        <f t="shared" si="6"/>
        <v>62375</v>
      </c>
      <c r="X39" s="1">
        <f t="shared" si="6"/>
        <v>62375</v>
      </c>
      <c r="Y39" s="1">
        <f t="shared" si="6"/>
        <v>62375</v>
      </c>
      <c r="Z39" s="1">
        <f t="shared" si="6"/>
        <v>62375</v>
      </c>
      <c r="AA39" s="1">
        <f t="shared" si="6"/>
        <v>62375</v>
      </c>
      <c r="AB39" s="1">
        <f t="shared" si="6"/>
        <v>62375</v>
      </c>
      <c r="AD39" s="23">
        <f>SUM(AD19:AD21,AD26:AD38)</f>
        <v>204500</v>
      </c>
      <c r="AE39" s="24">
        <f>SUM(AE19:AE21,AE26:AE38)</f>
        <v>688500</v>
      </c>
      <c r="AF39" s="25">
        <f>SUM(AF19:AF21,AF26:AF38)</f>
        <v>459000</v>
      </c>
    </row>
    <row r="40" spans="2:32" x14ac:dyDescent="0.15">
      <c r="AD40" s="11"/>
      <c r="AE40" s="12"/>
      <c r="AF40" s="22"/>
    </row>
    <row r="41" spans="2:32" x14ac:dyDescent="0.15">
      <c r="B41" s="2" t="s">
        <v>43</v>
      </c>
      <c r="E41" s="47">
        <f t="shared" ref="E41:AB41" si="7">E14-E39</f>
        <v>-42375</v>
      </c>
      <c r="F41" s="47">
        <f t="shared" si="7"/>
        <v>-57375</v>
      </c>
      <c r="G41" s="47">
        <f t="shared" si="7"/>
        <v>-62375</v>
      </c>
      <c r="H41" s="47">
        <f t="shared" si="7"/>
        <v>-62375</v>
      </c>
      <c r="I41" s="47">
        <f t="shared" si="7"/>
        <v>-62375</v>
      </c>
      <c r="J41" s="47">
        <f t="shared" si="7"/>
        <v>-62375</v>
      </c>
      <c r="K41" s="47">
        <f t="shared" si="7"/>
        <v>-62375</v>
      </c>
      <c r="L41" s="47">
        <f t="shared" si="7"/>
        <v>-62375</v>
      </c>
      <c r="M41" s="65">
        <f t="shared" si="7"/>
        <v>-62375</v>
      </c>
      <c r="N41" s="47">
        <f t="shared" si="7"/>
        <v>-62375</v>
      </c>
      <c r="O41" s="47">
        <f t="shared" si="7"/>
        <v>-62375</v>
      </c>
      <c r="P41" s="47">
        <f t="shared" si="7"/>
        <v>-62375</v>
      </c>
      <c r="Q41" s="47">
        <f t="shared" si="7"/>
        <v>-62375</v>
      </c>
      <c r="R41" s="47">
        <f t="shared" si="7"/>
        <v>-62375</v>
      </c>
      <c r="S41" s="47">
        <f t="shared" si="7"/>
        <v>-62375</v>
      </c>
      <c r="T41" s="47">
        <f t="shared" si="7"/>
        <v>-62375</v>
      </c>
      <c r="U41" s="47">
        <f t="shared" si="7"/>
        <v>-62375</v>
      </c>
      <c r="V41" s="47">
        <f t="shared" si="7"/>
        <v>-62375</v>
      </c>
      <c r="W41" s="47">
        <f t="shared" si="7"/>
        <v>-62375</v>
      </c>
      <c r="X41" s="47">
        <f t="shared" si="7"/>
        <v>-62375</v>
      </c>
      <c r="Y41" s="47">
        <f t="shared" si="7"/>
        <v>-62375</v>
      </c>
      <c r="Z41" s="47">
        <f t="shared" si="7"/>
        <v>-62375</v>
      </c>
      <c r="AA41" s="47">
        <f t="shared" si="7"/>
        <v>-62375</v>
      </c>
      <c r="AB41" s="47">
        <f t="shared" si="7"/>
        <v>-62375</v>
      </c>
      <c r="AD41" s="64">
        <f>AD14-AD39</f>
        <v>-204500</v>
      </c>
      <c r="AE41" s="65">
        <f>AE14-AE39</f>
        <v>-688500</v>
      </c>
      <c r="AF41" s="66">
        <f>AF14-AF39</f>
        <v>-459000</v>
      </c>
    </row>
    <row r="42" spans="2:32" x14ac:dyDescent="0.15">
      <c r="C42" t="s">
        <v>44</v>
      </c>
      <c r="E42" s="33" t="str">
        <f t="shared" ref="E42:AB42" si="8">IF(E41&lt;0,"NM",E41/E7)</f>
        <v>NM</v>
      </c>
      <c r="F42" s="33" t="str">
        <f t="shared" si="8"/>
        <v>NM</v>
      </c>
      <c r="G42" s="33" t="str">
        <f t="shared" si="8"/>
        <v>NM</v>
      </c>
      <c r="H42" s="33" t="str">
        <f t="shared" si="8"/>
        <v>NM</v>
      </c>
      <c r="I42" s="33" t="str">
        <f t="shared" si="8"/>
        <v>NM</v>
      </c>
      <c r="J42" s="33" t="str">
        <f t="shared" si="8"/>
        <v>NM</v>
      </c>
      <c r="K42" s="33" t="str">
        <f t="shared" si="8"/>
        <v>NM</v>
      </c>
      <c r="L42" s="33" t="str">
        <f t="shared" si="8"/>
        <v>NM</v>
      </c>
      <c r="M42" s="85" t="str">
        <f t="shared" si="8"/>
        <v>NM</v>
      </c>
      <c r="N42" s="48" t="str">
        <f t="shared" si="8"/>
        <v>NM</v>
      </c>
      <c r="O42" s="48" t="str">
        <f t="shared" si="8"/>
        <v>NM</v>
      </c>
      <c r="P42" s="48" t="str">
        <f t="shared" si="8"/>
        <v>NM</v>
      </c>
      <c r="Q42" s="48" t="str">
        <f t="shared" si="8"/>
        <v>NM</v>
      </c>
      <c r="R42" s="48" t="str">
        <f t="shared" si="8"/>
        <v>NM</v>
      </c>
      <c r="S42" s="48" t="str">
        <f t="shared" si="8"/>
        <v>NM</v>
      </c>
      <c r="T42" s="48" t="str">
        <f t="shared" si="8"/>
        <v>NM</v>
      </c>
      <c r="U42" s="48" t="str">
        <f t="shared" si="8"/>
        <v>NM</v>
      </c>
      <c r="V42" s="48" t="str">
        <f t="shared" si="8"/>
        <v>NM</v>
      </c>
      <c r="W42" s="48" t="str">
        <f t="shared" si="8"/>
        <v>NM</v>
      </c>
      <c r="X42" s="48" t="str">
        <f t="shared" si="8"/>
        <v>NM</v>
      </c>
      <c r="Y42" s="48" t="str">
        <f t="shared" si="8"/>
        <v>NM</v>
      </c>
      <c r="Z42" s="48" t="str">
        <f t="shared" si="8"/>
        <v>NM</v>
      </c>
      <c r="AA42" s="48" t="str">
        <f t="shared" si="8"/>
        <v>NM</v>
      </c>
      <c r="AB42" s="48" t="str">
        <f t="shared" si="8"/>
        <v>NM</v>
      </c>
      <c r="AD42" s="67" t="str">
        <f>IF(AD41&lt;0,"NM",AD41/AD7)</f>
        <v>NM</v>
      </c>
      <c r="AE42" s="68" t="str">
        <f>IF(AE41&lt;0,"NM",AE41/AE7)</f>
        <v>NM</v>
      </c>
      <c r="AF42" s="69" t="str">
        <f>IF(AF41&lt;0,"NM",AF41/AF7)</f>
        <v>NM</v>
      </c>
    </row>
    <row r="43" spans="2:32" x14ac:dyDescent="0.15">
      <c r="AD43" s="11"/>
      <c r="AE43" s="12"/>
      <c r="AF43" s="22"/>
    </row>
    <row r="44" spans="2:32" x14ac:dyDescent="0.15">
      <c r="B44" s="2" t="s">
        <v>31</v>
      </c>
      <c r="AD44" s="11"/>
      <c r="AE44" s="12"/>
      <c r="AF44" s="22"/>
    </row>
    <row r="45" spans="2:32" x14ac:dyDescent="0.15">
      <c r="C45" t="s">
        <v>33</v>
      </c>
      <c r="D45" s="35"/>
      <c r="E45" s="1">
        <f>Assumptions!$E7*E$82</f>
        <v>0</v>
      </c>
      <c r="F45" s="1">
        <f>Assumptions!$E7*F$82</f>
        <v>0</v>
      </c>
      <c r="G45" s="1">
        <f>Assumptions!$E7*G$82</f>
        <v>0</v>
      </c>
      <c r="H45" s="1">
        <f>Assumptions!$E7*H$82</f>
        <v>0</v>
      </c>
      <c r="I45" s="1">
        <f>Assumptions!$E7*I$82</f>
        <v>0</v>
      </c>
      <c r="J45" s="1">
        <f>Assumptions!$E7*J$82</f>
        <v>0</v>
      </c>
      <c r="K45" s="1">
        <f>Assumptions!$E7*K$82</f>
        <v>0</v>
      </c>
      <c r="L45" s="1">
        <f>Assumptions!$E7*L$82</f>
        <v>0</v>
      </c>
      <c r="M45" s="24">
        <f>Assumptions!$E7*M$82</f>
        <v>0</v>
      </c>
      <c r="N45" s="1">
        <f>Assumptions!$E7*N$82</f>
        <v>0</v>
      </c>
      <c r="O45" s="1">
        <f>Assumptions!$E7*O$82</f>
        <v>0</v>
      </c>
      <c r="P45" s="1">
        <f>Assumptions!$E7*P$82</f>
        <v>0</v>
      </c>
      <c r="Q45" s="1">
        <f>Assumptions!$E7*Q$82</f>
        <v>0</v>
      </c>
      <c r="R45" s="1">
        <f>Assumptions!$E7*R$82</f>
        <v>0</v>
      </c>
      <c r="S45" s="1">
        <f>Assumptions!$E7*S$82</f>
        <v>0</v>
      </c>
      <c r="T45" s="1">
        <f>Assumptions!$E7*T$82</f>
        <v>0</v>
      </c>
      <c r="U45" s="1">
        <f>Assumptions!$E7*U$82</f>
        <v>0</v>
      </c>
      <c r="V45" s="1">
        <f>Assumptions!$E7*V$82</f>
        <v>0</v>
      </c>
      <c r="W45" s="1">
        <f>Assumptions!$E7*W$82</f>
        <v>0</v>
      </c>
      <c r="X45" s="1">
        <f>Assumptions!$E7*X$82</f>
        <v>0</v>
      </c>
      <c r="Y45" s="1">
        <f>Assumptions!$E7*Y$82</f>
        <v>0</v>
      </c>
      <c r="Z45" s="1">
        <f>Assumptions!$E7*Z$82</f>
        <v>0</v>
      </c>
      <c r="AA45" s="1">
        <f>Assumptions!$E7*AA$82</f>
        <v>0</v>
      </c>
      <c r="AB45" s="1">
        <f>Assumptions!$E7*AB$82</f>
        <v>0</v>
      </c>
      <c r="AD45" s="23">
        <f>SUM(E45:H45)</f>
        <v>0</v>
      </c>
      <c r="AE45" s="24">
        <f>SUM(I45:T45)</f>
        <v>0</v>
      </c>
      <c r="AF45" s="25">
        <f>SUM(U45:AB45)</f>
        <v>0</v>
      </c>
    </row>
    <row r="46" spans="2:32" x14ac:dyDescent="0.15">
      <c r="C46" t="s">
        <v>32</v>
      </c>
      <c r="D46" s="35"/>
      <c r="E46" s="1">
        <f>Assumptions!$E8*E$82</f>
        <v>0</v>
      </c>
      <c r="F46" s="1">
        <f>Assumptions!$E8*F$82</f>
        <v>0</v>
      </c>
      <c r="G46" s="1">
        <f>Assumptions!$E8*G$82</f>
        <v>0</v>
      </c>
      <c r="H46" s="1">
        <f>Assumptions!$E8*H$82</f>
        <v>0</v>
      </c>
      <c r="I46" s="1">
        <f>Assumptions!$E8*I$82</f>
        <v>0</v>
      </c>
      <c r="J46" s="1">
        <f>Assumptions!$E8*J$82</f>
        <v>0</v>
      </c>
      <c r="K46" s="1">
        <f>Assumptions!$E8*K$82</f>
        <v>0</v>
      </c>
      <c r="L46" s="1">
        <f>Assumptions!$E8*L$82</f>
        <v>0</v>
      </c>
      <c r="M46" s="24">
        <f>Assumptions!$E8*M$82</f>
        <v>0</v>
      </c>
      <c r="N46" s="1">
        <f>Assumptions!$E8*N$82</f>
        <v>0</v>
      </c>
      <c r="O46" s="1">
        <f>Assumptions!$E8*O$82</f>
        <v>0</v>
      </c>
      <c r="P46" s="1">
        <f>Assumptions!$E8*P$82</f>
        <v>0</v>
      </c>
      <c r="Q46" s="1">
        <f>Assumptions!$E8*Q$82</f>
        <v>0</v>
      </c>
      <c r="R46" s="1">
        <f>Assumptions!$E8*R$82</f>
        <v>0</v>
      </c>
      <c r="S46" s="1">
        <f>Assumptions!$E8*S$82</f>
        <v>0</v>
      </c>
      <c r="T46" s="1">
        <f>Assumptions!$E8*T$82</f>
        <v>0</v>
      </c>
      <c r="U46" s="1">
        <f>Assumptions!$E8*U$82</f>
        <v>0</v>
      </c>
      <c r="V46" s="1">
        <f>Assumptions!$E8*V$82</f>
        <v>0</v>
      </c>
      <c r="W46" s="1">
        <f>Assumptions!$E8*W$82</f>
        <v>0</v>
      </c>
      <c r="X46" s="1">
        <f>Assumptions!$E8*X$82</f>
        <v>0</v>
      </c>
      <c r="Y46" s="1">
        <f>Assumptions!$E8*Y$82</f>
        <v>0</v>
      </c>
      <c r="Z46" s="1">
        <f>Assumptions!$E8*Z$82</f>
        <v>0</v>
      </c>
      <c r="AA46" s="1">
        <f>Assumptions!$E8*AA$82</f>
        <v>0</v>
      </c>
      <c r="AB46" s="1">
        <f>Assumptions!$E8*AB$82</f>
        <v>0</v>
      </c>
      <c r="AD46" s="23">
        <f>SUM(E46:H46)</f>
        <v>0</v>
      </c>
      <c r="AE46" s="24">
        <f>SUM(I46:T46)</f>
        <v>0</v>
      </c>
      <c r="AF46" s="25">
        <f>SUM(U46:AB46)</f>
        <v>0</v>
      </c>
    </row>
    <row r="47" spans="2:32" x14ac:dyDescent="0.15">
      <c r="AD47" s="11"/>
      <c r="AE47" s="12"/>
      <c r="AF47" s="22"/>
    </row>
    <row r="48" spans="2:32" x14ac:dyDescent="0.15">
      <c r="B48" s="6" t="s">
        <v>34</v>
      </c>
      <c r="C48" s="5"/>
      <c r="D48" s="5"/>
      <c r="E48" s="50">
        <f t="shared" ref="E48:AB48" si="9">E41-SUM(E45:E46)</f>
        <v>-42375</v>
      </c>
      <c r="F48" s="50">
        <f t="shared" si="9"/>
        <v>-57375</v>
      </c>
      <c r="G48" s="50">
        <f t="shared" si="9"/>
        <v>-62375</v>
      </c>
      <c r="H48" s="50">
        <f t="shared" si="9"/>
        <v>-62375</v>
      </c>
      <c r="I48" s="50">
        <f t="shared" si="9"/>
        <v>-62375</v>
      </c>
      <c r="J48" s="50">
        <f t="shared" si="9"/>
        <v>-62375</v>
      </c>
      <c r="K48" s="50">
        <f t="shared" si="9"/>
        <v>-62375</v>
      </c>
      <c r="L48" s="50">
        <f t="shared" si="9"/>
        <v>-62375</v>
      </c>
      <c r="M48" s="50">
        <f t="shared" si="9"/>
        <v>-62375</v>
      </c>
      <c r="N48" s="50">
        <f t="shared" si="9"/>
        <v>-62375</v>
      </c>
      <c r="O48" s="50">
        <f t="shared" si="9"/>
        <v>-62375</v>
      </c>
      <c r="P48" s="50">
        <f t="shared" si="9"/>
        <v>-62375</v>
      </c>
      <c r="Q48" s="50">
        <f t="shared" si="9"/>
        <v>-62375</v>
      </c>
      <c r="R48" s="50">
        <f t="shared" si="9"/>
        <v>-62375</v>
      </c>
      <c r="S48" s="50">
        <f t="shared" si="9"/>
        <v>-62375</v>
      </c>
      <c r="T48" s="50">
        <f t="shared" si="9"/>
        <v>-62375</v>
      </c>
      <c r="U48" s="50">
        <f t="shared" si="9"/>
        <v>-62375</v>
      </c>
      <c r="V48" s="50">
        <f t="shared" si="9"/>
        <v>-62375</v>
      </c>
      <c r="W48" s="50">
        <f t="shared" si="9"/>
        <v>-62375</v>
      </c>
      <c r="X48" s="50">
        <f t="shared" si="9"/>
        <v>-62375</v>
      </c>
      <c r="Y48" s="50">
        <f t="shared" si="9"/>
        <v>-62375</v>
      </c>
      <c r="Z48" s="50">
        <f t="shared" si="9"/>
        <v>-62375</v>
      </c>
      <c r="AA48" s="50">
        <f t="shared" si="9"/>
        <v>-62375</v>
      </c>
      <c r="AB48" s="50">
        <f t="shared" si="9"/>
        <v>-62375</v>
      </c>
      <c r="AD48" s="70">
        <f>SUM(E48:H48)</f>
        <v>-224500</v>
      </c>
      <c r="AE48" s="50">
        <f>SUM(I48:T48)</f>
        <v>-748500</v>
      </c>
      <c r="AF48" s="71">
        <f>SUM(U48:AB48)</f>
        <v>-499000</v>
      </c>
    </row>
    <row r="49" spans="2:32" x14ac:dyDescent="0.15">
      <c r="B49" s="6" t="s">
        <v>45</v>
      </c>
      <c r="C49" s="5"/>
      <c r="D49" s="5"/>
      <c r="E49" s="50">
        <f>E48</f>
        <v>-42375</v>
      </c>
      <c r="F49" s="50">
        <f t="shared" ref="F49:AB49" si="10">E49+F48</f>
        <v>-99750</v>
      </c>
      <c r="G49" s="50">
        <f t="shared" si="10"/>
        <v>-162125</v>
      </c>
      <c r="H49" s="50">
        <f t="shared" si="10"/>
        <v>-224500</v>
      </c>
      <c r="I49" s="50">
        <f t="shared" si="10"/>
        <v>-286875</v>
      </c>
      <c r="J49" s="50">
        <f t="shared" si="10"/>
        <v>-349250</v>
      </c>
      <c r="K49" s="50">
        <f t="shared" si="10"/>
        <v>-411625</v>
      </c>
      <c r="L49" s="50">
        <f t="shared" si="10"/>
        <v>-474000</v>
      </c>
      <c r="M49" s="101">
        <f t="shared" si="10"/>
        <v>-536375</v>
      </c>
      <c r="N49" s="50">
        <f t="shared" si="10"/>
        <v>-598750</v>
      </c>
      <c r="O49" s="50">
        <f t="shared" si="10"/>
        <v>-661125</v>
      </c>
      <c r="P49" s="50">
        <f t="shared" si="10"/>
        <v>-723500</v>
      </c>
      <c r="Q49" s="50">
        <f t="shared" si="10"/>
        <v>-785875</v>
      </c>
      <c r="R49" s="50">
        <f t="shared" si="10"/>
        <v>-848250</v>
      </c>
      <c r="S49" s="50">
        <f t="shared" si="10"/>
        <v>-910625</v>
      </c>
      <c r="T49" s="50">
        <f t="shared" si="10"/>
        <v>-973000</v>
      </c>
      <c r="U49" s="50">
        <f t="shared" si="10"/>
        <v>-1035375</v>
      </c>
      <c r="V49" s="50">
        <f t="shared" si="10"/>
        <v>-1097750</v>
      </c>
      <c r="W49" s="50">
        <f t="shared" si="10"/>
        <v>-1160125</v>
      </c>
      <c r="X49" s="50">
        <f t="shared" si="10"/>
        <v>-1222500</v>
      </c>
      <c r="Y49" s="50">
        <f t="shared" si="10"/>
        <v>-1284875</v>
      </c>
      <c r="Z49" s="50">
        <f t="shared" si="10"/>
        <v>-1347250</v>
      </c>
      <c r="AA49" s="50">
        <f t="shared" si="10"/>
        <v>-1409625</v>
      </c>
      <c r="AB49" s="50">
        <f t="shared" si="10"/>
        <v>-1472000</v>
      </c>
      <c r="AD49" s="70">
        <f>AD48</f>
        <v>-224500</v>
      </c>
      <c r="AE49" s="50">
        <f>AD49+AE48</f>
        <v>-973000</v>
      </c>
      <c r="AF49" s="71">
        <f>AE49+AF48</f>
        <v>-1472000</v>
      </c>
    </row>
    <row r="51" spans="2:32" x14ac:dyDescent="0.15">
      <c r="B51" s="51" t="s">
        <v>46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D51" s="19"/>
      <c r="AE51" s="9"/>
      <c r="AF51" s="10"/>
    </row>
    <row r="52" spans="2:32" x14ac:dyDescent="0.15">
      <c r="B52" s="52" t="s">
        <v>2</v>
      </c>
      <c r="C52" s="12"/>
      <c r="D52" s="12"/>
      <c r="E52" s="13">
        <f t="shared" ref="E52:AB52" si="11">E12/(E$12+E$39+SUM(E$45:E$46))</f>
        <v>0</v>
      </c>
      <c r="F52" s="13">
        <f t="shared" si="11"/>
        <v>0</v>
      </c>
      <c r="G52" s="13">
        <f t="shared" si="11"/>
        <v>0</v>
      </c>
      <c r="H52" s="13">
        <f t="shared" si="11"/>
        <v>0</v>
      </c>
      <c r="I52" s="13">
        <f t="shared" si="11"/>
        <v>0</v>
      </c>
      <c r="J52" s="13">
        <f t="shared" si="11"/>
        <v>0</v>
      </c>
      <c r="K52" s="13">
        <f t="shared" si="11"/>
        <v>0</v>
      </c>
      <c r="L52" s="13">
        <f t="shared" si="11"/>
        <v>0</v>
      </c>
      <c r="M52" s="13">
        <f t="shared" si="11"/>
        <v>0</v>
      </c>
      <c r="N52" s="13">
        <f t="shared" si="11"/>
        <v>0</v>
      </c>
      <c r="O52" s="13">
        <f t="shared" si="11"/>
        <v>0</v>
      </c>
      <c r="P52" s="13">
        <f t="shared" si="11"/>
        <v>0</v>
      </c>
      <c r="Q52" s="13">
        <f t="shared" si="11"/>
        <v>0</v>
      </c>
      <c r="R52" s="13">
        <f t="shared" si="11"/>
        <v>0</v>
      </c>
      <c r="S52" s="13">
        <f t="shared" si="11"/>
        <v>0</v>
      </c>
      <c r="T52" s="13">
        <f t="shared" si="11"/>
        <v>0</v>
      </c>
      <c r="U52" s="13">
        <f t="shared" si="11"/>
        <v>0</v>
      </c>
      <c r="V52" s="13">
        <f t="shared" si="11"/>
        <v>0</v>
      </c>
      <c r="W52" s="13">
        <f t="shared" si="11"/>
        <v>0</v>
      </c>
      <c r="X52" s="13">
        <f t="shared" si="11"/>
        <v>0</v>
      </c>
      <c r="Y52" s="13">
        <f t="shared" si="11"/>
        <v>0</v>
      </c>
      <c r="Z52" s="13">
        <f t="shared" si="11"/>
        <v>0</v>
      </c>
      <c r="AA52" s="13">
        <f t="shared" si="11"/>
        <v>0</v>
      </c>
      <c r="AB52" s="13">
        <f t="shared" si="11"/>
        <v>0</v>
      </c>
      <c r="AD52" s="20">
        <f>AD12/(AD$12+AD$39+SUM(AD$45:AD$46))</f>
        <v>0</v>
      </c>
      <c r="AE52" s="13">
        <f>AE12/(AE$12+AE$39+SUM(AE$45:AE$46))</f>
        <v>0</v>
      </c>
      <c r="AF52" s="14">
        <f>AF12/(AF$12+AF$39+SUM(AF$45:AF$46))</f>
        <v>0</v>
      </c>
    </row>
    <row r="53" spans="2:32" x14ac:dyDescent="0.15">
      <c r="B53" s="11" t="s">
        <v>19</v>
      </c>
      <c r="C53" s="12"/>
      <c r="D53" s="12"/>
      <c r="E53" s="13">
        <f t="shared" ref="E53:AB53" si="12">SUM(E19:E21)/(E$12+E$39+SUM(E$45:E$46))</f>
        <v>0</v>
      </c>
      <c r="F53" s="13">
        <f t="shared" si="12"/>
        <v>0</v>
      </c>
      <c r="G53" s="13">
        <f t="shared" si="12"/>
        <v>0</v>
      </c>
      <c r="H53" s="13">
        <f t="shared" si="12"/>
        <v>0</v>
      </c>
      <c r="I53" s="13">
        <f t="shared" si="12"/>
        <v>0</v>
      </c>
      <c r="J53" s="13">
        <f t="shared" si="12"/>
        <v>0</v>
      </c>
      <c r="K53" s="13">
        <f t="shared" si="12"/>
        <v>0</v>
      </c>
      <c r="L53" s="13">
        <f t="shared" si="12"/>
        <v>0</v>
      </c>
      <c r="M53" s="13">
        <f t="shared" si="12"/>
        <v>0</v>
      </c>
      <c r="N53" s="13">
        <f t="shared" si="12"/>
        <v>0</v>
      </c>
      <c r="O53" s="13">
        <f t="shared" si="12"/>
        <v>0</v>
      </c>
      <c r="P53" s="13">
        <f t="shared" si="12"/>
        <v>0</v>
      </c>
      <c r="Q53" s="13">
        <f t="shared" si="12"/>
        <v>0</v>
      </c>
      <c r="R53" s="13">
        <f t="shared" si="12"/>
        <v>0</v>
      </c>
      <c r="S53" s="13">
        <f t="shared" si="12"/>
        <v>0</v>
      </c>
      <c r="T53" s="13">
        <f t="shared" si="12"/>
        <v>0</v>
      </c>
      <c r="U53" s="13">
        <f t="shared" si="12"/>
        <v>0</v>
      </c>
      <c r="V53" s="13">
        <f t="shared" si="12"/>
        <v>0</v>
      </c>
      <c r="W53" s="13">
        <f t="shared" si="12"/>
        <v>0</v>
      </c>
      <c r="X53" s="13">
        <f t="shared" si="12"/>
        <v>0</v>
      </c>
      <c r="Y53" s="13">
        <f t="shared" si="12"/>
        <v>0</v>
      </c>
      <c r="Z53" s="13">
        <f t="shared" si="12"/>
        <v>0</v>
      </c>
      <c r="AA53" s="13">
        <f t="shared" si="12"/>
        <v>0</v>
      </c>
      <c r="AB53" s="13">
        <f t="shared" si="12"/>
        <v>0</v>
      </c>
      <c r="AD53" s="20">
        <f>SUM(AD19:AD21)/(AD$12+AD$39+SUM(AD$45:AD$46))</f>
        <v>0</v>
      </c>
      <c r="AE53" s="13">
        <f>SUM(AE19:AE21)/(AE$12+AE$39+SUM(AE$45:AE$46))</f>
        <v>0</v>
      </c>
      <c r="AF53" s="14">
        <f>SUM(AF19:AF21)/(AF$12+AF$39+SUM(AF$45:AF$46))</f>
        <v>0</v>
      </c>
    </row>
    <row r="54" spans="2:32" x14ac:dyDescent="0.15">
      <c r="B54" s="11" t="s">
        <v>7</v>
      </c>
      <c r="C54" s="12"/>
      <c r="D54" s="12"/>
      <c r="E54" s="13">
        <f t="shared" ref="E54:AB54" si="13">SUM(E26:E27)/(E$12+E$39+SUM(E$45:E$46))</f>
        <v>0</v>
      </c>
      <c r="F54" s="13">
        <f t="shared" si="13"/>
        <v>0</v>
      </c>
      <c r="G54" s="13">
        <f t="shared" si="13"/>
        <v>0</v>
      </c>
      <c r="H54" s="13">
        <f t="shared" si="13"/>
        <v>0</v>
      </c>
      <c r="I54" s="13">
        <f t="shared" si="13"/>
        <v>0</v>
      </c>
      <c r="J54" s="13">
        <f t="shared" si="13"/>
        <v>0</v>
      </c>
      <c r="K54" s="13">
        <f t="shared" si="13"/>
        <v>0</v>
      </c>
      <c r="L54" s="13">
        <f t="shared" si="13"/>
        <v>0</v>
      </c>
      <c r="M54" s="13">
        <f t="shared" si="13"/>
        <v>0</v>
      </c>
      <c r="N54" s="13">
        <f t="shared" si="13"/>
        <v>0</v>
      </c>
      <c r="O54" s="13">
        <f t="shared" si="13"/>
        <v>0</v>
      </c>
      <c r="P54" s="13">
        <f t="shared" si="13"/>
        <v>0</v>
      </c>
      <c r="Q54" s="13">
        <f t="shared" si="13"/>
        <v>0</v>
      </c>
      <c r="R54" s="13">
        <f t="shared" si="13"/>
        <v>0</v>
      </c>
      <c r="S54" s="13">
        <f t="shared" si="13"/>
        <v>0</v>
      </c>
      <c r="T54" s="13">
        <f t="shared" si="13"/>
        <v>0</v>
      </c>
      <c r="U54" s="13">
        <f t="shared" si="13"/>
        <v>0</v>
      </c>
      <c r="V54" s="13">
        <f t="shared" si="13"/>
        <v>0</v>
      </c>
      <c r="W54" s="13">
        <f t="shared" si="13"/>
        <v>0</v>
      </c>
      <c r="X54" s="13">
        <f t="shared" si="13"/>
        <v>0</v>
      </c>
      <c r="Y54" s="13">
        <f t="shared" si="13"/>
        <v>0</v>
      </c>
      <c r="Z54" s="13">
        <f t="shared" si="13"/>
        <v>0</v>
      </c>
      <c r="AA54" s="13">
        <f t="shared" si="13"/>
        <v>0</v>
      </c>
      <c r="AB54" s="13">
        <f t="shared" si="13"/>
        <v>0</v>
      </c>
      <c r="AD54" s="20">
        <f>SUM(AD26:AD27)/(AD$12+AD$39+SUM(AD$45:AD$46))</f>
        <v>0</v>
      </c>
      <c r="AE54" s="13">
        <f>SUM(AE26:AE27)/(AE$12+AE$39+SUM(AE$45:AE$46))</f>
        <v>0</v>
      </c>
      <c r="AF54" s="14">
        <f>SUM(AF26:AF27)/(AF$12+AF$39+SUM(AF$45:AF$46))</f>
        <v>0</v>
      </c>
    </row>
    <row r="55" spans="2:32" x14ac:dyDescent="0.15">
      <c r="B55" s="11" t="s">
        <v>47</v>
      </c>
      <c r="C55" s="12"/>
      <c r="D55" s="12"/>
      <c r="E55" s="13">
        <f t="shared" ref="E55:AB55" si="14">SUM(E29:E32)/(E$12+E$39+SUM(E$45:E$46))</f>
        <v>0.35398230088495575</v>
      </c>
      <c r="F55" s="13">
        <f t="shared" si="14"/>
        <v>0.52287581699346408</v>
      </c>
      <c r="G55" s="13">
        <f t="shared" si="14"/>
        <v>0.56112224448897796</v>
      </c>
      <c r="H55" s="13">
        <f t="shared" si="14"/>
        <v>0.56112224448897796</v>
      </c>
      <c r="I55" s="13">
        <f t="shared" si="14"/>
        <v>0.56112224448897796</v>
      </c>
      <c r="J55" s="13">
        <f t="shared" si="14"/>
        <v>0.56112224448897796</v>
      </c>
      <c r="K55" s="13">
        <f t="shared" si="14"/>
        <v>0.56112224448897796</v>
      </c>
      <c r="L55" s="13">
        <f t="shared" si="14"/>
        <v>0.56112224448897796</v>
      </c>
      <c r="M55" s="13">
        <f t="shared" si="14"/>
        <v>0.56112224448897796</v>
      </c>
      <c r="N55" s="13">
        <f t="shared" si="14"/>
        <v>0.56112224448897796</v>
      </c>
      <c r="O55" s="13">
        <f t="shared" si="14"/>
        <v>0.56112224448897796</v>
      </c>
      <c r="P55" s="13">
        <f t="shared" si="14"/>
        <v>0.56112224448897796</v>
      </c>
      <c r="Q55" s="13">
        <f t="shared" si="14"/>
        <v>0.56112224448897796</v>
      </c>
      <c r="R55" s="13">
        <f t="shared" si="14"/>
        <v>0.56112224448897796</v>
      </c>
      <c r="S55" s="13">
        <f t="shared" si="14"/>
        <v>0.56112224448897796</v>
      </c>
      <c r="T55" s="13">
        <f t="shared" si="14"/>
        <v>0.56112224448897796</v>
      </c>
      <c r="U55" s="13">
        <f t="shared" si="14"/>
        <v>0.56112224448897796</v>
      </c>
      <c r="V55" s="13">
        <f t="shared" si="14"/>
        <v>0.56112224448897796</v>
      </c>
      <c r="W55" s="13">
        <f t="shared" si="14"/>
        <v>0.56112224448897796</v>
      </c>
      <c r="X55" s="13">
        <f t="shared" si="14"/>
        <v>0.56112224448897796</v>
      </c>
      <c r="Y55" s="13">
        <f t="shared" si="14"/>
        <v>0.56112224448897796</v>
      </c>
      <c r="Z55" s="13">
        <f t="shared" si="14"/>
        <v>0.56112224448897796</v>
      </c>
      <c r="AA55" s="13">
        <f t="shared" si="14"/>
        <v>0.56112224448897796</v>
      </c>
      <c r="AB55" s="13">
        <f t="shared" si="14"/>
        <v>0.56112224448897796</v>
      </c>
      <c r="AD55" s="20">
        <f>SUM(AD29:AD32)/(AD$12+AD$39+SUM(AD$45:AD$46))</f>
        <v>0.56234718826405872</v>
      </c>
      <c r="AE55" s="13">
        <f>SUM(AE29:AE32)/(AE$12+AE$39+SUM(AE$45:AE$46))</f>
        <v>0.61002178649237471</v>
      </c>
      <c r="AF55" s="14">
        <f>SUM(AF29:AF32)/(AF$12+AF$39+SUM(AF$45:AF$46))</f>
        <v>0.61002178649237471</v>
      </c>
    </row>
    <row r="56" spans="2:32" x14ac:dyDescent="0.15">
      <c r="B56" s="11" t="s">
        <v>11</v>
      </c>
      <c r="C56" s="12"/>
      <c r="D56" s="12"/>
      <c r="E56" s="13">
        <f t="shared" ref="E56:AB56" si="15">SUM(E34:E38)/(E$12+E$39+SUM(E$45:E$46))</f>
        <v>0.528023598820059</v>
      </c>
      <c r="F56" s="13">
        <f t="shared" si="15"/>
        <v>0.38997821350762529</v>
      </c>
      <c r="G56" s="13">
        <f t="shared" si="15"/>
        <v>0.3587174348697395</v>
      </c>
      <c r="H56" s="13">
        <f t="shared" si="15"/>
        <v>0.3587174348697395</v>
      </c>
      <c r="I56" s="13">
        <f t="shared" si="15"/>
        <v>0.3587174348697395</v>
      </c>
      <c r="J56" s="13">
        <f t="shared" si="15"/>
        <v>0.3587174348697395</v>
      </c>
      <c r="K56" s="13">
        <f t="shared" si="15"/>
        <v>0.3587174348697395</v>
      </c>
      <c r="L56" s="13">
        <f t="shared" si="15"/>
        <v>0.3587174348697395</v>
      </c>
      <c r="M56" s="13">
        <f t="shared" si="15"/>
        <v>0.3587174348697395</v>
      </c>
      <c r="N56" s="13">
        <f t="shared" si="15"/>
        <v>0.3587174348697395</v>
      </c>
      <c r="O56" s="13">
        <f t="shared" si="15"/>
        <v>0.3587174348697395</v>
      </c>
      <c r="P56" s="13">
        <f t="shared" si="15"/>
        <v>0.3587174348697395</v>
      </c>
      <c r="Q56" s="13">
        <f t="shared" si="15"/>
        <v>0.3587174348697395</v>
      </c>
      <c r="R56" s="13">
        <f t="shared" si="15"/>
        <v>0.3587174348697395</v>
      </c>
      <c r="S56" s="13">
        <f t="shared" si="15"/>
        <v>0.3587174348697395</v>
      </c>
      <c r="T56" s="13">
        <f t="shared" si="15"/>
        <v>0.3587174348697395</v>
      </c>
      <c r="U56" s="13">
        <f t="shared" si="15"/>
        <v>0.3587174348697395</v>
      </c>
      <c r="V56" s="13">
        <f t="shared" si="15"/>
        <v>0.3587174348697395</v>
      </c>
      <c r="W56" s="13">
        <f t="shared" si="15"/>
        <v>0.3587174348697395</v>
      </c>
      <c r="X56" s="13">
        <f t="shared" si="15"/>
        <v>0.3587174348697395</v>
      </c>
      <c r="Y56" s="13">
        <f t="shared" si="15"/>
        <v>0.3587174348697395</v>
      </c>
      <c r="Z56" s="13">
        <f t="shared" si="15"/>
        <v>0.3587174348697395</v>
      </c>
      <c r="AA56" s="13">
        <f t="shared" si="15"/>
        <v>0.3587174348697395</v>
      </c>
      <c r="AB56" s="13">
        <f t="shared" si="15"/>
        <v>0.3587174348697395</v>
      </c>
      <c r="AD56" s="20">
        <f>SUM(AD34:AD38)/(AD$12+AD$39+SUM(AD$45:AD$46))</f>
        <v>0.43765281173594134</v>
      </c>
      <c r="AE56" s="13">
        <f>SUM(AE34:AE38)/(AE$12+AE$39+SUM(AE$45:AE$46))</f>
        <v>0.38997821350762529</v>
      </c>
      <c r="AF56" s="14">
        <f>SUM(AF34:AF38)/(AF$12+AF$39+SUM(AF$45:AF$46))</f>
        <v>0.38997821350762529</v>
      </c>
    </row>
    <row r="57" spans="2:32" x14ac:dyDescent="0.15">
      <c r="B57" s="15" t="s">
        <v>48</v>
      </c>
      <c r="C57" s="3"/>
      <c r="D57" s="3"/>
      <c r="E57" s="16">
        <f t="shared" ref="E57:AB57" si="16">SUM(E45:E46)/(E$12+E$39+SUM(E$45:E$46))</f>
        <v>0</v>
      </c>
      <c r="F57" s="16">
        <f t="shared" si="16"/>
        <v>0</v>
      </c>
      <c r="G57" s="16">
        <f t="shared" si="16"/>
        <v>0</v>
      </c>
      <c r="H57" s="16">
        <f t="shared" si="16"/>
        <v>0</v>
      </c>
      <c r="I57" s="16">
        <f t="shared" si="16"/>
        <v>0</v>
      </c>
      <c r="J57" s="16">
        <f t="shared" si="16"/>
        <v>0</v>
      </c>
      <c r="K57" s="16">
        <f t="shared" si="16"/>
        <v>0</v>
      </c>
      <c r="L57" s="16">
        <f t="shared" si="16"/>
        <v>0</v>
      </c>
      <c r="M57" s="16">
        <f t="shared" si="16"/>
        <v>0</v>
      </c>
      <c r="N57" s="16">
        <f t="shared" si="16"/>
        <v>0</v>
      </c>
      <c r="O57" s="16">
        <f t="shared" si="16"/>
        <v>0</v>
      </c>
      <c r="P57" s="16">
        <f t="shared" si="16"/>
        <v>0</v>
      </c>
      <c r="Q57" s="16">
        <f t="shared" si="16"/>
        <v>0</v>
      </c>
      <c r="R57" s="16">
        <f t="shared" si="16"/>
        <v>0</v>
      </c>
      <c r="S57" s="16">
        <f t="shared" si="16"/>
        <v>0</v>
      </c>
      <c r="T57" s="16">
        <f t="shared" si="16"/>
        <v>0</v>
      </c>
      <c r="U57" s="16">
        <f t="shared" si="16"/>
        <v>0</v>
      </c>
      <c r="V57" s="16">
        <f t="shared" si="16"/>
        <v>0</v>
      </c>
      <c r="W57" s="16">
        <f t="shared" si="16"/>
        <v>0</v>
      </c>
      <c r="X57" s="16">
        <f t="shared" si="16"/>
        <v>0</v>
      </c>
      <c r="Y57" s="16">
        <f t="shared" si="16"/>
        <v>0</v>
      </c>
      <c r="Z57" s="16">
        <f t="shared" si="16"/>
        <v>0</v>
      </c>
      <c r="AA57" s="16">
        <f t="shared" si="16"/>
        <v>0</v>
      </c>
      <c r="AB57" s="16">
        <f t="shared" si="16"/>
        <v>0</v>
      </c>
      <c r="AD57" s="21">
        <f>SUM(AD45:AD46)/(AD$12+AD$39+SUM(AD$45:AD$46))</f>
        <v>0</v>
      </c>
      <c r="AE57" s="16">
        <f>SUM(AE45:AE46)/(AE$12+AE$39+SUM(AE$45:AE$46))</f>
        <v>0</v>
      </c>
      <c r="AF57" s="17">
        <f>SUM(AF45:AF46)/(AF$12+AF$39+SUM(AF$45:AF$46))</f>
        <v>0</v>
      </c>
    </row>
    <row r="58" spans="2:32" x14ac:dyDescent="0.15">
      <c r="E58" s="42"/>
    </row>
    <row r="59" spans="2:32" x14ac:dyDescent="0.15">
      <c r="B59" t="s">
        <v>88</v>
      </c>
      <c r="E59" s="86" t="e">
        <f>-E41/E105</f>
        <v>#DIV/0!</v>
      </c>
      <c r="F59" s="86" t="e">
        <f t="shared" ref="F59:AB59" si="17">-F41/F105</f>
        <v>#DIV/0!</v>
      </c>
      <c r="G59" s="86" t="e">
        <f t="shared" si="17"/>
        <v>#DIV/0!</v>
      </c>
      <c r="H59" s="86" t="e">
        <f t="shared" si="17"/>
        <v>#DIV/0!</v>
      </c>
      <c r="I59" s="86" t="e">
        <f t="shared" si="17"/>
        <v>#DIV/0!</v>
      </c>
      <c r="J59" s="86" t="e">
        <f t="shared" si="17"/>
        <v>#DIV/0!</v>
      </c>
      <c r="K59" s="86" t="e">
        <f t="shared" si="17"/>
        <v>#DIV/0!</v>
      </c>
      <c r="L59" s="86" t="e">
        <f t="shared" si="17"/>
        <v>#DIV/0!</v>
      </c>
      <c r="M59" s="86" t="e">
        <f t="shared" si="17"/>
        <v>#DIV/0!</v>
      </c>
      <c r="N59" s="86" t="e">
        <f t="shared" si="17"/>
        <v>#DIV/0!</v>
      </c>
      <c r="O59" s="86" t="e">
        <f t="shared" si="17"/>
        <v>#DIV/0!</v>
      </c>
      <c r="P59" s="86" t="e">
        <f t="shared" si="17"/>
        <v>#DIV/0!</v>
      </c>
      <c r="Q59" s="86" t="e">
        <f t="shared" si="17"/>
        <v>#DIV/0!</v>
      </c>
      <c r="R59" s="86" t="e">
        <f t="shared" si="17"/>
        <v>#DIV/0!</v>
      </c>
      <c r="S59" s="86" t="e">
        <f t="shared" si="17"/>
        <v>#DIV/0!</v>
      </c>
      <c r="T59" s="86" t="e">
        <f t="shared" si="17"/>
        <v>#DIV/0!</v>
      </c>
      <c r="U59" s="86" t="e">
        <f t="shared" si="17"/>
        <v>#DIV/0!</v>
      </c>
      <c r="V59" s="86" t="e">
        <f t="shared" si="17"/>
        <v>#DIV/0!</v>
      </c>
      <c r="W59" s="86" t="e">
        <f t="shared" si="17"/>
        <v>#DIV/0!</v>
      </c>
      <c r="X59" s="86" t="e">
        <f t="shared" si="17"/>
        <v>#DIV/0!</v>
      </c>
      <c r="Y59" s="86" t="e">
        <f t="shared" si="17"/>
        <v>#DIV/0!</v>
      </c>
      <c r="Z59" s="86" t="e">
        <f t="shared" si="17"/>
        <v>#DIV/0!</v>
      </c>
      <c r="AA59" s="86" t="e">
        <f t="shared" si="17"/>
        <v>#DIV/0!</v>
      </c>
      <c r="AB59" s="86" t="e">
        <f t="shared" si="17"/>
        <v>#DIV/0!</v>
      </c>
    </row>
    <row r="60" spans="2:32" x14ac:dyDescent="0.15">
      <c r="E60" s="42"/>
    </row>
    <row r="61" spans="2:32" x14ac:dyDescent="0.15">
      <c r="B61" s="39" t="s">
        <v>40</v>
      </c>
    </row>
    <row r="62" spans="2:32" x14ac:dyDescent="0.15">
      <c r="B62" s="81" t="str">
        <f>Assumptions!B21</f>
        <v>R&amp;D</v>
      </c>
      <c r="C62" s="12"/>
      <c r="E62" s="89"/>
      <c r="F62" s="90"/>
      <c r="G62" s="90"/>
      <c r="H62" s="90"/>
      <c r="I62" s="90"/>
      <c r="J62" s="90"/>
      <c r="K62" s="90"/>
      <c r="L62" s="90"/>
      <c r="M62" s="91"/>
      <c r="N62" s="89"/>
      <c r="O62" s="90"/>
      <c r="P62" s="89"/>
      <c r="Q62" s="90"/>
      <c r="R62" s="90"/>
      <c r="S62" s="90"/>
      <c r="T62" s="90"/>
      <c r="U62" s="89"/>
      <c r="V62" s="90"/>
      <c r="W62" s="90"/>
      <c r="X62" s="90"/>
      <c r="Y62" s="90"/>
      <c r="Z62" s="90"/>
      <c r="AA62" s="90"/>
      <c r="AB62" s="90"/>
    </row>
    <row r="63" spans="2:32" x14ac:dyDescent="0.15">
      <c r="C63" s="81" t="str">
        <f>Assumptions!C22</f>
        <v>Engineer 1</v>
      </c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92"/>
      <c r="T63" s="92"/>
      <c r="U63" s="92"/>
      <c r="V63" s="92"/>
      <c r="W63" s="92"/>
      <c r="X63" s="92"/>
      <c r="Y63" s="92"/>
      <c r="Z63" s="92"/>
      <c r="AA63" s="92"/>
      <c r="AB63" s="92"/>
    </row>
    <row r="64" spans="2:32" x14ac:dyDescent="0.15">
      <c r="C64" s="81" t="str">
        <f>Assumptions!C23</f>
        <v>Engineer 2</v>
      </c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  <c r="Y64" s="92"/>
      <c r="Z64" s="92"/>
      <c r="AA64" s="92"/>
      <c r="AB64" s="92"/>
    </row>
    <row r="65" spans="2:28" x14ac:dyDescent="0.15">
      <c r="C65" s="81" t="str">
        <f>Assumptions!C24</f>
        <v>Engineer 3</v>
      </c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  <c r="Z65" s="92"/>
      <c r="AA65" s="92"/>
      <c r="AB65" s="92"/>
    </row>
    <row r="66" spans="2:28" x14ac:dyDescent="0.15">
      <c r="C66" s="81" t="str">
        <f>Assumptions!C25</f>
        <v>VP Engineering</v>
      </c>
      <c r="E66" s="92"/>
      <c r="F66" s="92"/>
      <c r="G66" s="92"/>
      <c r="H66" s="92"/>
      <c r="I66" s="92"/>
      <c r="J66" s="92"/>
      <c r="K66" s="92"/>
      <c r="L66" s="92"/>
      <c r="M66" s="93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  <c r="Y66" s="92"/>
      <c r="Z66" s="92"/>
      <c r="AA66" s="92"/>
      <c r="AB66" s="92"/>
    </row>
    <row r="67" spans="2:28" x14ac:dyDescent="0.15">
      <c r="B67" s="81" t="str">
        <f>Assumptions!B26</f>
        <v>Marketing</v>
      </c>
      <c r="C67" s="39"/>
      <c r="E67" s="92"/>
      <c r="F67" s="92"/>
      <c r="G67" s="92"/>
      <c r="H67" s="92"/>
      <c r="I67" s="92"/>
      <c r="J67" s="92"/>
      <c r="K67" s="92"/>
      <c r="L67" s="92"/>
      <c r="M67" s="93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2"/>
      <c r="Z67" s="92"/>
      <c r="AA67" s="92"/>
      <c r="AB67" s="92"/>
    </row>
    <row r="68" spans="2:28" x14ac:dyDescent="0.15">
      <c r="B68" s="36"/>
      <c r="C68" s="81" t="str">
        <f>Assumptions!C27</f>
        <v>MarComm/Evangelism</v>
      </c>
      <c r="E68" s="92"/>
      <c r="F68" s="92"/>
      <c r="G68" s="92"/>
      <c r="H68" s="92"/>
      <c r="I68" s="92"/>
      <c r="J68" s="92"/>
      <c r="K68" s="92"/>
      <c r="L68" s="92"/>
      <c r="M68" s="93"/>
      <c r="N68" s="92"/>
      <c r="O68" s="92"/>
      <c r="P68" s="92"/>
      <c r="Q68" s="92"/>
      <c r="R68" s="92"/>
      <c r="S68" s="92"/>
      <c r="T68" s="92"/>
      <c r="U68" s="92"/>
      <c r="V68" s="92"/>
      <c r="W68" s="92"/>
      <c r="X68" s="92"/>
      <c r="Y68" s="92"/>
      <c r="Z68" s="92"/>
      <c r="AA68" s="92"/>
      <c r="AB68" s="92"/>
    </row>
    <row r="69" spans="2:28" x14ac:dyDescent="0.15">
      <c r="B69" s="36"/>
      <c r="C69" s="81" t="str">
        <f>Assumptions!C28</f>
        <v>Product Marketing</v>
      </c>
      <c r="E69" s="92"/>
      <c r="F69" s="92"/>
      <c r="G69" s="92"/>
      <c r="H69" s="92"/>
      <c r="I69" s="92"/>
      <c r="J69" s="92"/>
      <c r="K69" s="92"/>
      <c r="L69" s="92"/>
      <c r="M69" s="93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  <c r="Y69" s="92"/>
      <c r="Z69" s="92"/>
      <c r="AA69" s="92"/>
      <c r="AB69" s="92"/>
    </row>
    <row r="70" spans="2:28" x14ac:dyDescent="0.15">
      <c r="B70" s="36"/>
      <c r="C70" s="81" t="str">
        <f>Assumptions!C29</f>
        <v>Demand Generation</v>
      </c>
      <c r="E70" s="92"/>
      <c r="F70" s="92"/>
      <c r="G70" s="92"/>
      <c r="H70" s="92"/>
      <c r="I70" s="92"/>
      <c r="J70" s="92"/>
      <c r="K70" s="92"/>
      <c r="L70" s="92"/>
      <c r="M70" s="93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  <c r="AA70" s="92"/>
      <c r="AB70" s="92"/>
    </row>
    <row r="71" spans="2:28" x14ac:dyDescent="0.15">
      <c r="B71" s="36"/>
      <c r="C71" s="81" t="str">
        <f>Assumptions!C30</f>
        <v>VP of Marketing</v>
      </c>
      <c r="E71" s="92"/>
      <c r="F71" s="92"/>
      <c r="G71" s="92"/>
      <c r="H71" s="92"/>
      <c r="I71" s="92"/>
      <c r="J71" s="92"/>
      <c r="K71" s="92"/>
      <c r="L71" s="92"/>
      <c r="M71" s="93"/>
      <c r="N71" s="92"/>
      <c r="O71" s="92"/>
      <c r="P71" s="92"/>
      <c r="Q71" s="92"/>
      <c r="R71" s="92"/>
      <c r="S71" s="92"/>
      <c r="T71" s="92"/>
      <c r="U71" s="92"/>
      <c r="V71" s="92"/>
      <c r="W71" s="92"/>
      <c r="X71" s="92"/>
      <c r="Y71" s="92"/>
      <c r="Z71" s="92"/>
      <c r="AA71" s="92"/>
      <c r="AB71" s="92"/>
    </row>
    <row r="72" spans="2:28" x14ac:dyDescent="0.15">
      <c r="B72" s="81" t="str">
        <f>Assumptions!B31</f>
        <v>Sales</v>
      </c>
      <c r="C72" s="39"/>
      <c r="E72" s="92"/>
      <c r="F72" s="92"/>
      <c r="G72" s="92"/>
      <c r="H72" s="92"/>
      <c r="I72" s="92"/>
      <c r="J72" s="92"/>
      <c r="K72" s="92"/>
      <c r="L72" s="92"/>
      <c r="M72" s="93"/>
      <c r="N72" s="92"/>
      <c r="O72" s="92"/>
      <c r="P72" s="92"/>
      <c r="Q72" s="92"/>
      <c r="R72" s="92"/>
      <c r="S72" s="92"/>
      <c r="T72" s="92"/>
      <c r="U72" s="92"/>
      <c r="V72" s="92"/>
      <c r="W72" s="92"/>
      <c r="X72" s="92"/>
      <c r="Y72" s="92"/>
      <c r="Z72" s="92"/>
      <c r="AA72" s="92"/>
      <c r="AB72" s="92"/>
    </row>
    <row r="73" spans="2:28" x14ac:dyDescent="0.15">
      <c r="B73" s="36"/>
      <c r="C73" s="81" t="str">
        <f>Assumptions!C32</f>
        <v>Account Executive</v>
      </c>
      <c r="E73" s="92"/>
      <c r="F73" s="92"/>
      <c r="G73" s="92"/>
      <c r="H73" s="92"/>
      <c r="I73" s="92"/>
      <c r="J73" s="92"/>
      <c r="K73" s="92"/>
      <c r="L73" s="92"/>
      <c r="M73" s="93"/>
      <c r="N73" s="92"/>
      <c r="O73" s="92"/>
      <c r="P73" s="92"/>
      <c r="Q73" s="92"/>
      <c r="R73" s="92"/>
      <c r="S73" s="92"/>
      <c r="T73" s="92"/>
      <c r="U73" s="92"/>
      <c r="V73" s="92"/>
      <c r="W73" s="92"/>
      <c r="X73" s="92"/>
      <c r="Y73" s="92"/>
      <c r="Z73" s="92"/>
      <c r="AA73" s="92"/>
      <c r="AB73" s="92"/>
    </row>
    <row r="74" spans="2:28" x14ac:dyDescent="0.15">
      <c r="B74" s="36"/>
      <c r="C74" s="81" t="str">
        <f>Assumptions!C33</f>
        <v>Sales Engineer</v>
      </c>
      <c r="E74" s="92"/>
      <c r="F74" s="92"/>
      <c r="G74" s="92"/>
      <c r="H74" s="92"/>
      <c r="I74" s="92"/>
      <c r="J74" s="92"/>
      <c r="K74" s="92"/>
      <c r="L74" s="92"/>
      <c r="M74" s="93"/>
      <c r="N74" s="92"/>
      <c r="O74" s="92"/>
      <c r="P74" s="92"/>
      <c r="Q74" s="92"/>
      <c r="R74" s="92"/>
      <c r="S74" s="92"/>
      <c r="T74" s="92"/>
      <c r="U74" s="92"/>
      <c r="V74" s="92"/>
      <c r="W74" s="92"/>
      <c r="X74" s="92"/>
      <c r="Y74" s="92"/>
      <c r="Z74" s="92"/>
      <c r="AA74" s="92"/>
      <c r="AB74" s="92"/>
    </row>
    <row r="75" spans="2:28" x14ac:dyDescent="0.15">
      <c r="B75" s="36"/>
      <c r="C75" s="81" t="str">
        <f>Assumptions!C34</f>
        <v>VP Sales</v>
      </c>
      <c r="E75" s="92"/>
      <c r="F75" s="92"/>
      <c r="G75" s="92"/>
      <c r="H75" s="92"/>
      <c r="I75" s="92"/>
      <c r="J75" s="92"/>
      <c r="K75" s="92"/>
      <c r="L75" s="92"/>
      <c r="M75" s="93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  <c r="Z75" s="92"/>
      <c r="AA75" s="92"/>
      <c r="AB75" s="92"/>
    </row>
    <row r="76" spans="2:28" x14ac:dyDescent="0.15">
      <c r="B76" s="81" t="str">
        <f>Assumptions!B35</f>
        <v>Business Development Director</v>
      </c>
      <c r="C76" s="39"/>
      <c r="E76" s="92"/>
      <c r="F76" s="92"/>
      <c r="G76" s="92"/>
      <c r="H76" s="92"/>
      <c r="I76" s="92"/>
      <c r="J76" s="92"/>
      <c r="K76" s="92"/>
      <c r="L76" s="92"/>
      <c r="M76" s="93"/>
      <c r="N76" s="92"/>
      <c r="O76" s="92"/>
      <c r="P76" s="92"/>
      <c r="Q76" s="92"/>
      <c r="R76" s="92"/>
      <c r="S76" s="92"/>
      <c r="T76" s="92"/>
      <c r="U76" s="92"/>
      <c r="V76" s="92"/>
      <c r="W76" s="92"/>
      <c r="X76" s="92"/>
      <c r="Y76" s="92"/>
      <c r="Z76" s="92"/>
      <c r="AA76" s="92"/>
      <c r="AB76" s="92"/>
    </row>
    <row r="77" spans="2:28" x14ac:dyDescent="0.15">
      <c r="B77" s="81" t="str">
        <f>Assumptions!B36</f>
        <v>CFO</v>
      </c>
      <c r="C77" s="12"/>
      <c r="E77" s="92"/>
      <c r="F77" s="92"/>
      <c r="G77" s="92"/>
      <c r="H77" s="92"/>
      <c r="I77" s="92"/>
      <c r="J77" s="92"/>
      <c r="K77" s="92"/>
      <c r="L77" s="92"/>
      <c r="M77" s="93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  <c r="Y77" s="92"/>
      <c r="Z77" s="92"/>
      <c r="AA77" s="92"/>
      <c r="AB77" s="92"/>
    </row>
    <row r="78" spans="2:28" x14ac:dyDescent="0.15">
      <c r="B78" s="81" t="str">
        <f>Assumptions!B37</f>
        <v>HR</v>
      </c>
      <c r="C78" s="12"/>
      <c r="E78" s="92"/>
      <c r="F78" s="92"/>
      <c r="G78" s="92"/>
      <c r="H78" s="92"/>
      <c r="I78" s="92"/>
      <c r="J78" s="92"/>
      <c r="K78" s="92"/>
      <c r="L78" s="92"/>
      <c r="M78" s="93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  <c r="Z78" s="92"/>
      <c r="AA78" s="92"/>
      <c r="AB78" s="92"/>
    </row>
    <row r="79" spans="2:28" x14ac:dyDescent="0.15">
      <c r="B79" s="81" t="str">
        <f>Assumptions!B38</f>
        <v>Customer Service</v>
      </c>
      <c r="C79" s="12"/>
      <c r="E79" s="92"/>
      <c r="F79" s="92"/>
      <c r="G79" s="92"/>
      <c r="H79" s="92"/>
      <c r="I79" s="92"/>
      <c r="J79" s="92"/>
      <c r="K79" s="92"/>
      <c r="L79" s="92"/>
      <c r="M79" s="93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  <c r="Z79" s="92"/>
      <c r="AA79" s="92"/>
      <c r="AB79" s="92"/>
    </row>
    <row r="80" spans="2:28" x14ac:dyDescent="0.15">
      <c r="B80" s="81" t="str">
        <f>Assumptions!B39</f>
        <v>Admin</v>
      </c>
      <c r="C80" s="12"/>
      <c r="E80" s="92"/>
      <c r="F80" s="92"/>
      <c r="G80" s="92"/>
      <c r="H80" s="92"/>
      <c r="I80" s="92"/>
      <c r="J80" s="92"/>
      <c r="K80" s="92"/>
      <c r="L80" s="92"/>
      <c r="M80" s="93"/>
      <c r="N80" s="92"/>
      <c r="O80" s="92"/>
      <c r="P80" s="92"/>
      <c r="Q80" s="92"/>
      <c r="R80" s="92"/>
      <c r="S80" s="92"/>
      <c r="T80" s="92"/>
      <c r="U80" s="92"/>
      <c r="V80" s="92"/>
      <c r="W80" s="92"/>
      <c r="X80" s="92"/>
      <c r="Y80" s="92"/>
      <c r="Z80" s="92"/>
      <c r="AA80" s="92"/>
      <c r="AB80" s="92"/>
    </row>
    <row r="81" spans="1:32" s="12" customFormat="1" x14ac:dyDescent="0.15">
      <c r="A81"/>
      <c r="B81" s="95" t="str">
        <f>Assumptions!B40</f>
        <v>Founder/CEO</v>
      </c>
      <c r="C81" s="3"/>
      <c r="D81" s="3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4"/>
      <c r="Y81" s="94"/>
      <c r="Z81" s="94"/>
      <c r="AA81" s="94"/>
      <c r="AB81" s="94"/>
      <c r="AD81" s="43"/>
      <c r="AE81" s="43"/>
      <c r="AF81" s="43"/>
    </row>
    <row r="82" spans="1:32" s="12" customFormat="1" x14ac:dyDescent="0.15">
      <c r="A82"/>
      <c r="B82" t="s">
        <v>0</v>
      </c>
      <c r="C82"/>
      <c r="D82"/>
      <c r="E82" s="46">
        <f t="shared" ref="E82:AB82" si="18">SUM(E62:E81)</f>
        <v>0</v>
      </c>
      <c r="F82" s="46">
        <f t="shared" si="18"/>
        <v>0</v>
      </c>
      <c r="G82" s="46">
        <f t="shared" si="18"/>
        <v>0</v>
      </c>
      <c r="H82" s="46">
        <f t="shared" si="18"/>
        <v>0</v>
      </c>
      <c r="I82" s="46">
        <f t="shared" si="18"/>
        <v>0</v>
      </c>
      <c r="J82" s="46">
        <f t="shared" si="18"/>
        <v>0</v>
      </c>
      <c r="K82" s="46">
        <f t="shared" si="18"/>
        <v>0</v>
      </c>
      <c r="L82" s="46">
        <f t="shared" si="18"/>
        <v>0</v>
      </c>
      <c r="M82" s="46">
        <f t="shared" si="18"/>
        <v>0</v>
      </c>
      <c r="N82" s="46">
        <f t="shared" si="18"/>
        <v>0</v>
      </c>
      <c r="O82" s="46">
        <f t="shared" si="18"/>
        <v>0</v>
      </c>
      <c r="P82" s="46">
        <f t="shared" si="18"/>
        <v>0</v>
      </c>
      <c r="Q82" s="46">
        <f t="shared" si="18"/>
        <v>0</v>
      </c>
      <c r="R82" s="46">
        <f t="shared" si="18"/>
        <v>0</v>
      </c>
      <c r="S82" s="46">
        <f t="shared" si="18"/>
        <v>0</v>
      </c>
      <c r="T82" s="46">
        <f t="shared" si="18"/>
        <v>0</v>
      </c>
      <c r="U82" s="46">
        <f t="shared" si="18"/>
        <v>0</v>
      </c>
      <c r="V82" s="46">
        <f t="shared" si="18"/>
        <v>0</v>
      </c>
      <c r="W82" s="46">
        <f t="shared" si="18"/>
        <v>0</v>
      </c>
      <c r="X82" s="46">
        <f t="shared" si="18"/>
        <v>0</v>
      </c>
      <c r="Y82" s="46">
        <f t="shared" si="18"/>
        <v>0</v>
      </c>
      <c r="Z82" s="46">
        <f t="shared" si="18"/>
        <v>0</v>
      </c>
      <c r="AA82" s="46">
        <f t="shared" si="18"/>
        <v>0</v>
      </c>
      <c r="AB82" s="46">
        <f t="shared" si="18"/>
        <v>0</v>
      </c>
      <c r="AD82" s="46"/>
      <c r="AE82" s="46"/>
      <c r="AF82" s="46"/>
    </row>
    <row r="84" spans="1:32" x14ac:dyDescent="0.15">
      <c r="B84" s="39" t="s">
        <v>39</v>
      </c>
    </row>
    <row r="85" spans="1:32" x14ac:dyDescent="0.15">
      <c r="B85" s="82" t="str">
        <f>B62</f>
        <v>R&amp;D</v>
      </c>
      <c r="C85" s="82"/>
      <c r="E85" s="96">
        <f>SUM(E86:E89)</f>
        <v>0</v>
      </c>
      <c r="F85" s="96">
        <f t="shared" ref="F85:AB85" si="19">SUM(F86:F89)</f>
        <v>0</v>
      </c>
      <c r="G85" s="96">
        <f t="shared" si="19"/>
        <v>0</v>
      </c>
      <c r="H85" s="96">
        <f t="shared" si="19"/>
        <v>0</v>
      </c>
      <c r="I85" s="96">
        <f t="shared" si="19"/>
        <v>0</v>
      </c>
      <c r="J85" s="96">
        <f t="shared" si="19"/>
        <v>0</v>
      </c>
      <c r="K85" s="96">
        <f t="shared" si="19"/>
        <v>0</v>
      </c>
      <c r="L85" s="96">
        <f t="shared" si="19"/>
        <v>0</v>
      </c>
      <c r="M85" s="96">
        <f t="shared" si="19"/>
        <v>0</v>
      </c>
      <c r="N85" s="96">
        <f t="shared" si="19"/>
        <v>0</v>
      </c>
      <c r="O85" s="96">
        <f t="shared" si="19"/>
        <v>0</v>
      </c>
      <c r="P85" s="96">
        <f t="shared" si="19"/>
        <v>0</v>
      </c>
      <c r="Q85" s="96">
        <f t="shared" si="19"/>
        <v>0</v>
      </c>
      <c r="R85" s="96">
        <f t="shared" si="19"/>
        <v>0</v>
      </c>
      <c r="S85" s="96">
        <f t="shared" si="19"/>
        <v>0</v>
      </c>
      <c r="T85" s="96">
        <f t="shared" si="19"/>
        <v>0</v>
      </c>
      <c r="U85" s="96">
        <f t="shared" si="19"/>
        <v>0</v>
      </c>
      <c r="V85" s="96">
        <f t="shared" si="19"/>
        <v>0</v>
      </c>
      <c r="W85" s="96">
        <f t="shared" si="19"/>
        <v>0</v>
      </c>
      <c r="X85" s="96">
        <f t="shared" si="19"/>
        <v>0</v>
      </c>
      <c r="Y85" s="96">
        <f t="shared" si="19"/>
        <v>0</v>
      </c>
      <c r="Z85" s="96">
        <f t="shared" si="19"/>
        <v>0</v>
      </c>
      <c r="AA85" s="96">
        <f t="shared" si="19"/>
        <v>0</v>
      </c>
      <c r="AB85" s="96">
        <f t="shared" si="19"/>
        <v>0</v>
      </c>
    </row>
    <row r="86" spans="1:32" x14ac:dyDescent="0.15">
      <c r="B86" s="82"/>
      <c r="C86" s="82" t="str">
        <f>C63</f>
        <v>Engineer 1</v>
      </c>
      <c r="E86">
        <f>E63</f>
        <v>0</v>
      </c>
      <c r="F86">
        <f>E86+F63</f>
        <v>0</v>
      </c>
      <c r="G86">
        <f t="shared" ref="G86:AB86" si="20">F86+G63</f>
        <v>0</v>
      </c>
      <c r="H86">
        <f t="shared" si="20"/>
        <v>0</v>
      </c>
      <c r="I86">
        <f t="shared" si="20"/>
        <v>0</v>
      </c>
      <c r="J86">
        <f t="shared" si="20"/>
        <v>0</v>
      </c>
      <c r="K86">
        <f t="shared" si="20"/>
        <v>0</v>
      </c>
      <c r="L86">
        <f t="shared" si="20"/>
        <v>0</v>
      </c>
      <c r="M86">
        <f t="shared" si="20"/>
        <v>0</v>
      </c>
      <c r="N86">
        <f t="shared" si="20"/>
        <v>0</v>
      </c>
      <c r="O86">
        <f t="shared" si="20"/>
        <v>0</v>
      </c>
      <c r="P86">
        <f t="shared" si="20"/>
        <v>0</v>
      </c>
      <c r="Q86">
        <f t="shared" si="20"/>
        <v>0</v>
      </c>
      <c r="R86">
        <f t="shared" si="20"/>
        <v>0</v>
      </c>
      <c r="S86">
        <f t="shared" si="20"/>
        <v>0</v>
      </c>
      <c r="T86">
        <f t="shared" si="20"/>
        <v>0</v>
      </c>
      <c r="U86">
        <f t="shared" si="20"/>
        <v>0</v>
      </c>
      <c r="V86">
        <f t="shared" si="20"/>
        <v>0</v>
      </c>
      <c r="W86">
        <f t="shared" si="20"/>
        <v>0</v>
      </c>
      <c r="X86">
        <f t="shared" si="20"/>
        <v>0</v>
      </c>
      <c r="Y86">
        <f t="shared" si="20"/>
        <v>0</v>
      </c>
      <c r="Z86">
        <f t="shared" si="20"/>
        <v>0</v>
      </c>
      <c r="AA86">
        <f t="shared" si="20"/>
        <v>0</v>
      </c>
      <c r="AB86">
        <f t="shared" si="20"/>
        <v>0</v>
      </c>
    </row>
    <row r="87" spans="1:32" x14ac:dyDescent="0.15">
      <c r="B87" s="82"/>
      <c r="C87" s="82" t="str">
        <f>C64</f>
        <v>Engineer 2</v>
      </c>
      <c r="E87">
        <f>E64</f>
        <v>0</v>
      </c>
      <c r="F87">
        <f t="shared" ref="F87:AB89" si="21">E87+F64</f>
        <v>0</v>
      </c>
      <c r="G87">
        <f t="shared" si="21"/>
        <v>0</v>
      </c>
      <c r="H87">
        <f t="shared" si="21"/>
        <v>0</v>
      </c>
      <c r="I87">
        <f t="shared" si="21"/>
        <v>0</v>
      </c>
      <c r="J87">
        <f t="shared" si="21"/>
        <v>0</v>
      </c>
      <c r="K87">
        <f t="shared" si="21"/>
        <v>0</v>
      </c>
      <c r="L87">
        <f t="shared" si="21"/>
        <v>0</v>
      </c>
      <c r="M87">
        <f t="shared" si="21"/>
        <v>0</v>
      </c>
      <c r="N87">
        <f t="shared" si="21"/>
        <v>0</v>
      </c>
      <c r="O87">
        <f t="shared" si="21"/>
        <v>0</v>
      </c>
      <c r="P87">
        <f t="shared" si="21"/>
        <v>0</v>
      </c>
      <c r="Q87">
        <f t="shared" si="21"/>
        <v>0</v>
      </c>
      <c r="R87">
        <f t="shared" si="21"/>
        <v>0</v>
      </c>
      <c r="S87">
        <f t="shared" si="21"/>
        <v>0</v>
      </c>
      <c r="T87">
        <f t="shared" si="21"/>
        <v>0</v>
      </c>
      <c r="U87">
        <f t="shared" si="21"/>
        <v>0</v>
      </c>
      <c r="V87">
        <f t="shared" si="21"/>
        <v>0</v>
      </c>
      <c r="W87">
        <f t="shared" si="21"/>
        <v>0</v>
      </c>
      <c r="X87">
        <f t="shared" si="21"/>
        <v>0</v>
      </c>
      <c r="Y87">
        <f t="shared" si="21"/>
        <v>0</v>
      </c>
      <c r="Z87">
        <f t="shared" si="21"/>
        <v>0</v>
      </c>
      <c r="AA87">
        <f t="shared" si="21"/>
        <v>0</v>
      </c>
      <c r="AB87">
        <f t="shared" si="21"/>
        <v>0</v>
      </c>
    </row>
    <row r="88" spans="1:32" x14ac:dyDescent="0.15">
      <c r="B88" s="82"/>
      <c r="C88" s="82" t="str">
        <f>C65</f>
        <v>Engineer 3</v>
      </c>
      <c r="E88">
        <f>E65</f>
        <v>0</v>
      </c>
      <c r="F88">
        <f t="shared" si="21"/>
        <v>0</v>
      </c>
      <c r="G88">
        <f t="shared" si="21"/>
        <v>0</v>
      </c>
      <c r="H88">
        <f t="shared" si="21"/>
        <v>0</v>
      </c>
      <c r="I88">
        <f t="shared" si="21"/>
        <v>0</v>
      </c>
      <c r="J88">
        <f t="shared" si="21"/>
        <v>0</v>
      </c>
      <c r="K88">
        <f t="shared" si="21"/>
        <v>0</v>
      </c>
      <c r="L88">
        <f t="shared" si="21"/>
        <v>0</v>
      </c>
      <c r="M88">
        <f t="shared" si="21"/>
        <v>0</v>
      </c>
      <c r="N88">
        <f t="shared" si="21"/>
        <v>0</v>
      </c>
      <c r="O88">
        <f t="shared" si="21"/>
        <v>0</v>
      </c>
      <c r="P88">
        <f t="shared" si="21"/>
        <v>0</v>
      </c>
      <c r="Q88">
        <f t="shared" si="21"/>
        <v>0</v>
      </c>
      <c r="R88">
        <f t="shared" si="21"/>
        <v>0</v>
      </c>
      <c r="S88">
        <f t="shared" si="21"/>
        <v>0</v>
      </c>
      <c r="T88">
        <f t="shared" si="21"/>
        <v>0</v>
      </c>
      <c r="U88">
        <f t="shared" si="21"/>
        <v>0</v>
      </c>
      <c r="V88">
        <f t="shared" si="21"/>
        <v>0</v>
      </c>
      <c r="W88">
        <f t="shared" si="21"/>
        <v>0</v>
      </c>
      <c r="X88">
        <f t="shared" si="21"/>
        <v>0</v>
      </c>
      <c r="Y88">
        <f t="shared" si="21"/>
        <v>0</v>
      </c>
      <c r="Z88">
        <f t="shared" si="21"/>
        <v>0</v>
      </c>
      <c r="AA88">
        <f t="shared" si="21"/>
        <v>0</v>
      </c>
      <c r="AB88">
        <f t="shared" si="21"/>
        <v>0</v>
      </c>
    </row>
    <row r="89" spans="1:32" x14ac:dyDescent="0.15">
      <c r="B89" s="82"/>
      <c r="C89" s="82" t="str">
        <f>C66</f>
        <v>VP Engineering</v>
      </c>
      <c r="E89">
        <f>E66</f>
        <v>0</v>
      </c>
      <c r="F89">
        <f t="shared" si="21"/>
        <v>0</v>
      </c>
      <c r="G89">
        <f t="shared" si="21"/>
        <v>0</v>
      </c>
      <c r="H89">
        <f t="shared" si="21"/>
        <v>0</v>
      </c>
      <c r="I89">
        <f t="shared" si="21"/>
        <v>0</v>
      </c>
      <c r="J89">
        <f t="shared" si="21"/>
        <v>0</v>
      </c>
      <c r="K89">
        <f t="shared" si="21"/>
        <v>0</v>
      </c>
      <c r="L89">
        <f t="shared" si="21"/>
        <v>0</v>
      </c>
      <c r="M89">
        <f t="shared" si="21"/>
        <v>0</v>
      </c>
      <c r="N89">
        <f t="shared" si="21"/>
        <v>0</v>
      </c>
      <c r="O89">
        <f t="shared" si="21"/>
        <v>0</v>
      </c>
      <c r="P89">
        <f t="shared" si="21"/>
        <v>0</v>
      </c>
      <c r="Q89">
        <f t="shared" si="21"/>
        <v>0</v>
      </c>
      <c r="R89">
        <f t="shared" si="21"/>
        <v>0</v>
      </c>
      <c r="S89">
        <f t="shared" si="21"/>
        <v>0</v>
      </c>
      <c r="T89">
        <f t="shared" si="21"/>
        <v>0</v>
      </c>
      <c r="U89">
        <f t="shared" si="21"/>
        <v>0</v>
      </c>
      <c r="V89">
        <f t="shared" si="21"/>
        <v>0</v>
      </c>
      <c r="W89">
        <f t="shared" si="21"/>
        <v>0</v>
      </c>
      <c r="X89">
        <f t="shared" si="21"/>
        <v>0</v>
      </c>
      <c r="Y89">
        <f t="shared" si="21"/>
        <v>0</v>
      </c>
      <c r="Z89">
        <f t="shared" si="21"/>
        <v>0</v>
      </c>
      <c r="AA89">
        <f t="shared" si="21"/>
        <v>0</v>
      </c>
      <c r="AB89">
        <f t="shared" si="21"/>
        <v>0</v>
      </c>
    </row>
    <row r="90" spans="1:32" x14ac:dyDescent="0.15">
      <c r="B90" s="82" t="str">
        <f t="shared" ref="B90" si="22">B67</f>
        <v>Marketing</v>
      </c>
      <c r="C90" s="82"/>
      <c r="E90" s="96">
        <f>SUM(E91:E94)</f>
        <v>0</v>
      </c>
      <c r="F90" s="96">
        <f t="shared" ref="F90:AB90" si="23">SUM(F91:F94)</f>
        <v>0</v>
      </c>
      <c r="G90" s="96">
        <f t="shared" si="23"/>
        <v>0</v>
      </c>
      <c r="H90" s="96">
        <f t="shared" si="23"/>
        <v>0</v>
      </c>
      <c r="I90" s="96">
        <f t="shared" si="23"/>
        <v>0</v>
      </c>
      <c r="J90" s="96">
        <f t="shared" si="23"/>
        <v>0</v>
      </c>
      <c r="K90" s="96">
        <f t="shared" si="23"/>
        <v>0</v>
      </c>
      <c r="L90" s="96">
        <f t="shared" si="23"/>
        <v>0</v>
      </c>
      <c r="M90" s="96">
        <f t="shared" si="23"/>
        <v>0</v>
      </c>
      <c r="N90" s="96">
        <f t="shared" si="23"/>
        <v>0</v>
      </c>
      <c r="O90" s="96">
        <f t="shared" si="23"/>
        <v>0</v>
      </c>
      <c r="P90" s="96">
        <f t="shared" si="23"/>
        <v>0</v>
      </c>
      <c r="Q90" s="96">
        <f t="shared" si="23"/>
        <v>0</v>
      </c>
      <c r="R90" s="96">
        <f t="shared" si="23"/>
        <v>0</v>
      </c>
      <c r="S90" s="96">
        <f t="shared" si="23"/>
        <v>0</v>
      </c>
      <c r="T90" s="96">
        <f t="shared" si="23"/>
        <v>0</v>
      </c>
      <c r="U90" s="96">
        <f t="shared" si="23"/>
        <v>0</v>
      </c>
      <c r="V90" s="96">
        <f t="shared" si="23"/>
        <v>0</v>
      </c>
      <c r="W90" s="96">
        <f t="shared" si="23"/>
        <v>0</v>
      </c>
      <c r="X90" s="96">
        <f t="shared" si="23"/>
        <v>0</v>
      </c>
      <c r="Y90" s="96">
        <f t="shared" si="23"/>
        <v>0</v>
      </c>
      <c r="Z90" s="96">
        <f t="shared" si="23"/>
        <v>0</v>
      </c>
      <c r="AA90" s="96">
        <f t="shared" si="23"/>
        <v>0</v>
      </c>
      <c r="AB90" s="96">
        <f t="shared" si="23"/>
        <v>0</v>
      </c>
    </row>
    <row r="91" spans="1:32" x14ac:dyDescent="0.15">
      <c r="B91" s="82"/>
      <c r="C91" s="82" t="str">
        <f>C68</f>
        <v>MarComm/Evangelism</v>
      </c>
      <c r="E91">
        <f>E68</f>
        <v>0</v>
      </c>
      <c r="F91">
        <f t="shared" ref="F91:AB94" si="24">E91+F68</f>
        <v>0</v>
      </c>
      <c r="G91">
        <f t="shared" si="24"/>
        <v>0</v>
      </c>
      <c r="H91">
        <f t="shared" si="24"/>
        <v>0</v>
      </c>
      <c r="I91">
        <f t="shared" si="24"/>
        <v>0</v>
      </c>
      <c r="J91">
        <f t="shared" si="24"/>
        <v>0</v>
      </c>
      <c r="K91">
        <f t="shared" si="24"/>
        <v>0</v>
      </c>
      <c r="L91">
        <f t="shared" si="24"/>
        <v>0</v>
      </c>
      <c r="M91">
        <f t="shared" si="24"/>
        <v>0</v>
      </c>
      <c r="N91">
        <f t="shared" si="24"/>
        <v>0</v>
      </c>
      <c r="O91">
        <f t="shared" si="24"/>
        <v>0</v>
      </c>
      <c r="P91">
        <f t="shared" si="24"/>
        <v>0</v>
      </c>
      <c r="Q91">
        <f t="shared" si="24"/>
        <v>0</v>
      </c>
      <c r="R91">
        <f t="shared" si="24"/>
        <v>0</v>
      </c>
      <c r="S91">
        <f t="shared" si="24"/>
        <v>0</v>
      </c>
      <c r="T91">
        <f t="shared" si="24"/>
        <v>0</v>
      </c>
      <c r="U91">
        <f t="shared" si="24"/>
        <v>0</v>
      </c>
      <c r="V91">
        <f t="shared" si="24"/>
        <v>0</v>
      </c>
      <c r="W91">
        <f t="shared" si="24"/>
        <v>0</v>
      </c>
      <c r="X91">
        <f t="shared" si="24"/>
        <v>0</v>
      </c>
      <c r="Y91">
        <f t="shared" si="24"/>
        <v>0</v>
      </c>
      <c r="Z91">
        <f t="shared" si="24"/>
        <v>0</v>
      </c>
      <c r="AA91">
        <f t="shared" si="24"/>
        <v>0</v>
      </c>
      <c r="AB91">
        <f t="shared" si="24"/>
        <v>0</v>
      </c>
    </row>
    <row r="92" spans="1:32" x14ac:dyDescent="0.15">
      <c r="B92" s="82"/>
      <c r="C92" s="82" t="str">
        <f>C69</f>
        <v>Product Marketing</v>
      </c>
      <c r="E92">
        <f>E69</f>
        <v>0</v>
      </c>
      <c r="F92">
        <f t="shared" si="24"/>
        <v>0</v>
      </c>
      <c r="G92">
        <f t="shared" si="24"/>
        <v>0</v>
      </c>
      <c r="H92">
        <f t="shared" si="24"/>
        <v>0</v>
      </c>
      <c r="I92">
        <f t="shared" si="24"/>
        <v>0</v>
      </c>
      <c r="J92">
        <f t="shared" si="24"/>
        <v>0</v>
      </c>
      <c r="K92">
        <f t="shared" si="24"/>
        <v>0</v>
      </c>
      <c r="L92">
        <f t="shared" si="24"/>
        <v>0</v>
      </c>
      <c r="M92">
        <f t="shared" si="24"/>
        <v>0</v>
      </c>
      <c r="N92">
        <f t="shared" si="24"/>
        <v>0</v>
      </c>
      <c r="O92">
        <f t="shared" si="24"/>
        <v>0</v>
      </c>
      <c r="P92">
        <f t="shared" si="24"/>
        <v>0</v>
      </c>
      <c r="Q92">
        <f t="shared" si="24"/>
        <v>0</v>
      </c>
      <c r="R92">
        <f t="shared" si="24"/>
        <v>0</v>
      </c>
      <c r="S92">
        <f t="shared" si="24"/>
        <v>0</v>
      </c>
      <c r="T92">
        <f t="shared" si="24"/>
        <v>0</v>
      </c>
      <c r="U92">
        <f t="shared" si="24"/>
        <v>0</v>
      </c>
      <c r="V92">
        <f t="shared" si="24"/>
        <v>0</v>
      </c>
      <c r="W92">
        <f t="shared" si="24"/>
        <v>0</v>
      </c>
      <c r="X92">
        <f t="shared" si="24"/>
        <v>0</v>
      </c>
      <c r="Y92">
        <f t="shared" si="24"/>
        <v>0</v>
      </c>
      <c r="Z92">
        <f t="shared" si="24"/>
        <v>0</v>
      </c>
      <c r="AA92">
        <f t="shared" si="24"/>
        <v>0</v>
      </c>
      <c r="AB92">
        <f t="shared" si="24"/>
        <v>0</v>
      </c>
    </row>
    <row r="93" spans="1:32" x14ac:dyDescent="0.15">
      <c r="B93" s="82"/>
      <c r="C93" s="82" t="str">
        <f>C70</f>
        <v>Demand Generation</v>
      </c>
      <c r="E93">
        <f>E70</f>
        <v>0</v>
      </c>
      <c r="F93">
        <f t="shared" si="24"/>
        <v>0</v>
      </c>
      <c r="G93">
        <f t="shared" si="24"/>
        <v>0</v>
      </c>
      <c r="H93">
        <f t="shared" si="24"/>
        <v>0</v>
      </c>
      <c r="I93">
        <f t="shared" si="24"/>
        <v>0</v>
      </c>
      <c r="J93">
        <f t="shared" si="24"/>
        <v>0</v>
      </c>
      <c r="K93">
        <f t="shared" si="24"/>
        <v>0</v>
      </c>
      <c r="L93">
        <f t="shared" si="24"/>
        <v>0</v>
      </c>
      <c r="M93">
        <f t="shared" si="24"/>
        <v>0</v>
      </c>
      <c r="N93">
        <f t="shared" si="24"/>
        <v>0</v>
      </c>
      <c r="O93">
        <f t="shared" si="24"/>
        <v>0</v>
      </c>
      <c r="P93">
        <f t="shared" si="24"/>
        <v>0</v>
      </c>
      <c r="Q93">
        <f t="shared" si="24"/>
        <v>0</v>
      </c>
      <c r="R93">
        <f t="shared" si="24"/>
        <v>0</v>
      </c>
      <c r="S93">
        <f t="shared" si="24"/>
        <v>0</v>
      </c>
      <c r="T93">
        <f t="shared" si="24"/>
        <v>0</v>
      </c>
      <c r="U93">
        <f t="shared" si="24"/>
        <v>0</v>
      </c>
      <c r="V93">
        <f t="shared" si="24"/>
        <v>0</v>
      </c>
      <c r="W93">
        <f t="shared" si="24"/>
        <v>0</v>
      </c>
      <c r="X93">
        <f t="shared" si="24"/>
        <v>0</v>
      </c>
      <c r="Y93">
        <f t="shared" si="24"/>
        <v>0</v>
      </c>
      <c r="Z93">
        <f t="shared" si="24"/>
        <v>0</v>
      </c>
      <c r="AA93">
        <f t="shared" si="24"/>
        <v>0</v>
      </c>
      <c r="AB93">
        <f t="shared" si="24"/>
        <v>0</v>
      </c>
    </row>
    <row r="94" spans="1:32" x14ac:dyDescent="0.15">
      <c r="B94" s="82"/>
      <c r="C94" s="82" t="str">
        <f>C71</f>
        <v>VP of Marketing</v>
      </c>
      <c r="E94">
        <f>E71</f>
        <v>0</v>
      </c>
      <c r="F94">
        <f t="shared" si="24"/>
        <v>0</v>
      </c>
      <c r="G94">
        <f t="shared" si="24"/>
        <v>0</v>
      </c>
      <c r="H94">
        <f t="shared" si="24"/>
        <v>0</v>
      </c>
      <c r="I94">
        <f t="shared" si="24"/>
        <v>0</v>
      </c>
      <c r="J94">
        <f t="shared" si="24"/>
        <v>0</v>
      </c>
      <c r="K94">
        <f t="shared" si="24"/>
        <v>0</v>
      </c>
      <c r="L94">
        <f t="shared" si="24"/>
        <v>0</v>
      </c>
      <c r="M94">
        <f t="shared" si="24"/>
        <v>0</v>
      </c>
      <c r="N94">
        <f t="shared" si="24"/>
        <v>0</v>
      </c>
      <c r="O94">
        <f t="shared" si="24"/>
        <v>0</v>
      </c>
      <c r="P94">
        <f t="shared" si="24"/>
        <v>0</v>
      </c>
      <c r="Q94">
        <f t="shared" si="24"/>
        <v>0</v>
      </c>
      <c r="R94">
        <f t="shared" si="24"/>
        <v>0</v>
      </c>
      <c r="S94">
        <f t="shared" si="24"/>
        <v>0</v>
      </c>
      <c r="T94">
        <f t="shared" si="24"/>
        <v>0</v>
      </c>
      <c r="U94">
        <f t="shared" si="24"/>
        <v>0</v>
      </c>
      <c r="V94">
        <f t="shared" si="24"/>
        <v>0</v>
      </c>
      <c r="W94">
        <f t="shared" si="24"/>
        <v>0</v>
      </c>
      <c r="X94">
        <f t="shared" si="24"/>
        <v>0</v>
      </c>
      <c r="Y94">
        <f t="shared" si="24"/>
        <v>0</v>
      </c>
      <c r="Z94">
        <f t="shared" si="24"/>
        <v>0</v>
      </c>
      <c r="AA94">
        <f t="shared" si="24"/>
        <v>0</v>
      </c>
      <c r="AB94">
        <f t="shared" si="24"/>
        <v>0</v>
      </c>
    </row>
    <row r="95" spans="1:32" x14ac:dyDescent="0.15">
      <c r="B95" s="82" t="str">
        <f t="shared" ref="B95" si="25">B72</f>
        <v>Sales</v>
      </c>
      <c r="C95" s="82"/>
      <c r="E95" s="97">
        <f>SUM(E96:E98)</f>
        <v>0</v>
      </c>
      <c r="F95" s="97">
        <f t="shared" ref="F95:AB95" si="26">SUM(F96:F98)</f>
        <v>0</v>
      </c>
      <c r="G95" s="97">
        <f t="shared" si="26"/>
        <v>0</v>
      </c>
      <c r="H95" s="97">
        <f t="shared" si="26"/>
        <v>0</v>
      </c>
      <c r="I95" s="97">
        <f t="shared" si="26"/>
        <v>0</v>
      </c>
      <c r="J95" s="97">
        <f t="shared" si="26"/>
        <v>0</v>
      </c>
      <c r="K95" s="97">
        <f t="shared" si="26"/>
        <v>0</v>
      </c>
      <c r="L95" s="97">
        <f t="shared" si="26"/>
        <v>0</v>
      </c>
      <c r="M95" s="97">
        <f t="shared" si="26"/>
        <v>0</v>
      </c>
      <c r="N95" s="97">
        <f t="shared" si="26"/>
        <v>0</v>
      </c>
      <c r="O95" s="97">
        <f t="shared" si="26"/>
        <v>0</v>
      </c>
      <c r="P95" s="97">
        <f t="shared" si="26"/>
        <v>0</v>
      </c>
      <c r="Q95" s="97">
        <f t="shared" si="26"/>
        <v>0</v>
      </c>
      <c r="R95" s="97">
        <f t="shared" si="26"/>
        <v>0</v>
      </c>
      <c r="S95" s="97">
        <f t="shared" si="26"/>
        <v>0</v>
      </c>
      <c r="T95" s="97">
        <f t="shared" si="26"/>
        <v>0</v>
      </c>
      <c r="U95" s="97">
        <f t="shared" si="26"/>
        <v>0</v>
      </c>
      <c r="V95" s="97">
        <f t="shared" si="26"/>
        <v>0</v>
      </c>
      <c r="W95" s="97">
        <f t="shared" si="26"/>
        <v>0</v>
      </c>
      <c r="X95" s="97">
        <f t="shared" si="26"/>
        <v>0</v>
      </c>
      <c r="Y95" s="97">
        <f t="shared" si="26"/>
        <v>0</v>
      </c>
      <c r="Z95" s="97">
        <f t="shared" si="26"/>
        <v>0</v>
      </c>
      <c r="AA95" s="97">
        <f t="shared" si="26"/>
        <v>0</v>
      </c>
      <c r="AB95" s="97">
        <f t="shared" si="26"/>
        <v>0</v>
      </c>
      <c r="AD95" s="45"/>
      <c r="AE95" s="45"/>
      <c r="AF95" s="45"/>
    </row>
    <row r="96" spans="1:32" x14ac:dyDescent="0.15">
      <c r="B96" s="82"/>
      <c r="C96" s="82" t="str">
        <f>C73</f>
        <v>Account Executive</v>
      </c>
      <c r="E96">
        <f>E73</f>
        <v>0</v>
      </c>
      <c r="F96" s="45">
        <f t="shared" ref="F96:AB104" si="27">E96+F73</f>
        <v>0</v>
      </c>
      <c r="G96" s="45">
        <f t="shared" si="27"/>
        <v>0</v>
      </c>
      <c r="H96" s="45">
        <f t="shared" si="27"/>
        <v>0</v>
      </c>
      <c r="I96" s="45">
        <f t="shared" si="27"/>
        <v>0</v>
      </c>
      <c r="J96" s="45">
        <f t="shared" si="27"/>
        <v>0</v>
      </c>
      <c r="K96" s="45">
        <f t="shared" si="27"/>
        <v>0</v>
      </c>
      <c r="L96" s="45">
        <f t="shared" si="27"/>
        <v>0</v>
      </c>
      <c r="M96" s="46">
        <f t="shared" si="27"/>
        <v>0</v>
      </c>
      <c r="N96" s="45">
        <f t="shared" si="27"/>
        <v>0</v>
      </c>
      <c r="O96" s="45">
        <f t="shared" si="27"/>
        <v>0</v>
      </c>
      <c r="P96" s="45">
        <f t="shared" si="27"/>
        <v>0</v>
      </c>
      <c r="Q96" s="45">
        <f t="shared" si="27"/>
        <v>0</v>
      </c>
      <c r="R96" s="45">
        <f t="shared" si="27"/>
        <v>0</v>
      </c>
      <c r="S96" s="45">
        <f t="shared" si="27"/>
        <v>0</v>
      </c>
      <c r="T96" s="45">
        <f t="shared" si="27"/>
        <v>0</v>
      </c>
      <c r="U96" s="45">
        <f t="shared" si="27"/>
        <v>0</v>
      </c>
      <c r="V96" s="45">
        <f t="shared" si="27"/>
        <v>0</v>
      </c>
      <c r="W96" s="45">
        <f t="shared" si="27"/>
        <v>0</v>
      </c>
      <c r="X96" s="45">
        <f t="shared" si="27"/>
        <v>0</v>
      </c>
      <c r="Y96" s="45">
        <f t="shared" si="27"/>
        <v>0</v>
      </c>
      <c r="Z96" s="45">
        <f t="shared" si="27"/>
        <v>0</v>
      </c>
      <c r="AA96" s="45">
        <f t="shared" si="27"/>
        <v>0</v>
      </c>
      <c r="AB96" s="45">
        <f t="shared" si="27"/>
        <v>0</v>
      </c>
      <c r="AD96" s="45"/>
      <c r="AE96" s="45"/>
      <c r="AF96" s="45"/>
    </row>
    <row r="97" spans="2:32" x14ac:dyDescent="0.15">
      <c r="B97" s="82"/>
      <c r="C97" s="82" t="str">
        <f>C74</f>
        <v>Sales Engineer</v>
      </c>
      <c r="E97">
        <f>E74</f>
        <v>0</v>
      </c>
      <c r="F97" s="45">
        <f t="shared" si="27"/>
        <v>0</v>
      </c>
      <c r="G97" s="45">
        <f t="shared" si="27"/>
        <v>0</v>
      </c>
      <c r="H97" s="45">
        <f t="shared" si="27"/>
        <v>0</v>
      </c>
      <c r="I97" s="45">
        <f t="shared" si="27"/>
        <v>0</v>
      </c>
      <c r="J97" s="45">
        <f t="shared" si="27"/>
        <v>0</v>
      </c>
      <c r="K97" s="45">
        <f t="shared" si="27"/>
        <v>0</v>
      </c>
      <c r="L97" s="45">
        <f t="shared" si="27"/>
        <v>0</v>
      </c>
      <c r="M97" s="46">
        <f t="shared" si="27"/>
        <v>0</v>
      </c>
      <c r="N97" s="45">
        <f t="shared" si="27"/>
        <v>0</v>
      </c>
      <c r="O97" s="45">
        <f t="shared" si="27"/>
        <v>0</v>
      </c>
      <c r="P97" s="45">
        <f t="shared" si="27"/>
        <v>0</v>
      </c>
      <c r="Q97" s="45">
        <f t="shared" si="27"/>
        <v>0</v>
      </c>
      <c r="R97" s="45">
        <f t="shared" si="27"/>
        <v>0</v>
      </c>
      <c r="S97" s="45">
        <f t="shared" si="27"/>
        <v>0</v>
      </c>
      <c r="T97" s="45">
        <f t="shared" si="27"/>
        <v>0</v>
      </c>
      <c r="U97" s="45">
        <f t="shared" si="27"/>
        <v>0</v>
      </c>
      <c r="V97" s="45">
        <f t="shared" si="27"/>
        <v>0</v>
      </c>
      <c r="W97" s="45">
        <f t="shared" si="27"/>
        <v>0</v>
      </c>
      <c r="X97" s="45">
        <f t="shared" si="27"/>
        <v>0</v>
      </c>
      <c r="Y97" s="45">
        <f t="shared" si="27"/>
        <v>0</v>
      </c>
      <c r="Z97" s="45">
        <f t="shared" si="27"/>
        <v>0</v>
      </c>
      <c r="AA97" s="45">
        <f t="shared" si="27"/>
        <v>0</v>
      </c>
      <c r="AB97" s="45">
        <f t="shared" si="27"/>
        <v>0</v>
      </c>
      <c r="AD97" s="45"/>
      <c r="AE97" s="45"/>
      <c r="AF97" s="45"/>
    </row>
    <row r="98" spans="2:32" x14ac:dyDescent="0.15">
      <c r="B98" s="82"/>
      <c r="C98" s="82" t="str">
        <f t="shared" ref="C98" si="28">C75</f>
        <v>VP Sales</v>
      </c>
      <c r="E98">
        <f t="shared" ref="E98:E104" si="29">E75</f>
        <v>0</v>
      </c>
      <c r="F98" s="45">
        <f t="shared" si="27"/>
        <v>0</v>
      </c>
      <c r="G98" s="45">
        <f t="shared" si="27"/>
        <v>0</v>
      </c>
      <c r="H98" s="45">
        <f t="shared" si="27"/>
        <v>0</v>
      </c>
      <c r="I98" s="45">
        <f t="shared" si="27"/>
        <v>0</v>
      </c>
      <c r="J98" s="45">
        <f t="shared" si="27"/>
        <v>0</v>
      </c>
      <c r="K98" s="45">
        <f t="shared" si="27"/>
        <v>0</v>
      </c>
      <c r="L98" s="45">
        <f t="shared" si="27"/>
        <v>0</v>
      </c>
      <c r="M98" s="46">
        <f t="shared" si="27"/>
        <v>0</v>
      </c>
      <c r="N98" s="45">
        <f t="shared" si="27"/>
        <v>0</v>
      </c>
      <c r="O98" s="45">
        <f t="shared" si="27"/>
        <v>0</v>
      </c>
      <c r="P98" s="45">
        <f t="shared" si="27"/>
        <v>0</v>
      </c>
      <c r="Q98" s="45">
        <f t="shared" si="27"/>
        <v>0</v>
      </c>
      <c r="R98" s="45">
        <f t="shared" si="27"/>
        <v>0</v>
      </c>
      <c r="S98" s="45">
        <f t="shared" si="27"/>
        <v>0</v>
      </c>
      <c r="T98" s="45">
        <f t="shared" si="27"/>
        <v>0</v>
      </c>
      <c r="U98" s="45">
        <f t="shared" si="27"/>
        <v>0</v>
      </c>
      <c r="V98" s="45">
        <f t="shared" si="27"/>
        <v>0</v>
      </c>
      <c r="W98" s="45">
        <f t="shared" si="27"/>
        <v>0</v>
      </c>
      <c r="X98" s="45">
        <f t="shared" si="27"/>
        <v>0</v>
      </c>
      <c r="Y98" s="45">
        <f t="shared" si="27"/>
        <v>0</v>
      </c>
      <c r="Z98" s="45">
        <f t="shared" si="27"/>
        <v>0</v>
      </c>
      <c r="AA98" s="45">
        <f t="shared" si="27"/>
        <v>0</v>
      </c>
      <c r="AB98" s="45">
        <f t="shared" si="27"/>
        <v>0</v>
      </c>
      <c r="AD98" s="45"/>
      <c r="AE98" s="45"/>
      <c r="AF98" s="45"/>
    </row>
    <row r="99" spans="2:32" x14ac:dyDescent="0.15">
      <c r="B99" s="82" t="str">
        <f t="shared" ref="B99:B103" si="30">B76</f>
        <v>Business Development Director</v>
      </c>
      <c r="C99" s="82"/>
      <c r="E99">
        <f t="shared" si="29"/>
        <v>0</v>
      </c>
      <c r="F99" s="45">
        <f t="shared" si="27"/>
        <v>0</v>
      </c>
      <c r="G99" s="45">
        <f t="shared" si="27"/>
        <v>0</v>
      </c>
      <c r="H99" s="45">
        <f t="shared" si="27"/>
        <v>0</v>
      </c>
      <c r="I99" s="45">
        <f t="shared" si="27"/>
        <v>0</v>
      </c>
      <c r="J99" s="45">
        <f t="shared" si="27"/>
        <v>0</v>
      </c>
      <c r="K99" s="45">
        <f t="shared" si="27"/>
        <v>0</v>
      </c>
      <c r="L99" s="45">
        <f t="shared" si="27"/>
        <v>0</v>
      </c>
      <c r="M99" s="46">
        <f t="shared" si="27"/>
        <v>0</v>
      </c>
      <c r="N99" s="45">
        <f t="shared" si="27"/>
        <v>0</v>
      </c>
      <c r="O99" s="45">
        <f t="shared" si="27"/>
        <v>0</v>
      </c>
      <c r="P99" s="45">
        <f t="shared" si="27"/>
        <v>0</v>
      </c>
      <c r="Q99" s="45">
        <f t="shared" si="27"/>
        <v>0</v>
      </c>
      <c r="R99" s="45">
        <f t="shared" si="27"/>
        <v>0</v>
      </c>
      <c r="S99" s="45">
        <f t="shared" si="27"/>
        <v>0</v>
      </c>
      <c r="T99" s="45">
        <f t="shared" si="27"/>
        <v>0</v>
      </c>
      <c r="U99" s="45">
        <f t="shared" si="27"/>
        <v>0</v>
      </c>
      <c r="V99" s="45">
        <f t="shared" si="27"/>
        <v>0</v>
      </c>
      <c r="W99" s="45">
        <f t="shared" si="27"/>
        <v>0</v>
      </c>
      <c r="X99" s="45">
        <f t="shared" si="27"/>
        <v>0</v>
      </c>
      <c r="Y99" s="45">
        <f t="shared" si="27"/>
        <v>0</v>
      </c>
      <c r="Z99" s="45">
        <f t="shared" si="27"/>
        <v>0</v>
      </c>
      <c r="AA99" s="45">
        <f t="shared" si="27"/>
        <v>0</v>
      </c>
      <c r="AB99" s="45">
        <f t="shared" si="27"/>
        <v>0</v>
      </c>
      <c r="AD99" s="45"/>
      <c r="AE99" s="45"/>
      <c r="AF99" s="45"/>
    </row>
    <row r="100" spans="2:32" x14ac:dyDescent="0.15">
      <c r="B100" s="82" t="str">
        <f t="shared" si="30"/>
        <v>CFO</v>
      </c>
      <c r="C100" s="82"/>
      <c r="E100">
        <f t="shared" si="29"/>
        <v>0</v>
      </c>
      <c r="F100" s="45">
        <f t="shared" si="27"/>
        <v>0</v>
      </c>
      <c r="G100" s="45">
        <f t="shared" si="27"/>
        <v>0</v>
      </c>
      <c r="H100" s="45">
        <f t="shared" si="27"/>
        <v>0</v>
      </c>
      <c r="I100" s="45">
        <f t="shared" si="27"/>
        <v>0</v>
      </c>
      <c r="J100" s="45">
        <f t="shared" si="27"/>
        <v>0</v>
      </c>
      <c r="K100" s="45">
        <f t="shared" si="27"/>
        <v>0</v>
      </c>
      <c r="L100" s="45">
        <f t="shared" si="27"/>
        <v>0</v>
      </c>
      <c r="M100" s="46">
        <f t="shared" si="27"/>
        <v>0</v>
      </c>
      <c r="N100" s="45">
        <f t="shared" si="27"/>
        <v>0</v>
      </c>
      <c r="O100" s="45">
        <f t="shared" si="27"/>
        <v>0</v>
      </c>
      <c r="P100" s="45">
        <f t="shared" si="27"/>
        <v>0</v>
      </c>
      <c r="Q100" s="45">
        <f t="shared" si="27"/>
        <v>0</v>
      </c>
      <c r="R100" s="45">
        <f t="shared" si="27"/>
        <v>0</v>
      </c>
      <c r="S100" s="45">
        <f t="shared" si="27"/>
        <v>0</v>
      </c>
      <c r="T100" s="45">
        <f t="shared" si="27"/>
        <v>0</v>
      </c>
      <c r="U100" s="45">
        <f t="shared" si="27"/>
        <v>0</v>
      </c>
      <c r="V100" s="45">
        <f t="shared" si="27"/>
        <v>0</v>
      </c>
      <c r="W100" s="45">
        <f t="shared" si="27"/>
        <v>0</v>
      </c>
      <c r="X100" s="45">
        <f t="shared" si="27"/>
        <v>0</v>
      </c>
      <c r="Y100" s="45">
        <f t="shared" si="27"/>
        <v>0</v>
      </c>
      <c r="Z100" s="45">
        <f t="shared" si="27"/>
        <v>0</v>
      </c>
      <c r="AA100" s="45">
        <f t="shared" si="27"/>
        <v>0</v>
      </c>
      <c r="AB100" s="45">
        <f t="shared" si="27"/>
        <v>0</v>
      </c>
      <c r="AD100" s="45"/>
      <c r="AE100" s="45"/>
      <c r="AF100" s="45"/>
    </row>
    <row r="101" spans="2:32" x14ac:dyDescent="0.15">
      <c r="B101" s="82" t="str">
        <f t="shared" si="30"/>
        <v>HR</v>
      </c>
      <c r="C101" s="82"/>
      <c r="E101">
        <f t="shared" si="29"/>
        <v>0</v>
      </c>
      <c r="F101" s="45">
        <f t="shared" si="27"/>
        <v>0</v>
      </c>
      <c r="G101" s="45">
        <f t="shared" si="27"/>
        <v>0</v>
      </c>
      <c r="H101" s="45">
        <f t="shared" si="27"/>
        <v>0</v>
      </c>
      <c r="I101" s="45">
        <f t="shared" si="27"/>
        <v>0</v>
      </c>
      <c r="J101" s="45">
        <f t="shared" si="27"/>
        <v>0</v>
      </c>
      <c r="K101" s="45">
        <f t="shared" si="27"/>
        <v>0</v>
      </c>
      <c r="L101" s="45">
        <f t="shared" si="27"/>
        <v>0</v>
      </c>
      <c r="M101" s="46">
        <f t="shared" si="27"/>
        <v>0</v>
      </c>
      <c r="N101" s="45">
        <f t="shared" si="27"/>
        <v>0</v>
      </c>
      <c r="O101" s="45">
        <f t="shared" si="27"/>
        <v>0</v>
      </c>
      <c r="P101" s="45">
        <f t="shared" si="27"/>
        <v>0</v>
      </c>
      <c r="Q101" s="45">
        <f t="shared" si="27"/>
        <v>0</v>
      </c>
      <c r="R101" s="45">
        <f t="shared" si="27"/>
        <v>0</v>
      </c>
      <c r="S101" s="45">
        <f t="shared" si="27"/>
        <v>0</v>
      </c>
      <c r="T101" s="45">
        <f t="shared" si="27"/>
        <v>0</v>
      </c>
      <c r="U101" s="45">
        <f t="shared" si="27"/>
        <v>0</v>
      </c>
      <c r="V101" s="45">
        <f t="shared" si="27"/>
        <v>0</v>
      </c>
      <c r="W101" s="45">
        <f t="shared" si="27"/>
        <v>0</v>
      </c>
      <c r="X101" s="45">
        <f t="shared" si="27"/>
        <v>0</v>
      </c>
      <c r="Y101" s="45">
        <f t="shared" si="27"/>
        <v>0</v>
      </c>
      <c r="Z101" s="45">
        <f t="shared" si="27"/>
        <v>0</v>
      </c>
      <c r="AA101" s="45">
        <f t="shared" si="27"/>
        <v>0</v>
      </c>
      <c r="AB101" s="45">
        <f t="shared" si="27"/>
        <v>0</v>
      </c>
      <c r="AD101" s="45"/>
      <c r="AE101" s="45"/>
      <c r="AF101" s="45"/>
    </row>
    <row r="102" spans="2:32" x14ac:dyDescent="0.15">
      <c r="B102" s="82" t="str">
        <f t="shared" si="30"/>
        <v>Customer Service</v>
      </c>
      <c r="C102" s="82"/>
      <c r="E102">
        <f t="shared" si="29"/>
        <v>0</v>
      </c>
      <c r="F102" s="45">
        <f t="shared" si="27"/>
        <v>0</v>
      </c>
      <c r="G102" s="45">
        <f t="shared" si="27"/>
        <v>0</v>
      </c>
      <c r="H102" s="45">
        <f t="shared" si="27"/>
        <v>0</v>
      </c>
      <c r="I102" s="45">
        <f t="shared" si="27"/>
        <v>0</v>
      </c>
      <c r="J102" s="45">
        <f t="shared" si="27"/>
        <v>0</v>
      </c>
      <c r="K102" s="45">
        <f t="shared" si="27"/>
        <v>0</v>
      </c>
      <c r="L102" s="45">
        <f t="shared" si="27"/>
        <v>0</v>
      </c>
      <c r="M102" s="46">
        <f t="shared" si="27"/>
        <v>0</v>
      </c>
      <c r="N102" s="45">
        <f t="shared" si="27"/>
        <v>0</v>
      </c>
      <c r="O102" s="45">
        <f t="shared" si="27"/>
        <v>0</v>
      </c>
      <c r="P102" s="45">
        <f t="shared" si="27"/>
        <v>0</v>
      </c>
      <c r="Q102" s="45">
        <f t="shared" si="27"/>
        <v>0</v>
      </c>
      <c r="R102" s="45">
        <f t="shared" si="27"/>
        <v>0</v>
      </c>
      <c r="S102" s="45">
        <f t="shared" si="27"/>
        <v>0</v>
      </c>
      <c r="T102" s="45">
        <f t="shared" si="27"/>
        <v>0</v>
      </c>
      <c r="U102" s="45">
        <f t="shared" si="27"/>
        <v>0</v>
      </c>
      <c r="V102" s="45">
        <f t="shared" si="27"/>
        <v>0</v>
      </c>
      <c r="W102" s="45">
        <f t="shared" si="27"/>
        <v>0</v>
      </c>
      <c r="X102" s="45">
        <f t="shared" si="27"/>
        <v>0</v>
      </c>
      <c r="Y102" s="45">
        <f t="shared" si="27"/>
        <v>0</v>
      </c>
      <c r="Z102" s="45">
        <f t="shared" si="27"/>
        <v>0</v>
      </c>
      <c r="AA102" s="45">
        <f t="shared" si="27"/>
        <v>0</v>
      </c>
      <c r="AB102" s="45">
        <f t="shared" si="27"/>
        <v>0</v>
      </c>
      <c r="AD102" s="45"/>
      <c r="AE102" s="45"/>
      <c r="AF102" s="45"/>
    </row>
    <row r="103" spans="2:32" x14ac:dyDescent="0.15">
      <c r="B103" s="82" t="str">
        <f t="shared" si="30"/>
        <v>Admin</v>
      </c>
      <c r="C103" s="82"/>
      <c r="E103">
        <f t="shared" si="29"/>
        <v>0</v>
      </c>
      <c r="F103" s="45">
        <f t="shared" si="27"/>
        <v>0</v>
      </c>
      <c r="G103" s="45">
        <f t="shared" si="27"/>
        <v>0</v>
      </c>
      <c r="H103" s="45">
        <f t="shared" si="27"/>
        <v>0</v>
      </c>
      <c r="I103" s="45">
        <f t="shared" si="27"/>
        <v>0</v>
      </c>
      <c r="J103" s="45">
        <f t="shared" si="27"/>
        <v>0</v>
      </c>
      <c r="K103" s="45">
        <f t="shared" si="27"/>
        <v>0</v>
      </c>
      <c r="L103" s="45">
        <f t="shared" si="27"/>
        <v>0</v>
      </c>
      <c r="M103" s="46">
        <f t="shared" si="27"/>
        <v>0</v>
      </c>
      <c r="N103" s="45">
        <f t="shared" si="27"/>
        <v>0</v>
      </c>
      <c r="O103" s="45">
        <f t="shared" si="27"/>
        <v>0</v>
      </c>
      <c r="P103" s="45">
        <f t="shared" si="27"/>
        <v>0</v>
      </c>
      <c r="Q103" s="45">
        <f t="shared" si="27"/>
        <v>0</v>
      </c>
      <c r="R103" s="45">
        <f t="shared" si="27"/>
        <v>0</v>
      </c>
      <c r="S103" s="45">
        <f t="shared" si="27"/>
        <v>0</v>
      </c>
      <c r="T103" s="45">
        <f t="shared" si="27"/>
        <v>0</v>
      </c>
      <c r="U103" s="45">
        <f t="shared" si="27"/>
        <v>0</v>
      </c>
      <c r="V103" s="45">
        <f t="shared" si="27"/>
        <v>0</v>
      </c>
      <c r="W103" s="45">
        <f t="shared" si="27"/>
        <v>0</v>
      </c>
      <c r="X103" s="45">
        <f t="shared" si="27"/>
        <v>0</v>
      </c>
      <c r="Y103" s="45">
        <f t="shared" si="27"/>
        <v>0</v>
      </c>
      <c r="Z103" s="45">
        <f t="shared" si="27"/>
        <v>0</v>
      </c>
      <c r="AA103" s="45">
        <f t="shared" si="27"/>
        <v>0</v>
      </c>
      <c r="AB103" s="45">
        <f t="shared" si="27"/>
        <v>0</v>
      </c>
      <c r="AD103" s="45"/>
      <c r="AE103" s="45"/>
      <c r="AF103" s="45"/>
    </row>
    <row r="104" spans="2:32" x14ac:dyDescent="0.15">
      <c r="B104" s="43" t="str">
        <f>B81</f>
        <v>Founder/CEO</v>
      </c>
      <c r="C104" s="40"/>
      <c r="D104" s="40"/>
      <c r="E104" s="3">
        <f t="shared" si="29"/>
        <v>0</v>
      </c>
      <c r="F104" s="43">
        <f t="shared" si="27"/>
        <v>0</v>
      </c>
      <c r="G104" s="43">
        <f t="shared" si="27"/>
        <v>0</v>
      </c>
      <c r="H104" s="43">
        <f t="shared" si="27"/>
        <v>0</v>
      </c>
      <c r="I104" s="43">
        <f t="shared" si="27"/>
        <v>0</v>
      </c>
      <c r="J104" s="43">
        <f t="shared" si="27"/>
        <v>0</v>
      </c>
      <c r="K104" s="43">
        <f t="shared" si="27"/>
        <v>0</v>
      </c>
      <c r="L104" s="43">
        <f t="shared" si="27"/>
        <v>0</v>
      </c>
      <c r="M104" s="43">
        <f t="shared" si="27"/>
        <v>0</v>
      </c>
      <c r="N104" s="43">
        <f t="shared" si="27"/>
        <v>0</v>
      </c>
      <c r="O104" s="43">
        <f t="shared" si="27"/>
        <v>0</v>
      </c>
      <c r="P104" s="43">
        <f t="shared" si="27"/>
        <v>0</v>
      </c>
      <c r="Q104" s="43">
        <f t="shared" si="27"/>
        <v>0</v>
      </c>
      <c r="R104" s="43">
        <f t="shared" si="27"/>
        <v>0</v>
      </c>
      <c r="S104" s="43">
        <f t="shared" si="27"/>
        <v>0</v>
      </c>
      <c r="T104" s="43">
        <f t="shared" si="27"/>
        <v>0</v>
      </c>
      <c r="U104" s="43">
        <f t="shared" si="27"/>
        <v>0</v>
      </c>
      <c r="V104" s="43">
        <f t="shared" si="27"/>
        <v>0</v>
      </c>
      <c r="W104" s="43">
        <f t="shared" si="27"/>
        <v>0</v>
      </c>
      <c r="X104" s="43">
        <f t="shared" si="27"/>
        <v>0</v>
      </c>
      <c r="Y104" s="43">
        <f t="shared" si="27"/>
        <v>0</v>
      </c>
      <c r="Z104" s="43">
        <f t="shared" si="27"/>
        <v>0</v>
      </c>
      <c r="AA104" s="43">
        <f t="shared" si="27"/>
        <v>0</v>
      </c>
      <c r="AB104" s="43">
        <f t="shared" si="27"/>
        <v>0</v>
      </c>
      <c r="AD104" s="43"/>
      <c r="AE104" s="43"/>
      <c r="AF104" s="43"/>
    </row>
    <row r="105" spans="2:32" x14ac:dyDescent="0.15">
      <c r="B105" t="s">
        <v>0</v>
      </c>
      <c r="E105">
        <f>E85+E90+E95+SUM(E99:E104)</f>
        <v>0</v>
      </c>
      <c r="F105">
        <f t="shared" ref="F105:AB105" si="31">F85+F90+F95+SUM(F99:F104)</f>
        <v>0</v>
      </c>
      <c r="G105">
        <f t="shared" si="31"/>
        <v>0</v>
      </c>
      <c r="H105">
        <f t="shared" si="31"/>
        <v>0</v>
      </c>
      <c r="I105">
        <f t="shared" si="31"/>
        <v>0</v>
      </c>
      <c r="J105">
        <f t="shared" si="31"/>
        <v>0</v>
      </c>
      <c r="K105">
        <f t="shared" si="31"/>
        <v>0</v>
      </c>
      <c r="L105">
        <f t="shared" si="31"/>
        <v>0</v>
      </c>
      <c r="M105">
        <f t="shared" si="31"/>
        <v>0</v>
      </c>
      <c r="N105">
        <f t="shared" si="31"/>
        <v>0</v>
      </c>
      <c r="O105">
        <f t="shared" si="31"/>
        <v>0</v>
      </c>
      <c r="P105">
        <f t="shared" si="31"/>
        <v>0</v>
      </c>
      <c r="Q105">
        <f t="shared" si="31"/>
        <v>0</v>
      </c>
      <c r="R105">
        <f t="shared" si="31"/>
        <v>0</v>
      </c>
      <c r="S105">
        <f t="shared" si="31"/>
        <v>0</v>
      </c>
      <c r="T105">
        <f t="shared" si="31"/>
        <v>0</v>
      </c>
      <c r="U105">
        <f t="shared" si="31"/>
        <v>0</v>
      </c>
      <c r="V105">
        <f t="shared" si="31"/>
        <v>0</v>
      </c>
      <c r="W105">
        <f t="shared" si="31"/>
        <v>0</v>
      </c>
      <c r="X105">
        <f t="shared" si="31"/>
        <v>0</v>
      </c>
      <c r="Y105">
        <f t="shared" si="31"/>
        <v>0</v>
      </c>
      <c r="Z105">
        <f t="shared" si="31"/>
        <v>0</v>
      </c>
      <c r="AA105">
        <f t="shared" si="31"/>
        <v>0</v>
      </c>
      <c r="AB105">
        <f t="shared" si="31"/>
        <v>0</v>
      </c>
    </row>
    <row r="107" spans="2:32" x14ac:dyDescent="0.15">
      <c r="B107" s="39" t="s">
        <v>19</v>
      </c>
    </row>
    <row r="108" spans="2:32" x14ac:dyDescent="0.15">
      <c r="B108" t="s">
        <v>8</v>
      </c>
      <c r="E108" s="1">
        <f>SUMPRODUCT(E86:E89,Assumptions!F22:F25)/12</f>
        <v>0</v>
      </c>
      <c r="F108" s="1">
        <f>SUMPRODUCT(F86:F89,Assumptions!G22:G25)/12</f>
        <v>0</v>
      </c>
      <c r="G108" s="1">
        <f>SUMPRODUCT(G86:G89,Assumptions!H22:H25)/12</f>
        <v>0</v>
      </c>
      <c r="H108" s="1">
        <f>SUMPRODUCT(H86:H89,Assumptions!I22:I25)/12</f>
        <v>0</v>
      </c>
      <c r="I108" s="1">
        <f>SUMPRODUCT(I86:I89,Assumptions!J22:J25)/12</f>
        <v>0</v>
      </c>
      <c r="J108" s="1">
        <f>SUMPRODUCT(J86:J89,Assumptions!K22:K25)/12</f>
        <v>0</v>
      </c>
      <c r="K108" s="1">
        <f>SUMPRODUCT(K86:K89,Assumptions!L22:L25)/12</f>
        <v>0</v>
      </c>
      <c r="L108" s="1">
        <f>SUMPRODUCT(L86:L89,Assumptions!M22:M25)/12</f>
        <v>0</v>
      </c>
      <c r="M108" s="1">
        <f>SUMPRODUCT(M86:M89,Assumptions!N22:N25)/12</f>
        <v>0</v>
      </c>
      <c r="N108" s="1">
        <f>SUMPRODUCT(N86:N89,Assumptions!O22:O25)/12</f>
        <v>0</v>
      </c>
      <c r="O108" s="1">
        <f>SUMPRODUCT(O86:O89,Assumptions!P22:P25)/12</f>
        <v>0</v>
      </c>
      <c r="P108" s="1">
        <f>SUMPRODUCT(P86:P89,Assumptions!Q22:Q25)/12</f>
        <v>0</v>
      </c>
      <c r="Q108" s="1">
        <f>SUMPRODUCT(Q86:Q89,Assumptions!R22:R25)/12</f>
        <v>0</v>
      </c>
      <c r="R108" s="1">
        <f>SUMPRODUCT(R86:R89,Assumptions!S22:S25)/12</f>
        <v>0</v>
      </c>
      <c r="S108" s="1">
        <f>SUMPRODUCT(S86:S89,Assumptions!T22:T25)/12</f>
        <v>0</v>
      </c>
      <c r="T108" s="1">
        <f>SUMPRODUCT(T86:T89,Assumptions!U22:U25)/12</f>
        <v>0</v>
      </c>
      <c r="U108" s="1">
        <f>SUMPRODUCT(U86:U89,Assumptions!V22:V25)/12</f>
        <v>0</v>
      </c>
      <c r="V108" s="1">
        <f>SUMPRODUCT(V86:V89,Assumptions!W22:W25)/12</f>
        <v>0</v>
      </c>
      <c r="W108" s="1">
        <f>SUMPRODUCT(W86:W89,Assumptions!X22:X25)/12</f>
        <v>0</v>
      </c>
      <c r="X108" s="1">
        <f>SUMPRODUCT(X86:X89,Assumptions!Y22:Y25)/12</f>
        <v>0</v>
      </c>
      <c r="Y108" s="1">
        <f>SUMPRODUCT(Y86:Y89,Assumptions!Z22:Z25)/12</f>
        <v>0</v>
      </c>
      <c r="Z108" s="1">
        <f>SUMPRODUCT(Z86:Z89,Assumptions!AA22:AA25)/12</f>
        <v>0</v>
      </c>
      <c r="AA108" s="1">
        <f>SUMPRODUCT(AA86:AA89,Assumptions!AB22:AB25)/12</f>
        <v>0</v>
      </c>
      <c r="AB108" s="1">
        <f>SUMPRODUCT(AB86:AB89,Assumptions!AC22:AC25)/12</f>
        <v>0</v>
      </c>
      <c r="AD108" s="1"/>
      <c r="AE108" s="1"/>
      <c r="AF108" s="1"/>
    </row>
    <row r="109" spans="2:32" x14ac:dyDescent="0.15">
      <c r="B109" t="s">
        <v>7</v>
      </c>
      <c r="E109" s="1">
        <f>SUMPRODUCT(E91:E94,Assumptions!F27:F30)/12</f>
        <v>0</v>
      </c>
      <c r="F109" s="1">
        <f>SUMPRODUCT(F91:F94,Assumptions!G27:G30)/12</f>
        <v>0</v>
      </c>
      <c r="G109" s="1">
        <f>SUMPRODUCT(G91:G94,Assumptions!H27:H30)/12</f>
        <v>0</v>
      </c>
      <c r="H109" s="1">
        <f>SUMPRODUCT(H91:H94,Assumptions!I27:I30)/12</f>
        <v>0</v>
      </c>
      <c r="I109" s="1">
        <f>SUMPRODUCT(I91:I94,Assumptions!J27:J30)/12</f>
        <v>0</v>
      </c>
      <c r="J109" s="1">
        <f>SUMPRODUCT(J91:J94,Assumptions!K27:K30)/12</f>
        <v>0</v>
      </c>
      <c r="K109" s="1">
        <f>SUMPRODUCT(K91:K94,Assumptions!L27:L30)/12</f>
        <v>0</v>
      </c>
      <c r="L109" s="1">
        <f>SUMPRODUCT(L91:L94,Assumptions!M27:M30)/12</f>
        <v>0</v>
      </c>
      <c r="M109" s="1">
        <f>SUMPRODUCT(M91:M94,Assumptions!N27:N30)/12</f>
        <v>0</v>
      </c>
      <c r="N109" s="1">
        <f>SUMPRODUCT(N91:N94,Assumptions!O27:O30)/12</f>
        <v>0</v>
      </c>
      <c r="O109" s="1">
        <f>SUMPRODUCT(O91:O94,Assumptions!P27:P30)/12</f>
        <v>0</v>
      </c>
      <c r="P109" s="1">
        <f>SUMPRODUCT(P91:P94,Assumptions!Q27:Q30)/12</f>
        <v>0</v>
      </c>
      <c r="Q109" s="1">
        <f>SUMPRODUCT(Q91:Q94,Assumptions!R27:R30)/12</f>
        <v>0</v>
      </c>
      <c r="R109" s="1">
        <f>SUMPRODUCT(R91:R94,Assumptions!S27:S30)/12</f>
        <v>0</v>
      </c>
      <c r="S109" s="1">
        <f>SUMPRODUCT(S91:S94,Assumptions!T27:T30)/12</f>
        <v>0</v>
      </c>
      <c r="T109" s="1">
        <f>SUMPRODUCT(T91:T94,Assumptions!U27:U30)/12</f>
        <v>0</v>
      </c>
      <c r="U109" s="1">
        <f>SUMPRODUCT(U91:U94,Assumptions!V27:V30)/12</f>
        <v>0</v>
      </c>
      <c r="V109" s="1">
        <f>SUMPRODUCT(V91:V94,Assumptions!W27:W30)/12</f>
        <v>0</v>
      </c>
      <c r="W109" s="1">
        <f>SUMPRODUCT(W91:W94,Assumptions!X27:X30)/12</f>
        <v>0</v>
      </c>
      <c r="X109" s="1">
        <f>SUMPRODUCT(X91:X94,Assumptions!Y27:Y30)/12</f>
        <v>0</v>
      </c>
      <c r="Y109" s="1">
        <f>SUMPRODUCT(Y91:Y94,Assumptions!Z27:Z30)/12</f>
        <v>0</v>
      </c>
      <c r="Z109" s="1">
        <f>SUMPRODUCT(Z91:Z94,Assumptions!AA27:AA30)/12</f>
        <v>0</v>
      </c>
      <c r="AA109" s="1">
        <f>SUMPRODUCT(AA91:AA94,Assumptions!AB27:AB30)/12</f>
        <v>0</v>
      </c>
      <c r="AB109" s="1">
        <f>SUMPRODUCT(AB91:AB94,Assumptions!AC27:AC30)/12</f>
        <v>0</v>
      </c>
      <c r="AD109" s="1"/>
      <c r="AE109" s="1"/>
      <c r="AF109" s="1"/>
    </row>
    <row r="110" spans="2:32" x14ac:dyDescent="0.15">
      <c r="B110" t="s">
        <v>9</v>
      </c>
      <c r="E110" s="1">
        <f>SUMPRODUCT(E96:E98,Assumptions!F32:F34)/12</f>
        <v>0</v>
      </c>
      <c r="F110" s="1">
        <f>SUMPRODUCT(F96:F98,Assumptions!G32:G34)/12</f>
        <v>0</v>
      </c>
      <c r="G110" s="1">
        <f>SUMPRODUCT(G96:G98,Assumptions!H32:H34)/12</f>
        <v>0</v>
      </c>
      <c r="H110" s="1">
        <f>SUMPRODUCT(H96:H98,Assumptions!I32:I34)/12</f>
        <v>0</v>
      </c>
      <c r="I110" s="1">
        <f>SUMPRODUCT(I96:I98,Assumptions!J32:J34)/12</f>
        <v>0</v>
      </c>
      <c r="J110" s="1">
        <f>SUMPRODUCT(J96:J98,Assumptions!K32:K34)/12</f>
        <v>0</v>
      </c>
      <c r="K110" s="1">
        <f>SUMPRODUCT(K96:K98,Assumptions!L32:L34)/12</f>
        <v>0</v>
      </c>
      <c r="L110" s="1">
        <f>SUMPRODUCT(L96:L98,Assumptions!M32:M34)/12</f>
        <v>0</v>
      </c>
      <c r="M110" s="1">
        <f>SUMPRODUCT(M96:M98,Assumptions!N32:N34)/12</f>
        <v>0</v>
      </c>
      <c r="N110" s="1">
        <f>SUMPRODUCT(N96:N98,Assumptions!O32:O34)/12</f>
        <v>0</v>
      </c>
      <c r="O110" s="1">
        <f>SUMPRODUCT(O96:O98,Assumptions!P32:P34)/12</f>
        <v>0</v>
      </c>
      <c r="P110" s="1">
        <f>SUMPRODUCT(P96:P98,Assumptions!Q32:Q34)/12</f>
        <v>0</v>
      </c>
      <c r="Q110" s="1">
        <f>SUMPRODUCT(Q96:Q98,Assumptions!R32:R34)/12</f>
        <v>0</v>
      </c>
      <c r="R110" s="1">
        <f>SUMPRODUCT(R96:R98,Assumptions!S32:S34)/12</f>
        <v>0</v>
      </c>
      <c r="S110" s="1">
        <f>SUMPRODUCT(S96:S98,Assumptions!T32:T34)/12</f>
        <v>0</v>
      </c>
      <c r="T110" s="1">
        <f>SUMPRODUCT(T96:T98,Assumptions!U32:U34)/12</f>
        <v>0</v>
      </c>
      <c r="U110" s="1">
        <f>SUMPRODUCT(U96:U98,Assumptions!V32:V34)/12</f>
        <v>0</v>
      </c>
      <c r="V110" s="1">
        <f>SUMPRODUCT(V96:V98,Assumptions!W32:W34)/12</f>
        <v>0</v>
      </c>
      <c r="W110" s="1">
        <f>SUMPRODUCT(W96:W98,Assumptions!X32:X34)/12</f>
        <v>0</v>
      </c>
      <c r="X110" s="1">
        <f>SUMPRODUCT(X96:X98,Assumptions!Y32:Y34)/12</f>
        <v>0</v>
      </c>
      <c r="Y110" s="1">
        <f>SUMPRODUCT(Y96:Y98,Assumptions!Z32:Z34)/12</f>
        <v>0</v>
      </c>
      <c r="Z110" s="1">
        <f>SUMPRODUCT(Z96:Z98,Assumptions!AA32:AA34)/12</f>
        <v>0</v>
      </c>
      <c r="AA110" s="1">
        <f>SUMPRODUCT(AA96:AA98,Assumptions!AB32:AB34)/12</f>
        <v>0</v>
      </c>
      <c r="AB110" s="1">
        <f>SUMPRODUCT(AB96:AB98,Assumptions!AC32:AC34)/12</f>
        <v>0</v>
      </c>
      <c r="AD110" s="1"/>
      <c r="AE110" s="1"/>
      <c r="AF110" s="1"/>
    </row>
    <row r="111" spans="2:32" x14ac:dyDescent="0.15">
      <c r="B111" t="s">
        <v>10</v>
      </c>
      <c r="E111" s="1">
        <f>E99*Assumptions!F35/12</f>
        <v>0</v>
      </c>
      <c r="F111" s="1">
        <f>F99*Assumptions!G35/12</f>
        <v>0</v>
      </c>
      <c r="G111" s="1">
        <f>G99*Assumptions!H35/12</f>
        <v>0</v>
      </c>
      <c r="H111" s="1">
        <f>H99*Assumptions!I35/12</f>
        <v>0</v>
      </c>
      <c r="I111" s="1">
        <f>I99*Assumptions!J35/12</f>
        <v>0</v>
      </c>
      <c r="J111" s="1">
        <f>J99*Assumptions!K35/12</f>
        <v>0</v>
      </c>
      <c r="K111" s="1">
        <f>K99*Assumptions!L35/12</f>
        <v>0</v>
      </c>
      <c r="L111" s="1">
        <f>L99*Assumptions!M35/12</f>
        <v>0</v>
      </c>
      <c r="M111" s="1">
        <f>M99*Assumptions!N35/12</f>
        <v>0</v>
      </c>
      <c r="N111" s="1">
        <f>N99*Assumptions!O35/12</f>
        <v>0</v>
      </c>
      <c r="O111" s="1">
        <f>O99*Assumptions!P35/12</f>
        <v>0</v>
      </c>
      <c r="P111" s="1">
        <f>P99*Assumptions!Q35/12</f>
        <v>0</v>
      </c>
      <c r="Q111" s="1">
        <f>Q99*Assumptions!R35/12</f>
        <v>0</v>
      </c>
      <c r="R111" s="1">
        <f>R99*Assumptions!S35/12</f>
        <v>0</v>
      </c>
      <c r="S111" s="1">
        <f>S99*Assumptions!T35/12</f>
        <v>0</v>
      </c>
      <c r="T111" s="1">
        <f>T99*Assumptions!U35/12</f>
        <v>0</v>
      </c>
      <c r="U111" s="1">
        <f>U99*Assumptions!V35/12</f>
        <v>0</v>
      </c>
      <c r="V111" s="1">
        <f>V99*Assumptions!W35/12</f>
        <v>0</v>
      </c>
      <c r="W111" s="1">
        <f>W99*Assumptions!X35/12</f>
        <v>0</v>
      </c>
      <c r="X111" s="1">
        <f>X99*Assumptions!Y35/12</f>
        <v>0</v>
      </c>
      <c r="Y111" s="1">
        <f>Y99*Assumptions!Z35/12</f>
        <v>0</v>
      </c>
      <c r="Z111" s="1">
        <f>Z99*Assumptions!AA35/12</f>
        <v>0</v>
      </c>
      <c r="AA111" s="1">
        <f>AA99*Assumptions!AB35/12</f>
        <v>0</v>
      </c>
      <c r="AB111" s="1">
        <f>AB99*Assumptions!AC35/12</f>
        <v>0</v>
      </c>
      <c r="AD111" s="1"/>
      <c r="AE111" s="1"/>
      <c r="AF111" s="1"/>
    </row>
    <row r="112" spans="2:32" x14ac:dyDescent="0.15">
      <c r="B112" s="43" t="s">
        <v>11</v>
      </c>
      <c r="C112" s="3"/>
      <c r="D112" s="3"/>
      <c r="E112" s="32">
        <f>SUMPRODUCT(E100:E104,Assumptions!F36:F40)/12</f>
        <v>0</v>
      </c>
      <c r="F112" s="32">
        <f>SUMPRODUCT(F100:F104,Assumptions!G36:G40)/12</f>
        <v>0</v>
      </c>
      <c r="G112" s="32">
        <f>SUMPRODUCT(G100:G104,Assumptions!H36:H40)/12</f>
        <v>0</v>
      </c>
      <c r="H112" s="32">
        <f>SUMPRODUCT(H100:H104,Assumptions!I36:I40)/12</f>
        <v>0</v>
      </c>
      <c r="I112" s="32">
        <f>SUMPRODUCT(I100:I104,Assumptions!J36:J40)/12</f>
        <v>0</v>
      </c>
      <c r="J112" s="32">
        <f>SUMPRODUCT(J100:J104,Assumptions!K36:K40)/12</f>
        <v>0</v>
      </c>
      <c r="K112" s="32">
        <f>SUMPRODUCT(K100:K104,Assumptions!L36:L40)/12</f>
        <v>0</v>
      </c>
      <c r="L112" s="32">
        <f>SUMPRODUCT(L100:L104,Assumptions!M36:M40)/12</f>
        <v>0</v>
      </c>
      <c r="M112" s="32">
        <f>SUMPRODUCT(M100:M104,Assumptions!N36:N40)/12</f>
        <v>0</v>
      </c>
      <c r="N112" s="32">
        <f>SUMPRODUCT(N100:N104,Assumptions!O36:O40)/12</f>
        <v>0</v>
      </c>
      <c r="O112" s="32">
        <f>SUMPRODUCT(O100:O104,Assumptions!P36:P40)/12</f>
        <v>0</v>
      </c>
      <c r="P112" s="32">
        <f>SUMPRODUCT(P100:P104,Assumptions!Q36:Q40)/12</f>
        <v>0</v>
      </c>
      <c r="Q112" s="32">
        <f>SUMPRODUCT(Q100:Q104,Assumptions!R36:R40)/12</f>
        <v>0</v>
      </c>
      <c r="R112" s="32">
        <f>SUMPRODUCT(R100:R104,Assumptions!S36:S40)/12</f>
        <v>0</v>
      </c>
      <c r="S112" s="32">
        <f>SUMPRODUCT(S100:S104,Assumptions!T36:T40)/12</f>
        <v>0</v>
      </c>
      <c r="T112" s="32">
        <f>SUMPRODUCT(T100:T104,Assumptions!U36:U40)/12</f>
        <v>0</v>
      </c>
      <c r="U112" s="32">
        <f>SUMPRODUCT(U100:U104,Assumptions!V36:V40)/12</f>
        <v>0</v>
      </c>
      <c r="V112" s="32">
        <f>SUMPRODUCT(V100:V104,Assumptions!W36:W40)/12</f>
        <v>0</v>
      </c>
      <c r="W112" s="32">
        <f>SUMPRODUCT(W100:W104,Assumptions!X36:X40)/12</f>
        <v>0</v>
      </c>
      <c r="X112" s="32">
        <f>SUMPRODUCT(X100:X104,Assumptions!Y36:Y40)/12</f>
        <v>0</v>
      </c>
      <c r="Y112" s="32">
        <f>SUMPRODUCT(Y100:Y104,Assumptions!Z36:Z40)/12</f>
        <v>0</v>
      </c>
      <c r="Z112" s="32">
        <f>SUMPRODUCT(Z100:Z104,Assumptions!AA36:AA40)/12</f>
        <v>0</v>
      </c>
      <c r="AA112" s="32">
        <f>SUMPRODUCT(AA100:AA104,Assumptions!AB36:AB40)/12</f>
        <v>0</v>
      </c>
      <c r="AB112" s="32">
        <f>SUMPRODUCT(AB100:AB104,Assumptions!AC36:AC40)/12</f>
        <v>0</v>
      </c>
      <c r="AD112" s="32"/>
      <c r="AE112" s="32"/>
      <c r="AF112" s="32"/>
    </row>
    <row r="113" spans="2:32" x14ac:dyDescent="0.15">
      <c r="B113" t="s">
        <v>0</v>
      </c>
      <c r="E113" s="1">
        <f t="shared" ref="E113:AB113" si="32">SUM(E108:E112)</f>
        <v>0</v>
      </c>
      <c r="F113" s="1">
        <f t="shared" si="32"/>
        <v>0</v>
      </c>
      <c r="G113" s="1">
        <f t="shared" si="32"/>
        <v>0</v>
      </c>
      <c r="H113" s="1">
        <f t="shared" si="32"/>
        <v>0</v>
      </c>
      <c r="I113" s="1">
        <f t="shared" si="32"/>
        <v>0</v>
      </c>
      <c r="J113" s="1">
        <f t="shared" si="32"/>
        <v>0</v>
      </c>
      <c r="K113" s="1">
        <f t="shared" si="32"/>
        <v>0</v>
      </c>
      <c r="L113" s="1">
        <f t="shared" si="32"/>
        <v>0</v>
      </c>
      <c r="M113" s="24">
        <f t="shared" si="32"/>
        <v>0</v>
      </c>
      <c r="N113" s="1">
        <f t="shared" si="32"/>
        <v>0</v>
      </c>
      <c r="O113" s="1">
        <f t="shared" si="32"/>
        <v>0</v>
      </c>
      <c r="P113" s="1">
        <f t="shared" si="32"/>
        <v>0</v>
      </c>
      <c r="Q113" s="1">
        <f t="shared" si="32"/>
        <v>0</v>
      </c>
      <c r="R113" s="1">
        <f t="shared" si="32"/>
        <v>0</v>
      </c>
      <c r="S113" s="1">
        <f t="shared" si="32"/>
        <v>0</v>
      </c>
      <c r="T113" s="1">
        <f t="shared" si="32"/>
        <v>0</v>
      </c>
      <c r="U113" s="1">
        <f t="shared" si="32"/>
        <v>0</v>
      </c>
      <c r="V113" s="1">
        <f t="shared" si="32"/>
        <v>0</v>
      </c>
      <c r="W113" s="1">
        <f t="shared" si="32"/>
        <v>0</v>
      </c>
      <c r="X113" s="1">
        <f t="shared" si="32"/>
        <v>0</v>
      </c>
      <c r="Y113" s="1">
        <f t="shared" si="32"/>
        <v>0</v>
      </c>
      <c r="Z113" s="1">
        <f t="shared" si="32"/>
        <v>0</v>
      </c>
      <c r="AA113" s="1">
        <f t="shared" si="32"/>
        <v>0</v>
      </c>
      <c r="AB113" s="1">
        <f t="shared" si="32"/>
        <v>0</v>
      </c>
      <c r="AD113" s="1"/>
      <c r="AE113" s="1"/>
      <c r="AF113" s="1"/>
    </row>
  </sheetData>
  <pageMargins left="0.5" right="0.5" top="0.75" bottom="0.75" header="0.5" footer="0.5"/>
  <pageSetup scale="55" fitToWidth="2" fitToHeight="2" orientation="landscape"/>
  <rowBreaks count="1" manualBreakCount="1">
    <brk id="60" max="16383" man="1"/>
  </rowBreaks>
  <colBreaks count="1" manualBreakCount="1">
    <brk id="2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Assumptions</vt:lpstr>
      <vt:lpstr>Scenario 1 P&amp;L</vt:lpstr>
      <vt:lpstr>Scenario 2 P&amp;L</vt:lpstr>
      <vt:lpstr>Scenario 3 P&amp;L</vt:lpstr>
    </vt:vector>
  </TitlesOfParts>
  <Company>Madrona Venture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Porter</dc:creator>
  <cp:lastModifiedBy>Microsoft Office User</cp:lastModifiedBy>
  <cp:lastPrinted>2007-07-25T23:40:22Z</cp:lastPrinted>
  <dcterms:created xsi:type="dcterms:W3CDTF">2007-07-11T23:24:47Z</dcterms:created>
  <dcterms:modified xsi:type="dcterms:W3CDTF">2017-02-26T20:45:58Z</dcterms:modified>
</cp:coreProperties>
</file>