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8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0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1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2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E:\20220111 test_compare_vba_python\Analyse\"/>
    </mc:Choice>
  </mc:AlternateContent>
  <xr:revisionPtr revIDLastSave="0" documentId="13_ncr:1_{7E9FC262-EF52-4984-9261-2DB403C1BEE8}" xr6:coauthVersionLast="36" xr6:coauthVersionMax="36" xr10:uidLastSave="{00000000-0000-0000-0000-000000000000}"/>
  <bookViews>
    <workbookView xWindow="0" yWindow="0" windowWidth="22965" windowHeight="2805" activeTab="1" xr2:uid="{00000000-000D-0000-FFFF-FFFF00000000}"/>
  </bookViews>
  <sheets>
    <sheet name="Axial" sheetId="3" r:id="rId1"/>
    <sheet name="Rotation" sheetId="2" r:id="rId2"/>
    <sheet name="Ax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E33" i="2"/>
  <c r="C33" i="2"/>
  <c r="D31" i="2"/>
  <c r="E31" i="2"/>
  <c r="C31" i="2"/>
  <c r="D29" i="2"/>
  <c r="E29" i="2"/>
  <c r="C29" i="2"/>
  <c r="CF20" i="2" l="1"/>
  <c r="CF19" i="2"/>
  <c r="CF29" i="2" s="1"/>
  <c r="CF18" i="2"/>
  <c r="CF32" i="2" s="1"/>
  <c r="CA20" i="2"/>
  <c r="CA19" i="2"/>
  <c r="CA29" i="2" s="1"/>
  <c r="CA18" i="2"/>
  <c r="CA30" i="2" s="1"/>
  <c r="CF31" i="2" l="1"/>
  <c r="CF44" i="2"/>
  <c r="CF33" i="2"/>
  <c r="CF43" i="2" s="1"/>
  <c r="CF28" i="2"/>
  <c r="CF30" i="2"/>
  <c r="CA31" i="2"/>
  <c r="CA42" i="2" s="1"/>
  <c r="CA32" i="2"/>
  <c r="CA33" i="2"/>
  <c r="CA28" i="2"/>
  <c r="Y18" i="2"/>
  <c r="CF40" i="2" l="1"/>
  <c r="CF39" i="2"/>
  <c r="CF42" i="2"/>
  <c r="CF41" i="2"/>
  <c r="CA40" i="2"/>
  <c r="CA39" i="2"/>
  <c r="CA43" i="2"/>
  <c r="CA44" i="2"/>
  <c r="CA41" i="2"/>
  <c r="BN18" i="2"/>
  <c r="BM18" i="2"/>
  <c r="BL18" i="2"/>
  <c r="BK18" i="2"/>
  <c r="BJ18" i="2"/>
  <c r="BI18" i="2"/>
  <c r="BH18" i="2"/>
  <c r="BG18" i="2"/>
  <c r="BF18" i="2"/>
  <c r="BE18" i="2"/>
  <c r="BS20" i="2" l="1"/>
  <c r="BS19" i="2"/>
  <c r="BA20" i="2"/>
  <c r="BA19" i="2"/>
  <c r="AG19" i="2"/>
  <c r="AH20" i="2"/>
  <c r="AG18" i="2"/>
  <c r="AH18" i="2"/>
  <c r="AI18" i="2"/>
  <c r="AH19" i="2"/>
  <c r="AI19" i="2"/>
  <c r="AG20" i="2"/>
  <c r="AI20" i="2"/>
  <c r="Q17" i="2"/>
  <c r="Q20" i="2" s="1"/>
  <c r="Q16" i="2"/>
  <c r="Q19" i="2" s="1"/>
  <c r="Q15" i="2"/>
  <c r="Q18" i="2" s="1"/>
  <c r="Q14" i="2"/>
  <c r="Q13" i="2"/>
  <c r="Q12" i="2"/>
  <c r="Q10" i="2"/>
  <c r="Q9" i="2"/>
  <c r="Q8" i="2"/>
  <c r="Q6" i="2"/>
  <c r="Q5" i="2"/>
  <c r="Q4" i="2"/>
  <c r="BN30" i="2"/>
  <c r="BN20" i="2"/>
  <c r="BN19" i="2"/>
  <c r="BN29" i="2" s="1"/>
  <c r="BN32" i="2"/>
  <c r="BI33" i="2"/>
  <c r="BI32" i="2"/>
  <c r="BI31" i="2"/>
  <c r="BI30" i="2"/>
  <c r="BI42" i="2" s="1"/>
  <c r="BI29" i="2"/>
  <c r="BI28" i="2"/>
  <c r="BI40" i="2" s="1"/>
  <c r="BI20" i="2"/>
  <c r="BI19" i="2"/>
  <c r="AV20" i="2"/>
  <c r="AV19" i="2"/>
  <c r="AV33" i="2" s="1"/>
  <c r="AV18" i="2"/>
  <c r="AV28" i="2" s="1"/>
  <c r="AQ20" i="2"/>
  <c r="AQ19" i="2"/>
  <c r="AQ29" i="2" s="1"/>
  <c r="AQ18" i="2"/>
  <c r="AQ30" i="2" s="1"/>
  <c r="AD33" i="2"/>
  <c r="AD29" i="2"/>
  <c r="AD20" i="2"/>
  <c r="AD19" i="2"/>
  <c r="AD31" i="2" s="1"/>
  <c r="AD18" i="2"/>
  <c r="AD32" i="2" s="1"/>
  <c r="Y20" i="2"/>
  <c r="Y19" i="2"/>
  <c r="Y33" i="2" s="1"/>
  <c r="Y28" i="2"/>
  <c r="L20" i="2"/>
  <c r="L19" i="2"/>
  <c r="L33" i="2" s="1"/>
  <c r="L18" i="2"/>
  <c r="L32" i="2" s="1"/>
  <c r="G20" i="2"/>
  <c r="G19" i="2"/>
  <c r="G33" i="2" s="1"/>
  <c r="G18" i="2"/>
  <c r="G32" i="2" s="1"/>
  <c r="BN42" i="2" l="1"/>
  <c r="BN31" i="2"/>
  <c r="BN33" i="2"/>
  <c r="BI39" i="2"/>
  <c r="BI35" i="2"/>
  <c r="BI46" i="2" s="1"/>
  <c r="AQ31" i="2"/>
  <c r="AQ42" i="2" s="1"/>
  <c r="AQ33" i="2"/>
  <c r="Y29" i="2"/>
  <c r="Y40" i="2" s="1"/>
  <c r="BI43" i="2"/>
  <c r="BI41" i="2"/>
  <c r="BI36" i="2" s="1"/>
  <c r="BI48" i="2" s="1"/>
  <c r="BI44" i="2"/>
  <c r="AV32" i="2"/>
  <c r="AV44" i="2" s="1"/>
  <c r="AQ32" i="2"/>
  <c r="AV30" i="2"/>
  <c r="AQ28" i="2"/>
  <c r="AV29" i="2"/>
  <c r="AV39" i="2" s="1"/>
  <c r="AD44" i="2"/>
  <c r="AD43" i="2"/>
  <c r="AD28" i="2"/>
  <c r="AD30" i="2"/>
  <c r="G29" i="2"/>
  <c r="L43" i="2"/>
  <c r="L44" i="2"/>
  <c r="Y39" i="2"/>
  <c r="Y30" i="2"/>
  <c r="Y31" i="2"/>
  <c r="Y32" i="2"/>
  <c r="G28" i="2"/>
  <c r="BN44" i="2"/>
  <c r="BN43" i="2"/>
  <c r="BS32" i="2" s="1"/>
  <c r="BN41" i="2"/>
  <c r="BN28" i="2"/>
  <c r="AV31" i="2"/>
  <c r="G44" i="2"/>
  <c r="G43" i="2"/>
  <c r="G30" i="2"/>
  <c r="G31" i="2"/>
  <c r="L29" i="2"/>
  <c r="L30" i="2"/>
  <c r="L31" i="2"/>
  <c r="L28" i="2"/>
  <c r="C86" i="4"/>
  <c r="D86" i="4"/>
  <c r="E86" i="4"/>
  <c r="B86" i="4"/>
  <c r="D82" i="4"/>
  <c r="C82" i="4"/>
  <c r="B82" i="4"/>
  <c r="E82" i="4"/>
  <c r="C78" i="4"/>
  <c r="D78" i="4"/>
  <c r="E78" i="4"/>
  <c r="B78" i="4"/>
  <c r="C74" i="4"/>
  <c r="D74" i="4"/>
  <c r="E74" i="4"/>
  <c r="B74" i="4"/>
  <c r="BF37" i="4"/>
  <c r="BE37" i="4"/>
  <c r="BE27" i="4" s="1"/>
  <c r="BD37" i="4"/>
  <c r="BC37" i="4"/>
  <c r="BB37" i="4"/>
  <c r="BA37" i="4"/>
  <c r="BA27" i="4" s="1"/>
  <c r="AZ37" i="4"/>
  <c r="AY37" i="4"/>
  <c r="BF36" i="4"/>
  <c r="BE36" i="4"/>
  <c r="BE25" i="4" s="1"/>
  <c r="BD36" i="4"/>
  <c r="BC36" i="4"/>
  <c r="BB36" i="4"/>
  <c r="BA36" i="4"/>
  <c r="AZ36" i="4"/>
  <c r="AY36" i="4"/>
  <c r="AY25" i="4" s="1"/>
  <c r="BF35" i="4"/>
  <c r="BE35" i="4"/>
  <c r="BD35" i="4"/>
  <c r="BC35" i="4"/>
  <c r="BB35" i="4"/>
  <c r="BA35" i="4"/>
  <c r="BA23" i="4" s="1"/>
  <c r="AZ35" i="4"/>
  <c r="AY35" i="4"/>
  <c r="AY23" i="4" s="1"/>
  <c r="AP37" i="4"/>
  <c r="AO37" i="4"/>
  <c r="AO27" i="4" s="1"/>
  <c r="AN37" i="4"/>
  <c r="AM37" i="4"/>
  <c r="AL37" i="4"/>
  <c r="AK37" i="4"/>
  <c r="AK27" i="4" s="1"/>
  <c r="AJ37" i="4"/>
  <c r="AI37" i="4"/>
  <c r="AI27" i="4" s="1"/>
  <c r="AP36" i="4"/>
  <c r="AO36" i="4"/>
  <c r="AN36" i="4"/>
  <c r="AM36" i="4"/>
  <c r="AL36" i="4"/>
  <c r="AK36" i="4"/>
  <c r="AK25" i="4" s="1"/>
  <c r="AJ36" i="4"/>
  <c r="AI36" i="4"/>
  <c r="AI25" i="4" s="1"/>
  <c r="AP35" i="4"/>
  <c r="AO35" i="4"/>
  <c r="AO23" i="4" s="1"/>
  <c r="AN35" i="4"/>
  <c r="AM35" i="4"/>
  <c r="AL35" i="4"/>
  <c r="AK35" i="4"/>
  <c r="AJ35" i="4"/>
  <c r="AI35" i="4"/>
  <c r="AI23" i="4" s="1"/>
  <c r="Z37" i="4"/>
  <c r="Y37" i="4"/>
  <c r="X37" i="4"/>
  <c r="W37" i="4"/>
  <c r="V37" i="4"/>
  <c r="U37" i="4"/>
  <c r="T37" i="4"/>
  <c r="S37" i="4"/>
  <c r="Z36" i="4"/>
  <c r="Y36" i="4"/>
  <c r="X36" i="4"/>
  <c r="W36" i="4"/>
  <c r="V36" i="4"/>
  <c r="U36" i="4"/>
  <c r="T36" i="4"/>
  <c r="S36" i="4"/>
  <c r="Z35" i="4"/>
  <c r="Y35" i="4"/>
  <c r="X35" i="4"/>
  <c r="W35" i="4"/>
  <c r="V35" i="4"/>
  <c r="U35" i="4"/>
  <c r="T35" i="4"/>
  <c r="S35" i="4"/>
  <c r="G37" i="4"/>
  <c r="G36" i="4"/>
  <c r="G35" i="4"/>
  <c r="H37" i="4"/>
  <c r="H36" i="4"/>
  <c r="H35" i="4"/>
  <c r="D37" i="4"/>
  <c r="D36" i="4"/>
  <c r="D35" i="4"/>
  <c r="C37" i="4"/>
  <c r="C36" i="4"/>
  <c r="C35" i="4"/>
  <c r="K28" i="4"/>
  <c r="C22" i="4" s="1"/>
  <c r="BF26" i="4"/>
  <c r="BD27" i="4"/>
  <c r="BD25" i="4"/>
  <c r="BD23" i="4"/>
  <c r="AZ24" i="4"/>
  <c r="AZ23" i="4"/>
  <c r="AZ25" i="4"/>
  <c r="AZ27" i="4"/>
  <c r="AY27" i="4"/>
  <c r="BF27" i="4"/>
  <c r="BC27" i="4"/>
  <c r="BB27" i="4"/>
  <c r="BE26" i="4"/>
  <c r="BD26" i="4"/>
  <c r="BC26" i="4"/>
  <c r="BB26" i="4"/>
  <c r="BA26" i="4"/>
  <c r="AZ26" i="4"/>
  <c r="AY26" i="4"/>
  <c r="BF25" i="4"/>
  <c r="BC25" i="4"/>
  <c r="BB25" i="4"/>
  <c r="BA25" i="4"/>
  <c r="BF24" i="4"/>
  <c r="BE24" i="4"/>
  <c r="BD24" i="4"/>
  <c r="BC24" i="4"/>
  <c r="BB24" i="4"/>
  <c r="BA24" i="4"/>
  <c r="AY24" i="4"/>
  <c r="BF23" i="4"/>
  <c r="BE23" i="4"/>
  <c r="BC23" i="4"/>
  <c r="BB23" i="4"/>
  <c r="BF22" i="4"/>
  <c r="BE22" i="4"/>
  <c r="BD22" i="4"/>
  <c r="BC22" i="4"/>
  <c r="BB22" i="4"/>
  <c r="BA22" i="4"/>
  <c r="AZ22" i="4"/>
  <c r="AY22" i="4"/>
  <c r="AP27" i="4"/>
  <c r="AP25" i="4"/>
  <c r="AP23" i="4"/>
  <c r="AO25" i="4"/>
  <c r="AN27" i="4"/>
  <c r="AN25" i="4"/>
  <c r="AN23" i="4"/>
  <c r="AM25" i="4"/>
  <c r="AM27" i="4"/>
  <c r="AM23" i="4"/>
  <c r="AL27" i="4"/>
  <c r="AJ27" i="4"/>
  <c r="AP26" i="4"/>
  <c r="AO26" i="4"/>
  <c r="AN26" i="4"/>
  <c r="AM26" i="4"/>
  <c r="AL26" i="4"/>
  <c r="AK26" i="4"/>
  <c r="AJ26" i="4"/>
  <c r="AI26" i="4"/>
  <c r="AL25" i="4"/>
  <c r="AJ25" i="4"/>
  <c r="AP24" i="4"/>
  <c r="AO24" i="4"/>
  <c r="AN24" i="4"/>
  <c r="AM24" i="4"/>
  <c r="AL24" i="4"/>
  <c r="AK24" i="4"/>
  <c r="AJ24" i="4"/>
  <c r="AI24" i="4"/>
  <c r="AL23" i="4"/>
  <c r="AK23" i="4"/>
  <c r="AJ23" i="4"/>
  <c r="AP22" i="4"/>
  <c r="AO22" i="4"/>
  <c r="AN22" i="4"/>
  <c r="AM22" i="4"/>
  <c r="AL22" i="4"/>
  <c r="AK22" i="4"/>
  <c r="AJ22" i="4"/>
  <c r="AI22" i="4"/>
  <c r="U25" i="4"/>
  <c r="Z27" i="4"/>
  <c r="Y27" i="4"/>
  <c r="X27" i="4"/>
  <c r="W27" i="4"/>
  <c r="V27" i="4"/>
  <c r="U27" i="4"/>
  <c r="T27" i="4"/>
  <c r="S27" i="4"/>
  <c r="Z26" i="4"/>
  <c r="Y26" i="4"/>
  <c r="X26" i="4"/>
  <c r="W26" i="4"/>
  <c r="V26" i="4"/>
  <c r="U26" i="4"/>
  <c r="T26" i="4"/>
  <c r="S26" i="4"/>
  <c r="Z25" i="4"/>
  <c r="Y25" i="4"/>
  <c r="X25" i="4"/>
  <c r="W25" i="4"/>
  <c r="V25" i="4"/>
  <c r="T25" i="4"/>
  <c r="S25" i="4"/>
  <c r="Z24" i="4"/>
  <c r="Y24" i="4"/>
  <c r="X24" i="4"/>
  <c r="W24" i="4"/>
  <c r="V24" i="4"/>
  <c r="U24" i="4"/>
  <c r="T24" i="4"/>
  <c r="S24" i="4"/>
  <c r="Z23" i="4"/>
  <c r="Y23" i="4"/>
  <c r="X23" i="4"/>
  <c r="W23" i="4"/>
  <c r="V23" i="4"/>
  <c r="U23" i="4"/>
  <c r="T23" i="4"/>
  <c r="S23" i="4"/>
  <c r="Z22" i="4"/>
  <c r="Y22" i="4"/>
  <c r="X22" i="4"/>
  <c r="W22" i="4"/>
  <c r="V22" i="4"/>
  <c r="U22" i="4"/>
  <c r="T22" i="4"/>
  <c r="S22" i="4"/>
  <c r="J27" i="4"/>
  <c r="J25" i="4"/>
  <c r="J23" i="4"/>
  <c r="I27" i="4"/>
  <c r="I25" i="4"/>
  <c r="I23" i="4"/>
  <c r="I22" i="4"/>
  <c r="J22" i="4"/>
  <c r="I24" i="4"/>
  <c r="J24" i="4"/>
  <c r="I26" i="4"/>
  <c r="J26" i="4"/>
  <c r="F23" i="4"/>
  <c r="F27" i="4"/>
  <c r="E27" i="4"/>
  <c r="H27" i="4"/>
  <c r="G27" i="4"/>
  <c r="D27" i="4"/>
  <c r="C27" i="4"/>
  <c r="E25" i="4"/>
  <c r="E23" i="4"/>
  <c r="J37" i="4"/>
  <c r="I37" i="4"/>
  <c r="J36" i="4"/>
  <c r="I36" i="4"/>
  <c r="J35" i="4"/>
  <c r="I35" i="4"/>
  <c r="F37" i="4"/>
  <c r="E37" i="4"/>
  <c r="F36" i="4"/>
  <c r="E36" i="4"/>
  <c r="F35" i="4"/>
  <c r="E35" i="4"/>
  <c r="H22" i="4"/>
  <c r="H23" i="4"/>
  <c r="H24" i="4"/>
  <c r="H25" i="4"/>
  <c r="H26" i="4"/>
  <c r="G23" i="4"/>
  <c r="G24" i="4"/>
  <c r="G25" i="4"/>
  <c r="G26" i="4"/>
  <c r="D22" i="4"/>
  <c r="E22" i="4"/>
  <c r="F22" i="4"/>
  <c r="D23" i="4"/>
  <c r="D24" i="4"/>
  <c r="E24" i="4"/>
  <c r="F24" i="4"/>
  <c r="D25" i="4"/>
  <c r="F25" i="4"/>
  <c r="D26" i="4"/>
  <c r="E26" i="4"/>
  <c r="F26" i="4"/>
  <c r="C23" i="4"/>
  <c r="C24" i="4"/>
  <c r="C25" i="4"/>
  <c r="C26" i="4"/>
  <c r="BQ33" i="4"/>
  <c r="BC33" i="4"/>
  <c r="AO33" i="4"/>
  <c r="AI33" i="4"/>
  <c r="Y33" i="4"/>
  <c r="U33" i="4"/>
  <c r="E33" i="4"/>
  <c r="BS32" i="4"/>
  <c r="BE32" i="4"/>
  <c r="BE43" i="4" s="1"/>
  <c r="AY32" i="4"/>
  <c r="AO32" i="4"/>
  <c r="AO43" i="4" s="1"/>
  <c r="AK32" i="4"/>
  <c r="X32" i="4"/>
  <c r="S32" i="4"/>
  <c r="BU31" i="4"/>
  <c r="BP31" i="4"/>
  <c r="BC31" i="4"/>
  <c r="AY31" i="4"/>
  <c r="AK31" i="4"/>
  <c r="X31" i="4"/>
  <c r="T31" i="4"/>
  <c r="G31" i="4"/>
  <c r="BU30" i="4"/>
  <c r="BU41" i="4" s="1"/>
  <c r="BQ30" i="4"/>
  <c r="BD30" i="4"/>
  <c r="AY30" i="4"/>
  <c r="AY41" i="4" s="1"/>
  <c r="Y30" i="4"/>
  <c r="T30" i="4"/>
  <c r="T42" i="4" s="1"/>
  <c r="G30" i="4"/>
  <c r="G41" i="4" s="1"/>
  <c r="C30" i="4"/>
  <c r="BQ29" i="4"/>
  <c r="BD29" i="4"/>
  <c r="AZ29" i="4"/>
  <c r="AM29" i="4"/>
  <c r="Y29" i="4"/>
  <c r="U29" i="4"/>
  <c r="H29" i="4"/>
  <c r="C29" i="4"/>
  <c r="BV20" i="4"/>
  <c r="BU20" i="4"/>
  <c r="BT20" i="4"/>
  <c r="BS20" i="4"/>
  <c r="BR20" i="4"/>
  <c r="BQ20" i="4"/>
  <c r="BP20" i="4"/>
  <c r="BO20" i="4"/>
  <c r="BF20" i="4"/>
  <c r="BE20" i="4"/>
  <c r="BD20" i="4"/>
  <c r="BC20" i="4"/>
  <c r="BB20" i="4"/>
  <c r="BA20" i="4"/>
  <c r="AZ20" i="4"/>
  <c r="AY20" i="4"/>
  <c r="AP20" i="4"/>
  <c r="AO20" i="4"/>
  <c r="AN20" i="4"/>
  <c r="AM20" i="4"/>
  <c r="AL20" i="4"/>
  <c r="AK20" i="4"/>
  <c r="AJ20" i="4"/>
  <c r="AI20" i="4"/>
  <c r="Z20" i="4"/>
  <c r="Y20" i="4"/>
  <c r="X20" i="4"/>
  <c r="W20" i="4"/>
  <c r="V20" i="4"/>
  <c r="U20" i="4"/>
  <c r="T20" i="4"/>
  <c r="S20" i="4"/>
  <c r="J20" i="4"/>
  <c r="I20" i="4"/>
  <c r="H20" i="4"/>
  <c r="G20" i="4"/>
  <c r="F20" i="4"/>
  <c r="E20" i="4"/>
  <c r="D20" i="4"/>
  <c r="C20" i="4"/>
  <c r="BV19" i="4"/>
  <c r="BV29" i="4" s="1"/>
  <c r="BU19" i="4"/>
  <c r="BU29" i="4" s="1"/>
  <c r="BT19" i="4"/>
  <c r="BT33" i="4" s="1"/>
  <c r="BS19" i="4"/>
  <c r="BS31" i="4" s="1"/>
  <c r="BR19" i="4"/>
  <c r="BQ19" i="4"/>
  <c r="BQ31" i="4" s="1"/>
  <c r="BP19" i="4"/>
  <c r="BP33" i="4" s="1"/>
  <c r="BO19" i="4"/>
  <c r="BO31" i="4" s="1"/>
  <c r="BF19" i="4"/>
  <c r="BE19" i="4"/>
  <c r="BE33" i="4" s="1"/>
  <c r="BD19" i="4"/>
  <c r="BD33" i="4" s="1"/>
  <c r="BC19" i="4"/>
  <c r="BC29" i="4" s="1"/>
  <c r="BB19" i="4"/>
  <c r="BB33" i="4" s="1"/>
  <c r="BA19" i="4"/>
  <c r="BA33" i="4" s="1"/>
  <c r="AZ19" i="4"/>
  <c r="AZ33" i="4" s="1"/>
  <c r="AY19" i="4"/>
  <c r="AY29" i="4" s="1"/>
  <c r="AP19" i="4"/>
  <c r="AP33" i="4" s="1"/>
  <c r="AO19" i="4"/>
  <c r="AO31" i="4" s="1"/>
  <c r="AN19" i="4"/>
  <c r="AN33" i="4" s="1"/>
  <c r="AM19" i="4"/>
  <c r="AM33" i="4" s="1"/>
  <c r="AL19" i="4"/>
  <c r="AK19" i="4"/>
  <c r="AK29" i="4" s="1"/>
  <c r="AJ19" i="4"/>
  <c r="AJ31" i="4" s="1"/>
  <c r="AI19" i="4"/>
  <c r="AI31" i="4" s="1"/>
  <c r="Z19" i="4"/>
  <c r="Y19" i="4"/>
  <c r="Y31" i="4" s="1"/>
  <c r="X19" i="4"/>
  <c r="X29" i="4" s="1"/>
  <c r="W19" i="4"/>
  <c r="W31" i="4" s="1"/>
  <c r="V19" i="4"/>
  <c r="V31" i="4" s="1"/>
  <c r="U19" i="4"/>
  <c r="U31" i="4" s="1"/>
  <c r="T19" i="4"/>
  <c r="T33" i="4" s="1"/>
  <c r="S19" i="4"/>
  <c r="S33" i="4" s="1"/>
  <c r="J19" i="4"/>
  <c r="J31" i="4" s="1"/>
  <c r="I19" i="4"/>
  <c r="I31" i="4" s="1"/>
  <c r="H19" i="4"/>
  <c r="H33" i="4" s="1"/>
  <c r="G19" i="4"/>
  <c r="G29" i="4" s="1"/>
  <c r="F19" i="4"/>
  <c r="E19" i="4"/>
  <c r="E31" i="4" s="1"/>
  <c r="D19" i="4"/>
  <c r="D33" i="4" s="1"/>
  <c r="C19" i="4"/>
  <c r="C33" i="4" s="1"/>
  <c r="BV18" i="4"/>
  <c r="BU18" i="4"/>
  <c r="BU28" i="4" s="1"/>
  <c r="BT18" i="4"/>
  <c r="BT30" i="4" s="1"/>
  <c r="BS18" i="4"/>
  <c r="BS30" i="4" s="1"/>
  <c r="BR18" i="4"/>
  <c r="BR28" i="4" s="1"/>
  <c r="BQ18" i="4"/>
  <c r="BQ28" i="4" s="1"/>
  <c r="BP18" i="4"/>
  <c r="BP32" i="4" s="1"/>
  <c r="BP44" i="4" s="1"/>
  <c r="BO18" i="4"/>
  <c r="BO30" i="4" s="1"/>
  <c r="BF18" i="4"/>
  <c r="BF28" i="4" s="1"/>
  <c r="BE18" i="4"/>
  <c r="BE28" i="4" s="1"/>
  <c r="BD18" i="4"/>
  <c r="BD32" i="4" s="1"/>
  <c r="BD44" i="4" s="1"/>
  <c r="BC18" i="4"/>
  <c r="BC32" i="4" s="1"/>
  <c r="BB18" i="4"/>
  <c r="BB28" i="4" s="1"/>
  <c r="BA18" i="4"/>
  <c r="BA32" i="4" s="1"/>
  <c r="AZ18" i="4"/>
  <c r="AZ32" i="4" s="1"/>
  <c r="AY18" i="4"/>
  <c r="AY28" i="4" s="1"/>
  <c r="AP18" i="4"/>
  <c r="AP28" i="4" s="1"/>
  <c r="AO18" i="4"/>
  <c r="AO30" i="4" s="1"/>
  <c r="AN18" i="4"/>
  <c r="AN32" i="4" s="1"/>
  <c r="AM18" i="4"/>
  <c r="AM32" i="4" s="1"/>
  <c r="AL18" i="4"/>
  <c r="AK18" i="4"/>
  <c r="AK28" i="4" s="1"/>
  <c r="AJ18" i="4"/>
  <c r="AJ28" i="4" s="1"/>
  <c r="AI18" i="4"/>
  <c r="AI28" i="4" s="1"/>
  <c r="Z18" i="4"/>
  <c r="Z28" i="4" s="1"/>
  <c r="Y18" i="4"/>
  <c r="Y28" i="4" s="1"/>
  <c r="X18" i="4"/>
  <c r="X28" i="4" s="1"/>
  <c r="W18" i="4"/>
  <c r="W28" i="4" s="1"/>
  <c r="V18" i="4"/>
  <c r="U18" i="4"/>
  <c r="U28" i="4" s="1"/>
  <c r="T18" i="4"/>
  <c r="T28" i="4" s="1"/>
  <c r="S18" i="4"/>
  <c r="S30" i="4" s="1"/>
  <c r="J18" i="4"/>
  <c r="I18" i="4"/>
  <c r="I32" i="4" s="1"/>
  <c r="H18" i="4"/>
  <c r="H32" i="4" s="1"/>
  <c r="G18" i="4"/>
  <c r="G32" i="4" s="1"/>
  <c r="F18" i="4"/>
  <c r="E18" i="4"/>
  <c r="E32" i="4" s="1"/>
  <c r="D18" i="4"/>
  <c r="D32" i="4" s="1"/>
  <c r="C18" i="4"/>
  <c r="C32" i="4" s="1"/>
  <c r="BJ17" i="4"/>
  <c r="BJ20" i="4" s="1"/>
  <c r="BI17" i="4"/>
  <c r="BI20" i="4" s="1"/>
  <c r="BH17" i="4"/>
  <c r="BH20" i="4" s="1"/>
  <c r="BG17" i="4"/>
  <c r="BG20" i="4" s="1"/>
  <c r="AT17" i="4"/>
  <c r="AT20" i="4" s="1"/>
  <c r="AS17" i="4"/>
  <c r="AS20" i="4" s="1"/>
  <c r="AR17" i="4"/>
  <c r="AR20" i="4" s="1"/>
  <c r="AQ17" i="4"/>
  <c r="AQ20" i="4" s="1"/>
  <c r="AD17" i="4"/>
  <c r="AD20" i="4" s="1"/>
  <c r="AC17" i="4"/>
  <c r="AC20" i="4" s="1"/>
  <c r="AB17" i="4"/>
  <c r="AB20" i="4" s="1"/>
  <c r="AA17" i="4"/>
  <c r="AA20" i="4" s="1"/>
  <c r="N17" i="4"/>
  <c r="N20" i="4" s="1"/>
  <c r="M17" i="4"/>
  <c r="M20" i="4" s="1"/>
  <c r="L17" i="4"/>
  <c r="L20" i="4" s="1"/>
  <c r="K17" i="4"/>
  <c r="K20" i="4" s="1"/>
  <c r="BJ16" i="4"/>
  <c r="BJ19" i="4" s="1"/>
  <c r="BI16" i="4"/>
  <c r="BI19" i="4" s="1"/>
  <c r="BH16" i="4"/>
  <c r="BH19" i="4" s="1"/>
  <c r="BG16" i="4"/>
  <c r="BG19" i="4" s="1"/>
  <c r="AT16" i="4"/>
  <c r="AT19" i="4" s="1"/>
  <c r="AS16" i="4"/>
  <c r="AS19" i="4" s="1"/>
  <c r="AR16" i="4"/>
  <c r="AR19" i="4" s="1"/>
  <c r="AQ16" i="4"/>
  <c r="AQ19" i="4" s="1"/>
  <c r="AD16" i="4"/>
  <c r="AD19" i="4" s="1"/>
  <c r="AC16" i="4"/>
  <c r="AC19" i="4" s="1"/>
  <c r="AB16" i="4"/>
  <c r="AB19" i="4" s="1"/>
  <c r="AA16" i="4"/>
  <c r="AA19" i="4" s="1"/>
  <c r="N16" i="4"/>
  <c r="N19" i="4" s="1"/>
  <c r="M16" i="4"/>
  <c r="M19" i="4" s="1"/>
  <c r="L16" i="4"/>
  <c r="L19" i="4" s="1"/>
  <c r="K16" i="4"/>
  <c r="K19" i="4" s="1"/>
  <c r="BJ15" i="4"/>
  <c r="BJ18" i="4" s="1"/>
  <c r="BI15" i="4"/>
  <c r="BI18" i="4" s="1"/>
  <c r="BH15" i="4"/>
  <c r="BH18" i="4" s="1"/>
  <c r="BG15" i="4"/>
  <c r="BG18" i="4" s="1"/>
  <c r="AT15" i="4"/>
  <c r="AT18" i="4" s="1"/>
  <c r="AS15" i="4"/>
  <c r="AS18" i="4" s="1"/>
  <c r="AR15" i="4"/>
  <c r="AR18" i="4" s="1"/>
  <c r="AQ15" i="4"/>
  <c r="AQ18" i="4" s="1"/>
  <c r="AD15" i="4"/>
  <c r="AD18" i="4" s="1"/>
  <c r="AC15" i="4"/>
  <c r="AC18" i="4" s="1"/>
  <c r="AB15" i="4"/>
  <c r="AB18" i="4" s="1"/>
  <c r="AA15" i="4"/>
  <c r="AA18" i="4" s="1"/>
  <c r="N15" i="4"/>
  <c r="N18" i="4" s="1"/>
  <c r="M15" i="4"/>
  <c r="M18" i="4" s="1"/>
  <c r="L15" i="4"/>
  <c r="L18" i="4" s="1"/>
  <c r="K15" i="4"/>
  <c r="K18" i="4" s="1"/>
  <c r="BJ14" i="4"/>
  <c r="BI14" i="4"/>
  <c r="BH14" i="4"/>
  <c r="BG14" i="4"/>
  <c r="AT14" i="4"/>
  <c r="AS14" i="4"/>
  <c r="AR14" i="4"/>
  <c r="AQ14" i="4"/>
  <c r="AD14" i="4"/>
  <c r="AC14" i="4"/>
  <c r="AB14" i="4"/>
  <c r="AA14" i="4"/>
  <c r="N14" i="4"/>
  <c r="M14" i="4"/>
  <c r="L14" i="4"/>
  <c r="K14" i="4"/>
  <c r="BJ13" i="4"/>
  <c r="BI13" i="4"/>
  <c r="BH13" i="4"/>
  <c r="BG13" i="4"/>
  <c r="AT13" i="4"/>
  <c r="AS13" i="4"/>
  <c r="AR13" i="4"/>
  <c r="AQ13" i="4"/>
  <c r="AD13" i="4"/>
  <c r="AC13" i="4"/>
  <c r="AB13" i="4"/>
  <c r="AA13" i="4"/>
  <c r="N13" i="4"/>
  <c r="M13" i="4"/>
  <c r="L13" i="4"/>
  <c r="K13" i="4"/>
  <c r="BL12" i="4"/>
  <c r="BJ12" i="4"/>
  <c r="BI12" i="4"/>
  <c r="BH12" i="4"/>
  <c r="BK12" i="4" s="1"/>
  <c r="BG12" i="4"/>
  <c r="AT12" i="4"/>
  <c r="AS12" i="4"/>
  <c r="AV12" i="4" s="1"/>
  <c r="AR12" i="4"/>
  <c r="AQ12" i="4"/>
  <c r="AF12" i="4"/>
  <c r="AD12" i="4"/>
  <c r="AC12" i="4"/>
  <c r="AB12" i="4"/>
  <c r="AA12" i="4"/>
  <c r="AE12" i="4" s="1"/>
  <c r="N12" i="4"/>
  <c r="M12" i="4"/>
  <c r="L12" i="4"/>
  <c r="K12" i="4"/>
  <c r="BJ10" i="4"/>
  <c r="BI10" i="4"/>
  <c r="BH10" i="4"/>
  <c r="BG10" i="4"/>
  <c r="AT10" i="4"/>
  <c r="AS10" i="4"/>
  <c r="AR10" i="4"/>
  <c r="AQ10" i="4"/>
  <c r="AD10" i="4"/>
  <c r="AC10" i="4"/>
  <c r="AB10" i="4"/>
  <c r="AA10" i="4"/>
  <c r="N10" i="4"/>
  <c r="M10" i="4"/>
  <c r="L10" i="4"/>
  <c r="K10" i="4"/>
  <c r="BJ9" i="4"/>
  <c r="BI9" i="4"/>
  <c r="BH9" i="4"/>
  <c r="BG9" i="4"/>
  <c r="AT9" i="4"/>
  <c r="AS9" i="4"/>
  <c r="AR9" i="4"/>
  <c r="AQ9" i="4"/>
  <c r="AD9" i="4"/>
  <c r="AC9" i="4"/>
  <c r="AB9" i="4"/>
  <c r="AA9" i="4"/>
  <c r="N9" i="4"/>
  <c r="M9" i="4"/>
  <c r="L9" i="4"/>
  <c r="K9" i="4"/>
  <c r="BJ8" i="4"/>
  <c r="BI8" i="4"/>
  <c r="BH8" i="4"/>
  <c r="BG8" i="4"/>
  <c r="AV8" i="4"/>
  <c r="AT8" i="4"/>
  <c r="AS8" i="4"/>
  <c r="AR8" i="4"/>
  <c r="AQ8" i="4"/>
  <c r="AU8" i="4" s="1"/>
  <c r="AD8" i="4"/>
  <c r="AC8" i="4"/>
  <c r="AB8" i="4"/>
  <c r="AA8" i="4"/>
  <c r="AF8" i="4" s="1"/>
  <c r="N8" i="4"/>
  <c r="M8" i="4"/>
  <c r="L8" i="4"/>
  <c r="K8" i="4"/>
  <c r="BJ6" i="4"/>
  <c r="BI6" i="4"/>
  <c r="BH6" i="4"/>
  <c r="BG6" i="4"/>
  <c r="AT6" i="4"/>
  <c r="AS6" i="4"/>
  <c r="AR6" i="4"/>
  <c r="AQ6" i="4"/>
  <c r="AD6" i="4"/>
  <c r="AC6" i="4"/>
  <c r="AB6" i="4"/>
  <c r="AA6" i="4"/>
  <c r="N6" i="4"/>
  <c r="M6" i="4"/>
  <c r="L6" i="4"/>
  <c r="K6" i="4"/>
  <c r="BJ5" i="4"/>
  <c r="BI5" i="4"/>
  <c r="BH5" i="4"/>
  <c r="BG5" i="4"/>
  <c r="AT5" i="4"/>
  <c r="AS5" i="4"/>
  <c r="AR5" i="4"/>
  <c r="AQ5" i="4"/>
  <c r="AD5" i="4"/>
  <c r="AC5" i="4"/>
  <c r="AB5" i="4"/>
  <c r="AA5" i="4"/>
  <c r="N5" i="4"/>
  <c r="M5" i="4"/>
  <c r="L5" i="4"/>
  <c r="K5" i="4"/>
  <c r="BJ4" i="4"/>
  <c r="BI4" i="4"/>
  <c r="BH4" i="4"/>
  <c r="BL4" i="4" s="1"/>
  <c r="BG4" i="4"/>
  <c r="AT4" i="4"/>
  <c r="AS4" i="4"/>
  <c r="AR4" i="4"/>
  <c r="AQ4" i="4"/>
  <c r="AF4" i="4"/>
  <c r="AD4" i="4"/>
  <c r="AC4" i="4"/>
  <c r="AB4" i="4"/>
  <c r="AA4" i="4"/>
  <c r="AE4" i="4" s="1"/>
  <c r="N4" i="4"/>
  <c r="M4" i="4"/>
  <c r="L4" i="4"/>
  <c r="K4" i="4"/>
  <c r="BI47" i="2" l="1"/>
  <c r="AD37" i="2"/>
  <c r="AD51" i="2" s="1"/>
  <c r="AV41" i="2"/>
  <c r="BS30" i="2"/>
  <c r="AV40" i="2"/>
  <c r="AV35" i="2" s="1"/>
  <c r="AQ41" i="2"/>
  <c r="AQ36" i="2" s="1"/>
  <c r="AD50" i="2"/>
  <c r="BI37" i="2"/>
  <c r="BI50" i="2" s="1"/>
  <c r="BI49" i="2"/>
  <c r="BN36" i="2"/>
  <c r="BN49" i="2" s="1"/>
  <c r="AQ40" i="2"/>
  <c r="AQ39" i="2"/>
  <c r="BA28" i="2" s="1"/>
  <c r="AV43" i="2"/>
  <c r="AV37" i="2" s="1"/>
  <c r="AQ44" i="2"/>
  <c r="AQ43" i="2"/>
  <c r="AD42" i="2"/>
  <c r="AD41" i="2"/>
  <c r="AD40" i="2"/>
  <c r="AD39" i="2"/>
  <c r="AI29" i="2" s="1"/>
  <c r="Y35" i="2"/>
  <c r="Y47" i="2" s="1"/>
  <c r="L37" i="2"/>
  <c r="L50" i="2" s="1"/>
  <c r="L40" i="2"/>
  <c r="L39" i="2"/>
  <c r="L41" i="2"/>
  <c r="L42" i="2"/>
  <c r="Y42" i="2"/>
  <c r="Y41" i="2"/>
  <c r="Y43" i="2"/>
  <c r="Y44" i="2"/>
  <c r="Q32" i="2"/>
  <c r="G40" i="2"/>
  <c r="G39" i="2"/>
  <c r="BN39" i="2"/>
  <c r="BN40" i="2"/>
  <c r="BS31" i="2"/>
  <c r="BS41" i="2" s="1"/>
  <c r="BN37" i="2"/>
  <c r="BS33" i="2"/>
  <c r="BS44" i="2" s="1"/>
  <c r="AV42" i="2"/>
  <c r="G37" i="2"/>
  <c r="Q33" i="2"/>
  <c r="G41" i="2"/>
  <c r="G42" i="2"/>
  <c r="G22" i="4"/>
  <c r="D43" i="4"/>
  <c r="D44" i="4"/>
  <c r="BL8" i="4"/>
  <c r="BK8" i="4"/>
  <c r="X39" i="4"/>
  <c r="X40" i="4"/>
  <c r="AN44" i="4"/>
  <c r="AN43" i="4"/>
  <c r="J32" i="4"/>
  <c r="J30" i="4"/>
  <c r="J28" i="4"/>
  <c r="Y39" i="4"/>
  <c r="Y40" i="4"/>
  <c r="AO42" i="4"/>
  <c r="AO41" i="4"/>
  <c r="BU40" i="4"/>
  <c r="BU39" i="4"/>
  <c r="BQ42" i="4"/>
  <c r="BK4" i="4"/>
  <c r="C43" i="4"/>
  <c r="C44" i="4"/>
  <c r="Z40" i="4"/>
  <c r="S43" i="4"/>
  <c r="AI40" i="4"/>
  <c r="AY39" i="4"/>
  <c r="AY40" i="4"/>
  <c r="AZ44" i="4"/>
  <c r="AZ43" i="4"/>
  <c r="BH32" i="4" s="1"/>
  <c r="BO42" i="4"/>
  <c r="BO41" i="4"/>
  <c r="E43" i="4"/>
  <c r="E44" i="4"/>
  <c r="F32" i="4"/>
  <c r="F28" i="4"/>
  <c r="F30" i="4"/>
  <c r="U39" i="4"/>
  <c r="U40" i="4"/>
  <c r="AC29" i="4" s="1"/>
  <c r="AK39" i="4"/>
  <c r="AK40" i="4"/>
  <c r="BA44" i="4"/>
  <c r="BA43" i="4"/>
  <c r="BQ39" i="4"/>
  <c r="BQ40" i="4"/>
  <c r="AK44" i="4"/>
  <c r="AV4" i="4"/>
  <c r="V32" i="4"/>
  <c r="V30" i="4"/>
  <c r="V28" i="4"/>
  <c r="AL28" i="4"/>
  <c r="AL32" i="4"/>
  <c r="AL30" i="4"/>
  <c r="Y42" i="4"/>
  <c r="H44" i="4"/>
  <c r="H43" i="4"/>
  <c r="W39" i="4"/>
  <c r="AM43" i="4"/>
  <c r="AM44" i="4"/>
  <c r="BC43" i="4"/>
  <c r="BC44" i="4"/>
  <c r="BS41" i="4"/>
  <c r="BS42" i="4"/>
  <c r="Z33" i="4"/>
  <c r="Z31" i="4"/>
  <c r="Z29" i="4"/>
  <c r="Z39" i="4" s="1"/>
  <c r="BR33" i="4"/>
  <c r="BR31" i="4"/>
  <c r="BR29" i="4"/>
  <c r="BR40" i="4" s="1"/>
  <c r="AU4" i="4"/>
  <c r="AE8" i="4"/>
  <c r="G28" i="4"/>
  <c r="S28" i="4"/>
  <c r="AM28" i="4"/>
  <c r="BS28" i="4"/>
  <c r="D29" i="4"/>
  <c r="AN29" i="4"/>
  <c r="BA29" i="4"/>
  <c r="H30" i="4"/>
  <c r="U30" i="4"/>
  <c r="AI30" i="4"/>
  <c r="BE30" i="4"/>
  <c r="BR30" i="4"/>
  <c r="C31" i="4"/>
  <c r="C41" i="4" s="1"/>
  <c r="K30" i="4" s="1"/>
  <c r="AM31" i="4"/>
  <c r="AZ31" i="4"/>
  <c r="BV31" i="4"/>
  <c r="T32" i="4"/>
  <c r="BF32" i="4"/>
  <c r="BT32" i="4"/>
  <c r="G33" i="4"/>
  <c r="G44" i="4" s="1"/>
  <c r="V33" i="4"/>
  <c r="AJ33" i="4"/>
  <c r="AY33" i="4"/>
  <c r="AY44" i="4" s="1"/>
  <c r="BG33" i="4" s="1"/>
  <c r="F33" i="4"/>
  <c r="F31" i="4"/>
  <c r="F29" i="4"/>
  <c r="H28" i="4"/>
  <c r="AN28" i="4"/>
  <c r="AZ28" i="4"/>
  <c r="BT28" i="4"/>
  <c r="E29" i="4"/>
  <c r="S29" i="4"/>
  <c r="AO29" i="4"/>
  <c r="BB29" i="4"/>
  <c r="BB39" i="4" s="1"/>
  <c r="BO29" i="4"/>
  <c r="I30" i="4"/>
  <c r="W30" i="4"/>
  <c r="AJ30" i="4"/>
  <c r="BF30" i="4"/>
  <c r="D31" i="4"/>
  <c r="AN31" i="4"/>
  <c r="BA31" i="4"/>
  <c r="U32" i="4"/>
  <c r="AI32" i="4"/>
  <c r="BU32" i="4"/>
  <c r="I33" i="4"/>
  <c r="I44" i="4" s="1"/>
  <c r="W33" i="4"/>
  <c r="AK33" i="4"/>
  <c r="BO33" i="4"/>
  <c r="Y41" i="4"/>
  <c r="BQ41" i="4"/>
  <c r="BY30" i="4" s="1"/>
  <c r="C42" i="4"/>
  <c r="BU42" i="4"/>
  <c r="AK43" i="4"/>
  <c r="AS32" i="4" s="1"/>
  <c r="AY43" i="4"/>
  <c r="AO44" i="4"/>
  <c r="I28" i="4"/>
  <c r="AO28" i="4"/>
  <c r="BA28" i="4"/>
  <c r="T29" i="4"/>
  <c r="T40" i="4" s="1"/>
  <c r="AP29" i="4"/>
  <c r="AP39" i="4" s="1"/>
  <c r="BP29" i="4"/>
  <c r="X30" i="4"/>
  <c r="AK30" i="4"/>
  <c r="S31" i="4"/>
  <c r="S41" i="4" s="1"/>
  <c r="BB31" i="4"/>
  <c r="W32" i="4"/>
  <c r="AJ32" i="4"/>
  <c r="J33" i="4"/>
  <c r="X33" i="4"/>
  <c r="X44" i="4" s="1"/>
  <c r="BS44" i="4"/>
  <c r="BV32" i="4"/>
  <c r="BV30" i="4"/>
  <c r="BV28" i="4"/>
  <c r="AP31" i="4"/>
  <c r="BE44" i="4"/>
  <c r="AP32" i="4"/>
  <c r="AP30" i="4"/>
  <c r="AU12" i="4"/>
  <c r="C28" i="4"/>
  <c r="BC28" i="4"/>
  <c r="BO28" i="4"/>
  <c r="I29" i="4"/>
  <c r="V29" i="4"/>
  <c r="AI29" i="4"/>
  <c r="AI39" i="4" s="1"/>
  <c r="BE29" i="4"/>
  <c r="BE40" i="4" s="1"/>
  <c r="BS29" i="4"/>
  <c r="D30" i="4"/>
  <c r="Z30" i="4"/>
  <c r="AM30" i="4"/>
  <c r="AZ30" i="4"/>
  <c r="H31" i="4"/>
  <c r="BD31" i="4"/>
  <c r="BD42" i="4" s="1"/>
  <c r="Y32" i="4"/>
  <c r="BO32" i="4"/>
  <c r="BS33" i="4"/>
  <c r="BS43" i="4" s="1"/>
  <c r="G42" i="4"/>
  <c r="AY42" i="4"/>
  <c r="S44" i="4"/>
  <c r="AK45" i="4"/>
  <c r="BB32" i="4"/>
  <c r="BB30" i="4"/>
  <c r="BD43" i="4"/>
  <c r="BP43" i="4"/>
  <c r="D28" i="4"/>
  <c r="BD28" i="4"/>
  <c r="BP28" i="4"/>
  <c r="J29" i="4"/>
  <c r="W29" i="4"/>
  <c r="W40" i="4" s="1"/>
  <c r="AJ29" i="4"/>
  <c r="AJ39" i="4" s="1"/>
  <c r="BT29" i="4"/>
  <c r="E30" i="4"/>
  <c r="AN30" i="4"/>
  <c r="BA30" i="4"/>
  <c r="BE31" i="4"/>
  <c r="Z32" i="4"/>
  <c r="BQ32" i="4"/>
  <c r="BU33" i="4"/>
  <c r="E28" i="4"/>
  <c r="BC30" i="4"/>
  <c r="BP30" i="4"/>
  <c r="BT31" i="4"/>
  <c r="BT42" i="4" s="1"/>
  <c r="BR32" i="4"/>
  <c r="BV33" i="4"/>
  <c r="T41" i="4"/>
  <c r="AL33" i="4"/>
  <c r="AL31" i="4"/>
  <c r="AL29" i="4"/>
  <c r="BF33" i="4"/>
  <c r="BF31" i="4"/>
  <c r="BF29" i="4"/>
  <c r="BF40" i="4" s="1"/>
  <c r="L36" i="2" l="1"/>
  <c r="L48" i="2" s="1"/>
  <c r="BI51" i="2"/>
  <c r="AD36" i="2"/>
  <c r="AD48" i="2" s="1"/>
  <c r="AI30" i="2"/>
  <c r="BN48" i="2"/>
  <c r="AQ49" i="2"/>
  <c r="AQ48" i="2"/>
  <c r="AQ35" i="2"/>
  <c r="AQ46" i="2" s="1"/>
  <c r="BA29" i="2"/>
  <c r="BA39" i="2" s="1"/>
  <c r="BS42" i="2"/>
  <c r="BS36" i="2" s="1"/>
  <c r="BS28" i="2"/>
  <c r="AV51" i="2"/>
  <c r="AV50" i="2"/>
  <c r="BA32" i="2"/>
  <c r="AQ37" i="2"/>
  <c r="BA33" i="2"/>
  <c r="AI28" i="2"/>
  <c r="AD35" i="2"/>
  <c r="Y46" i="2"/>
  <c r="L51" i="2"/>
  <c r="Q28" i="2"/>
  <c r="Q44" i="2"/>
  <c r="L35" i="2"/>
  <c r="Y36" i="2"/>
  <c r="AI31" i="2"/>
  <c r="AI42" i="2" s="1"/>
  <c r="AI32" i="2"/>
  <c r="Y37" i="2"/>
  <c r="AI33" i="2"/>
  <c r="AI39" i="2"/>
  <c r="AI40" i="2"/>
  <c r="G35" i="2"/>
  <c r="Q29" i="2"/>
  <c r="BS43" i="2"/>
  <c r="BS37" i="2" s="1"/>
  <c r="BN51" i="2"/>
  <c r="BN50" i="2"/>
  <c r="BN35" i="2"/>
  <c r="BS29" i="2"/>
  <c r="AV46" i="2"/>
  <c r="AV47" i="2"/>
  <c r="AV36" i="2"/>
  <c r="BA31" i="2"/>
  <c r="BA30" i="2"/>
  <c r="Q43" i="2"/>
  <c r="G36" i="2"/>
  <c r="Q31" i="2"/>
  <c r="G51" i="2"/>
  <c r="G50" i="2"/>
  <c r="Q30" i="2"/>
  <c r="BJ28" i="4"/>
  <c r="BG32" i="4"/>
  <c r="J41" i="4"/>
  <c r="J42" i="4"/>
  <c r="BQ43" i="4"/>
  <c r="BQ44" i="4"/>
  <c r="AP43" i="4"/>
  <c r="AP44" i="4"/>
  <c r="BT40" i="4"/>
  <c r="BT39" i="4"/>
  <c r="BE39" i="4"/>
  <c r="I43" i="4"/>
  <c r="BD41" i="4"/>
  <c r="Z44" i="4"/>
  <c r="Z43" i="4"/>
  <c r="BU43" i="4"/>
  <c r="BU44" i="4"/>
  <c r="W42" i="4"/>
  <c r="W41" i="4"/>
  <c r="AA30" i="4" s="1"/>
  <c r="AZ40" i="4"/>
  <c r="AZ39" i="4"/>
  <c r="AL40" i="4"/>
  <c r="AT29" i="4" s="1"/>
  <c r="AL39" i="4"/>
  <c r="AC28" i="4"/>
  <c r="AJ40" i="4"/>
  <c r="BF42" i="4"/>
  <c r="BF41" i="4"/>
  <c r="AJ41" i="4"/>
  <c r="AJ42" i="4"/>
  <c r="AL44" i="4"/>
  <c r="AL45" i="4"/>
  <c r="AL43" i="4"/>
  <c r="J43" i="4"/>
  <c r="J44" i="4"/>
  <c r="BR44" i="4"/>
  <c r="BR43" i="4"/>
  <c r="BP39" i="4"/>
  <c r="BP40" i="4"/>
  <c r="BX29" i="4" s="1"/>
  <c r="AZ42" i="4"/>
  <c r="BH31" i="4" s="1"/>
  <c r="AZ41" i="4"/>
  <c r="X43" i="4"/>
  <c r="AJ43" i="4"/>
  <c r="AR32" i="4" s="1"/>
  <c r="AJ44" i="4"/>
  <c r="AJ45" i="4"/>
  <c r="K31" i="4"/>
  <c r="K42" i="4" s="1"/>
  <c r="AI44" i="4"/>
  <c r="AQ33" i="4" s="1"/>
  <c r="AI45" i="4"/>
  <c r="AI43" i="4"/>
  <c r="I42" i="4"/>
  <c r="I41" i="4"/>
  <c r="AN40" i="4"/>
  <c r="AN39" i="4"/>
  <c r="AR28" i="4" s="1"/>
  <c r="BR42" i="4"/>
  <c r="BR41" i="4"/>
  <c r="BS40" i="4"/>
  <c r="BS39" i="4"/>
  <c r="V39" i="4"/>
  <c r="AD28" i="4" s="1"/>
  <c r="V40" i="4"/>
  <c r="BY29" i="4"/>
  <c r="F42" i="4"/>
  <c r="F41" i="4"/>
  <c r="N30" i="4" s="1"/>
  <c r="BF39" i="4"/>
  <c r="BT41" i="4"/>
  <c r="BO39" i="4"/>
  <c r="BO40" i="4"/>
  <c r="BW29" i="4" s="1"/>
  <c r="W44" i="4"/>
  <c r="AA33" i="4" s="1"/>
  <c r="W43" i="4"/>
  <c r="AA32" i="4" s="1"/>
  <c r="BA39" i="4"/>
  <c r="BA40" i="4"/>
  <c r="BI29" i="4" s="1"/>
  <c r="U45" i="4"/>
  <c r="U44" i="4"/>
  <c r="AC33" i="4" s="1"/>
  <c r="U43" i="4"/>
  <c r="H40" i="4"/>
  <c r="H39" i="4"/>
  <c r="BT44" i="4"/>
  <c r="BT43" i="4"/>
  <c r="BE41" i="4"/>
  <c r="BE42" i="4"/>
  <c r="AM39" i="4"/>
  <c r="AQ29" i="4" s="1"/>
  <c r="AM40" i="4"/>
  <c r="BR39" i="4"/>
  <c r="V41" i="4"/>
  <c r="V42" i="4"/>
  <c r="AD31" i="4" s="1"/>
  <c r="BY28" i="4"/>
  <c r="F40" i="4"/>
  <c r="F39" i="4"/>
  <c r="BW30" i="4"/>
  <c r="T39" i="4"/>
  <c r="AB28" i="4" s="1"/>
  <c r="X41" i="4"/>
  <c r="AB30" i="4" s="1"/>
  <c r="X42" i="4"/>
  <c r="AB31" i="4" s="1"/>
  <c r="AL42" i="4"/>
  <c r="AL41" i="4"/>
  <c r="BB43" i="4"/>
  <c r="BB44" i="4"/>
  <c r="M32" i="4"/>
  <c r="BP41" i="4"/>
  <c r="BP42" i="4"/>
  <c r="BX31" i="4" s="1"/>
  <c r="AN42" i="4"/>
  <c r="AN41" i="4"/>
  <c r="Z42" i="4"/>
  <c r="Z41" i="4"/>
  <c r="BC40" i="4"/>
  <c r="BG28" i="4" s="1"/>
  <c r="BC39" i="4"/>
  <c r="BV39" i="4"/>
  <c r="BV40" i="4"/>
  <c r="BZ29" i="4" s="1"/>
  <c r="AO40" i="4"/>
  <c r="AO39" i="4"/>
  <c r="BF44" i="4"/>
  <c r="BF43" i="4"/>
  <c r="AI41" i="4"/>
  <c r="AQ30" i="4" s="1"/>
  <c r="AI42" i="4"/>
  <c r="S39" i="4"/>
  <c r="S40" i="4"/>
  <c r="AA29" i="4" s="1"/>
  <c r="V43" i="4"/>
  <c r="V44" i="4"/>
  <c r="V45" i="4"/>
  <c r="BI32" i="4"/>
  <c r="F44" i="4"/>
  <c r="N33" i="4" s="1"/>
  <c r="F43" i="4"/>
  <c r="BW31" i="4"/>
  <c r="AP40" i="4"/>
  <c r="L33" i="4"/>
  <c r="BB41" i="4"/>
  <c r="BJ30" i="4" s="1"/>
  <c r="BB42" i="4"/>
  <c r="BJ31" i="4" s="1"/>
  <c r="M33" i="4"/>
  <c r="AS33" i="4"/>
  <c r="BA42" i="4"/>
  <c r="BA41" i="4"/>
  <c r="BI30" i="4" s="1"/>
  <c r="AM42" i="4"/>
  <c r="AM41" i="4"/>
  <c r="D39" i="4"/>
  <c r="L28" i="4" s="1"/>
  <c r="D40" i="4"/>
  <c r="L29" i="4" s="1"/>
  <c r="BC42" i="4"/>
  <c r="BG31" i="4" s="1"/>
  <c r="BC41" i="4"/>
  <c r="E41" i="4"/>
  <c r="E42" i="4"/>
  <c r="BX32" i="4"/>
  <c r="D41" i="4"/>
  <c r="D42" i="4"/>
  <c r="C40" i="4"/>
  <c r="C39" i="4"/>
  <c r="BV41" i="4"/>
  <c r="BV42" i="4"/>
  <c r="I39" i="4"/>
  <c r="I40" i="4"/>
  <c r="T44" i="4"/>
  <c r="T45" i="4"/>
  <c r="T43" i="4"/>
  <c r="U41" i="4"/>
  <c r="AC30" i="4" s="1"/>
  <c r="U42" i="4"/>
  <c r="G39" i="4"/>
  <c r="G40" i="4"/>
  <c r="BB40" i="4"/>
  <c r="BJ29" i="4" s="1"/>
  <c r="G43" i="4"/>
  <c r="K33" i="4" s="1"/>
  <c r="BI33" i="4"/>
  <c r="S42" i="4"/>
  <c r="AA31" i="4" s="1"/>
  <c r="BG29" i="4"/>
  <c r="BY31" i="4"/>
  <c r="BY41" i="4" s="1"/>
  <c r="Y43" i="4"/>
  <c r="Y44" i="4"/>
  <c r="AP41" i="4"/>
  <c r="AP42" i="4"/>
  <c r="AS28" i="4"/>
  <c r="AS43" i="4"/>
  <c r="AS44" i="4"/>
  <c r="BH33" i="4"/>
  <c r="BH44" i="4" s="1"/>
  <c r="BD39" i="4"/>
  <c r="BD40" i="4"/>
  <c r="E39" i="4"/>
  <c r="E40" i="4"/>
  <c r="M29" i="4" s="1"/>
  <c r="BO44" i="4"/>
  <c r="BO43" i="4"/>
  <c r="BW32" i="4" s="1"/>
  <c r="BV43" i="4"/>
  <c r="BV44" i="4"/>
  <c r="AK41" i="4"/>
  <c r="AK42" i="4"/>
  <c r="AS31" i="4" s="1"/>
  <c r="H42" i="4"/>
  <c r="H41" i="4"/>
  <c r="AS29" i="4"/>
  <c r="J39" i="4"/>
  <c r="J40" i="4"/>
  <c r="L32" i="4"/>
  <c r="L49" i="2" l="1"/>
  <c r="AQ47" i="2"/>
  <c r="BA40" i="2"/>
  <c r="Q39" i="2"/>
  <c r="AD49" i="2"/>
  <c r="BS40" i="2"/>
  <c r="AI35" i="2"/>
  <c r="AI47" i="2" s="1"/>
  <c r="AQ50" i="2"/>
  <c r="AQ51" i="2"/>
  <c r="BA43" i="2"/>
  <c r="BA44" i="2"/>
  <c r="AD46" i="2"/>
  <c r="AD47" i="2"/>
  <c r="Q37" i="2"/>
  <c r="Q50" i="2" s="1"/>
  <c r="L46" i="2"/>
  <c r="L47" i="2"/>
  <c r="Y48" i="2"/>
  <c r="Y49" i="2"/>
  <c r="AI44" i="2"/>
  <c r="AI43" i="2"/>
  <c r="AI41" i="2"/>
  <c r="AI36" i="2" s="1"/>
  <c r="Y51" i="2"/>
  <c r="Y50" i="2"/>
  <c r="G47" i="2"/>
  <c r="G46" i="2"/>
  <c r="Q40" i="2"/>
  <c r="BS50" i="2"/>
  <c r="BS51" i="2"/>
  <c r="BS48" i="2"/>
  <c r="BS49" i="2"/>
  <c r="BN47" i="2"/>
  <c r="BN46" i="2"/>
  <c r="BS39" i="2"/>
  <c r="BA35" i="2"/>
  <c r="AV48" i="2"/>
  <c r="AV49" i="2"/>
  <c r="BA41" i="2"/>
  <c r="BA42" i="2"/>
  <c r="Q42" i="2"/>
  <c r="Q41" i="2"/>
  <c r="G49" i="2"/>
  <c r="G48" i="2"/>
  <c r="BG39" i="4"/>
  <c r="BG40" i="4"/>
  <c r="AA43" i="4"/>
  <c r="AA44" i="4"/>
  <c r="AA41" i="4"/>
  <c r="AA42" i="4"/>
  <c r="AB42" i="4"/>
  <c r="AB41" i="4"/>
  <c r="AB32" i="4"/>
  <c r="K29" i="4"/>
  <c r="BI44" i="4"/>
  <c r="BI43" i="4"/>
  <c r="BJ33" i="4"/>
  <c r="N28" i="4"/>
  <c r="BW28" i="4"/>
  <c r="AQ32" i="4"/>
  <c r="BH30" i="4"/>
  <c r="BH28" i="4"/>
  <c r="BY33" i="4"/>
  <c r="AB29" i="4"/>
  <c r="AB40" i="4" s="1"/>
  <c r="BJ39" i="4"/>
  <c r="BJ40" i="4"/>
  <c r="BW33" i="4"/>
  <c r="BW44" i="4" s="1"/>
  <c r="AS39" i="4"/>
  <c r="AS40" i="4"/>
  <c r="L31" i="4"/>
  <c r="L39" i="4"/>
  <c r="L40" i="4"/>
  <c r="BJ41" i="4"/>
  <c r="BJ42" i="4"/>
  <c r="BJ32" i="4"/>
  <c r="N29" i="4"/>
  <c r="BY42" i="4"/>
  <c r="AT32" i="4"/>
  <c r="BH29" i="4"/>
  <c r="BY32" i="4"/>
  <c r="AQ28" i="4"/>
  <c r="AB33" i="4"/>
  <c r="L30" i="4"/>
  <c r="AD33" i="4"/>
  <c r="AT30" i="4"/>
  <c r="BY39" i="4"/>
  <c r="BY40" i="4"/>
  <c r="BZ30" i="4"/>
  <c r="K32" i="4"/>
  <c r="K41" i="4"/>
  <c r="M43" i="4"/>
  <c r="M44" i="4"/>
  <c r="M28" i="4"/>
  <c r="AD32" i="4"/>
  <c r="AT31" i="4"/>
  <c r="BX33" i="4"/>
  <c r="BX43" i="4" s="1"/>
  <c r="BZ31" i="4"/>
  <c r="AT33" i="4"/>
  <c r="AC42" i="4"/>
  <c r="BW41" i="4"/>
  <c r="BW42" i="4"/>
  <c r="AD30" i="4"/>
  <c r="BI28" i="4"/>
  <c r="N31" i="4"/>
  <c r="N42" i="4" s="1"/>
  <c r="BX28" i="4"/>
  <c r="AR31" i="4"/>
  <c r="AR29" i="4"/>
  <c r="AR39" i="4" s="1"/>
  <c r="BH43" i="4"/>
  <c r="AQ42" i="4"/>
  <c r="M31" i="4"/>
  <c r="L43" i="4"/>
  <c r="L44" i="4"/>
  <c r="AS30" i="4"/>
  <c r="M30" i="4"/>
  <c r="BI31" i="4"/>
  <c r="BI41" i="4" s="1"/>
  <c r="N32" i="4"/>
  <c r="AA28" i="4"/>
  <c r="BX30" i="4"/>
  <c r="BZ28" i="4"/>
  <c r="AR33" i="4"/>
  <c r="BZ32" i="4"/>
  <c r="AR30" i="4"/>
  <c r="AC40" i="4"/>
  <c r="AC39" i="4"/>
  <c r="K40" i="4"/>
  <c r="K39" i="4"/>
  <c r="AC31" i="4"/>
  <c r="AC41" i="4" s="1"/>
  <c r="BG30" i="4"/>
  <c r="AQ31" i="4"/>
  <c r="AQ41" i="4" s="1"/>
  <c r="AC32" i="4"/>
  <c r="AD29" i="4"/>
  <c r="AD39" i="4" s="1"/>
  <c r="AR43" i="4"/>
  <c r="AR44" i="4"/>
  <c r="BZ33" i="4"/>
  <c r="AT28" i="4"/>
  <c r="BG43" i="4"/>
  <c r="BG44" i="4"/>
  <c r="BR20" i="2"/>
  <c r="BQ20" i="2"/>
  <c r="BP20" i="2"/>
  <c r="BO20" i="2"/>
  <c r="BR19" i="2"/>
  <c r="BQ19" i="2"/>
  <c r="BP19" i="2"/>
  <c r="BO19" i="2"/>
  <c r="AX20" i="2"/>
  <c r="BM20" i="2"/>
  <c r="BL20" i="2"/>
  <c r="BK20" i="2"/>
  <c r="BJ20" i="2"/>
  <c r="BH20" i="2"/>
  <c r="BG20" i="2"/>
  <c r="BF20" i="2"/>
  <c r="BE20" i="2"/>
  <c r="BM19" i="2"/>
  <c r="BM33" i="2" s="1"/>
  <c r="BL19" i="2"/>
  <c r="BL33" i="2" s="1"/>
  <c r="BK19" i="2"/>
  <c r="BK29" i="2" s="1"/>
  <c r="BJ19" i="2"/>
  <c r="BJ31" i="2" s="1"/>
  <c r="BH19" i="2"/>
  <c r="BH33" i="2" s="1"/>
  <c r="BG19" i="2"/>
  <c r="BG33" i="2" s="1"/>
  <c r="BF19" i="2"/>
  <c r="BF33" i="2" s="1"/>
  <c r="BE19" i="2"/>
  <c r="BE29" i="2" s="1"/>
  <c r="BM32" i="2"/>
  <c r="BL32" i="2"/>
  <c r="BK32" i="2"/>
  <c r="BJ32" i="2"/>
  <c r="BH32" i="2"/>
  <c r="BG32" i="2"/>
  <c r="BF32" i="2"/>
  <c r="BE32" i="2"/>
  <c r="Q35" i="2" l="1"/>
  <c r="Q47" i="2" s="1"/>
  <c r="BA37" i="2"/>
  <c r="BA51" i="2" s="1"/>
  <c r="BS35" i="2"/>
  <c r="BS47" i="2" s="1"/>
  <c r="BA36" i="2"/>
  <c r="BA48" i="2" s="1"/>
  <c r="AI46" i="2"/>
  <c r="Q51" i="2"/>
  <c r="BA50" i="2"/>
  <c r="AI48" i="2"/>
  <c r="AI49" i="2"/>
  <c r="AI37" i="2"/>
  <c r="Q46" i="2"/>
  <c r="BA46" i="2"/>
  <c r="BA47" i="2"/>
  <c r="Q36" i="2"/>
  <c r="BK31" i="2"/>
  <c r="BJ33" i="2"/>
  <c r="BK33" i="2"/>
  <c r="BJ29" i="2"/>
  <c r="BL29" i="2"/>
  <c r="BL31" i="2"/>
  <c r="BM29" i="2"/>
  <c r="BM31" i="2"/>
  <c r="BE31" i="2"/>
  <c r="BF29" i="2"/>
  <c r="BF31" i="2"/>
  <c r="BE33" i="2"/>
  <c r="BG29" i="2"/>
  <c r="BG31" i="2"/>
  <c r="BH29" i="2"/>
  <c r="BH31" i="2"/>
  <c r="BK28" i="2"/>
  <c r="BK30" i="2"/>
  <c r="BL28" i="2"/>
  <c r="BL30" i="2"/>
  <c r="BM28" i="2"/>
  <c r="BM30" i="2"/>
  <c r="BE28" i="2"/>
  <c r="BE30" i="2"/>
  <c r="BF28" i="2"/>
  <c r="BF30" i="2"/>
  <c r="BG28" i="2"/>
  <c r="BG30" i="2"/>
  <c r="BH28" i="2"/>
  <c r="BH30" i="2"/>
  <c r="BJ28" i="2"/>
  <c r="BJ30" i="2"/>
  <c r="AA40" i="4"/>
  <c r="AA39" i="4"/>
  <c r="AD40" i="4"/>
  <c r="BX44" i="4"/>
  <c r="BX39" i="4"/>
  <c r="BX40" i="4"/>
  <c r="AC43" i="4"/>
  <c r="AC44" i="4"/>
  <c r="N44" i="4"/>
  <c r="N43" i="4"/>
  <c r="BI39" i="4"/>
  <c r="BI40" i="4"/>
  <c r="AT44" i="4"/>
  <c r="AT43" i="4"/>
  <c r="BH40" i="4"/>
  <c r="BH39" i="4"/>
  <c r="BZ42" i="4"/>
  <c r="BZ41" i="4"/>
  <c r="AB39" i="4"/>
  <c r="AD41" i="4"/>
  <c r="AD42" i="4"/>
  <c r="M40" i="4"/>
  <c r="M39" i="4"/>
  <c r="AT42" i="4"/>
  <c r="AT41" i="4"/>
  <c r="BH42" i="4"/>
  <c r="BH41" i="4"/>
  <c r="AB44" i="4"/>
  <c r="AB43" i="4"/>
  <c r="BY44" i="4"/>
  <c r="BY43" i="4"/>
  <c r="AR41" i="4"/>
  <c r="AR42" i="4"/>
  <c r="M41" i="4"/>
  <c r="M42" i="4"/>
  <c r="BI42" i="4"/>
  <c r="N41" i="4"/>
  <c r="AQ43" i="4"/>
  <c r="AQ44" i="4"/>
  <c r="BW43" i="4"/>
  <c r="AR40" i="4"/>
  <c r="AT40" i="4"/>
  <c r="AT39" i="4"/>
  <c r="BZ44" i="4"/>
  <c r="BZ43" i="4"/>
  <c r="AS41" i="4"/>
  <c r="AS42" i="4"/>
  <c r="L41" i="4"/>
  <c r="L42" i="4"/>
  <c r="BJ43" i="4"/>
  <c r="BJ44" i="4"/>
  <c r="BW39" i="4"/>
  <c r="BW40" i="4"/>
  <c r="BX41" i="4"/>
  <c r="BX42" i="4"/>
  <c r="BG41" i="4"/>
  <c r="BG42" i="4"/>
  <c r="N40" i="4"/>
  <c r="N39" i="4"/>
  <c r="AD43" i="4"/>
  <c r="AD44" i="4"/>
  <c r="BZ40" i="4"/>
  <c r="BZ39" i="4"/>
  <c r="K43" i="4"/>
  <c r="K44" i="4"/>
  <c r="AQ40" i="4"/>
  <c r="AQ39" i="4"/>
  <c r="AZ20" i="2"/>
  <c r="AY20" i="2"/>
  <c r="AW20" i="2"/>
  <c r="AU20" i="2"/>
  <c r="AT20" i="2"/>
  <c r="AS20" i="2"/>
  <c r="AR20" i="2"/>
  <c r="AP20" i="2"/>
  <c r="AO20" i="2"/>
  <c r="AN20" i="2"/>
  <c r="AM20" i="2"/>
  <c r="AZ19" i="2"/>
  <c r="AY19" i="2"/>
  <c r="AX19" i="2"/>
  <c r="AW19" i="2"/>
  <c r="AU19" i="2"/>
  <c r="AU33" i="2" s="1"/>
  <c r="AT19" i="2"/>
  <c r="AT33" i="2" s="1"/>
  <c r="AS19" i="2"/>
  <c r="AS31" i="2" s="1"/>
  <c r="AR19" i="2"/>
  <c r="AR33" i="2" s="1"/>
  <c r="AP19" i="2"/>
  <c r="AP33" i="2" s="1"/>
  <c r="AO19" i="2"/>
  <c r="AO31" i="2" s="1"/>
  <c r="AN19" i="2"/>
  <c r="AN31" i="2" s="1"/>
  <c r="AM19" i="2"/>
  <c r="AM33" i="2" s="1"/>
  <c r="AU18" i="2"/>
  <c r="AU32" i="2" s="1"/>
  <c r="AT18" i="2"/>
  <c r="AT32" i="2" s="1"/>
  <c r="AS18" i="2"/>
  <c r="AS32" i="2" s="1"/>
  <c r="AR18" i="2"/>
  <c r="AR28" i="2" s="1"/>
  <c r="AP18" i="2"/>
  <c r="AP32" i="2" s="1"/>
  <c r="AO18" i="2"/>
  <c r="AO30" i="2" s="1"/>
  <c r="AN18" i="2"/>
  <c r="AN32" i="2" s="1"/>
  <c r="AM18" i="2"/>
  <c r="AM32" i="2" s="1"/>
  <c r="BS46" i="2" l="1"/>
  <c r="BA49" i="2"/>
  <c r="AI50" i="2"/>
  <c r="AI51" i="2"/>
  <c r="Q49" i="2"/>
  <c r="Q48" i="2"/>
  <c r="AN29" i="2"/>
  <c r="AN33" i="2"/>
  <c r="AT31" i="2"/>
  <c r="AO29" i="2"/>
  <c r="AO33" i="2"/>
  <c r="AS29" i="2"/>
  <c r="AS33" i="2"/>
  <c r="AT29" i="2"/>
  <c r="AP29" i="2"/>
  <c r="AP31" i="2"/>
  <c r="AR29" i="2"/>
  <c r="AR31" i="2"/>
  <c r="AU29" i="2"/>
  <c r="AU31" i="2"/>
  <c r="AM29" i="2"/>
  <c r="AM31" i="2"/>
  <c r="AS28" i="2"/>
  <c r="AR30" i="2"/>
  <c r="AS30" i="2"/>
  <c r="AO32" i="2"/>
  <c r="AR32" i="2"/>
  <c r="AO28" i="2"/>
  <c r="AP28" i="2"/>
  <c r="AP30" i="2"/>
  <c r="AT28" i="2"/>
  <c r="AT30" i="2"/>
  <c r="AU28" i="2"/>
  <c r="AU30" i="2"/>
  <c r="AM28" i="2"/>
  <c r="AM30" i="2"/>
  <c r="AN28" i="2"/>
  <c r="AN30" i="2"/>
  <c r="AF17" i="2"/>
  <c r="AF20" i="2" s="1"/>
  <c r="AE17" i="2"/>
  <c r="AE20" i="2" s="1"/>
  <c r="AF16" i="2"/>
  <c r="AF19" i="2" s="1"/>
  <c r="AE16" i="2"/>
  <c r="AE19" i="2" s="1"/>
  <c r="AF15" i="2"/>
  <c r="AF18" i="2" s="1"/>
  <c r="AE15" i="2"/>
  <c r="AE18" i="2" s="1"/>
  <c r="AF14" i="2"/>
  <c r="AE14" i="2"/>
  <c r="AF13" i="2"/>
  <c r="AE13" i="2"/>
  <c r="AF12" i="2"/>
  <c r="AE12" i="2"/>
  <c r="AF10" i="2"/>
  <c r="AE10" i="2"/>
  <c r="AF9" i="2"/>
  <c r="AE9" i="2"/>
  <c r="AF8" i="2"/>
  <c r="AE8" i="2"/>
  <c r="AF6" i="2"/>
  <c r="AE6" i="2"/>
  <c r="AF5" i="2"/>
  <c r="AE5" i="2"/>
  <c r="AF4" i="2"/>
  <c r="AE4" i="2"/>
  <c r="U19" i="2"/>
  <c r="U31" i="2" s="1"/>
  <c r="U18" i="2"/>
  <c r="U28" i="2" s="1"/>
  <c r="AC20" i="2"/>
  <c r="AC19" i="2"/>
  <c r="AC33" i="2" s="1"/>
  <c r="AC18" i="2"/>
  <c r="AC30" i="2" s="1"/>
  <c r="AB20" i="2"/>
  <c r="AB19" i="2"/>
  <c r="AB33" i="2" s="1"/>
  <c r="AB18" i="2"/>
  <c r="AB32" i="2" s="1"/>
  <c r="AA20" i="2"/>
  <c r="AA19" i="2"/>
  <c r="AA33" i="2" s="1"/>
  <c r="AA18" i="2"/>
  <c r="AA28" i="2" s="1"/>
  <c r="Z20" i="2"/>
  <c r="Z19" i="2"/>
  <c r="Z31" i="2" s="1"/>
  <c r="Z18" i="2"/>
  <c r="Z28" i="2" s="1"/>
  <c r="X20" i="2"/>
  <c r="X19" i="2"/>
  <c r="X29" i="2" s="1"/>
  <c r="X18" i="2"/>
  <c r="X32" i="2" s="1"/>
  <c r="W20" i="2"/>
  <c r="W19" i="2"/>
  <c r="W33" i="2" s="1"/>
  <c r="W18" i="2"/>
  <c r="W28" i="2" s="1"/>
  <c r="V20" i="2"/>
  <c r="V19" i="2"/>
  <c r="V33" i="2" s="1"/>
  <c r="V18" i="2"/>
  <c r="V28" i="2" s="1"/>
  <c r="U20" i="2"/>
  <c r="U33" i="2" l="1"/>
  <c r="X31" i="2"/>
  <c r="X33" i="2"/>
  <c r="AB29" i="2"/>
  <c r="AB31" i="2"/>
  <c r="AC29" i="2"/>
  <c r="V29" i="2"/>
  <c r="V31" i="2"/>
  <c r="Z29" i="2"/>
  <c r="W29" i="2"/>
  <c r="Z33" i="2"/>
  <c r="AC31" i="2"/>
  <c r="W31" i="2"/>
  <c r="AA29" i="2"/>
  <c r="U29" i="2"/>
  <c r="AA31" i="2"/>
  <c r="V30" i="2"/>
  <c r="X28" i="2"/>
  <c r="AA30" i="2"/>
  <c r="U32" i="2"/>
  <c r="V32" i="2"/>
  <c r="X30" i="2"/>
  <c r="W32" i="2"/>
  <c r="AA32" i="2"/>
  <c r="U30" i="2"/>
  <c r="Z30" i="2"/>
  <c r="Z32" i="2"/>
  <c r="W30" i="2"/>
  <c r="AB30" i="2"/>
  <c r="AC32" i="2"/>
  <c r="AB28" i="2"/>
  <c r="AC28" i="2"/>
  <c r="P17" i="2"/>
  <c r="P20" i="2" s="1"/>
  <c r="O17" i="2"/>
  <c r="O20" i="2" s="1"/>
  <c r="N17" i="2"/>
  <c r="N20" i="2" s="1"/>
  <c r="M17" i="2"/>
  <c r="M20" i="2" s="1"/>
  <c r="P16" i="2"/>
  <c r="P19" i="2" s="1"/>
  <c r="O16" i="2"/>
  <c r="O19" i="2" s="1"/>
  <c r="N16" i="2"/>
  <c r="N19" i="2" s="1"/>
  <c r="M16" i="2"/>
  <c r="M19" i="2" s="1"/>
  <c r="P15" i="2"/>
  <c r="P18" i="2" s="1"/>
  <c r="O15" i="2"/>
  <c r="O18" i="2" s="1"/>
  <c r="N15" i="2"/>
  <c r="N18" i="2" s="1"/>
  <c r="M15" i="2"/>
  <c r="M18" i="2" s="1"/>
  <c r="P14" i="2"/>
  <c r="O14" i="2"/>
  <c r="N14" i="2"/>
  <c r="M14" i="2"/>
  <c r="P13" i="2"/>
  <c r="O13" i="2"/>
  <c r="N13" i="2"/>
  <c r="M13" i="2"/>
  <c r="P12" i="2"/>
  <c r="O12" i="2"/>
  <c r="N12" i="2"/>
  <c r="M12" i="2"/>
  <c r="P10" i="2"/>
  <c r="O10" i="2"/>
  <c r="N10" i="2"/>
  <c r="M10" i="2"/>
  <c r="P9" i="2"/>
  <c r="O9" i="2"/>
  <c r="N9" i="2"/>
  <c r="M9" i="2"/>
  <c r="P8" i="2"/>
  <c r="O8" i="2"/>
  <c r="N8" i="2"/>
  <c r="M8" i="2"/>
  <c r="P6" i="2"/>
  <c r="P5" i="2"/>
  <c r="P4" i="2"/>
  <c r="O6" i="2"/>
  <c r="O5" i="2"/>
  <c r="O4" i="2"/>
  <c r="N6" i="2"/>
  <c r="N5" i="2"/>
  <c r="N4" i="2"/>
  <c r="M6" i="2"/>
  <c r="M5" i="2"/>
  <c r="M4" i="2"/>
  <c r="AM44" i="2" l="1"/>
  <c r="AM28" i="3"/>
  <c r="AN28" i="3"/>
  <c r="AJ29" i="3"/>
  <c r="AN29" i="3"/>
  <c r="AO29" i="3"/>
  <c r="AK30" i="3"/>
  <c r="AP30" i="3"/>
  <c r="AL31" i="3"/>
  <c r="AJ32" i="3"/>
  <c r="AM32" i="3"/>
  <c r="AJ33" i="3"/>
  <c r="AK33" i="3"/>
  <c r="AN33" i="3"/>
  <c r="AI31" i="3"/>
  <c r="AI30" i="3"/>
  <c r="AI42" i="3" s="1"/>
  <c r="AJ18" i="3"/>
  <c r="AJ28" i="3" s="1"/>
  <c r="AK18" i="3"/>
  <c r="AK28" i="3" s="1"/>
  <c r="AL18" i="3"/>
  <c r="AL30" i="3" s="1"/>
  <c r="AM18" i="3"/>
  <c r="AM30" i="3" s="1"/>
  <c r="AN18" i="3"/>
  <c r="AN32" i="3" s="1"/>
  <c r="AO18" i="3"/>
  <c r="AO32" i="3" s="1"/>
  <c r="AP18" i="3"/>
  <c r="AP32" i="3" s="1"/>
  <c r="AJ19" i="3"/>
  <c r="AJ31" i="3" s="1"/>
  <c r="AK19" i="3"/>
  <c r="AK29" i="3" s="1"/>
  <c r="AL19" i="3"/>
  <c r="AL29" i="3" s="1"/>
  <c r="AM19" i="3"/>
  <c r="AM31" i="3" s="1"/>
  <c r="AN19" i="3"/>
  <c r="AN31" i="3" s="1"/>
  <c r="AO19" i="3"/>
  <c r="AO33" i="3" s="1"/>
  <c r="AP19" i="3"/>
  <c r="AP33" i="3" s="1"/>
  <c r="AJ20" i="3"/>
  <c r="AK20" i="3"/>
  <c r="AL20" i="3"/>
  <c r="AM20" i="3"/>
  <c r="AN20" i="3"/>
  <c r="AO20" i="3"/>
  <c r="AP20" i="3"/>
  <c r="AI20" i="3"/>
  <c r="AI19" i="3"/>
  <c r="AI33" i="3" s="1"/>
  <c r="AI18" i="3"/>
  <c r="AI32" i="3" s="1"/>
  <c r="AI44" i="3" s="1"/>
  <c r="T18" i="3"/>
  <c r="T30" i="3" s="1"/>
  <c r="U18" i="3"/>
  <c r="V18" i="3"/>
  <c r="V30" i="3" s="1"/>
  <c r="W18" i="3"/>
  <c r="W30" i="3" s="1"/>
  <c r="X18" i="3"/>
  <c r="X32" i="3" s="1"/>
  <c r="Y18" i="3"/>
  <c r="Y30" i="3" s="1"/>
  <c r="Z18" i="3"/>
  <c r="Z30" i="3" s="1"/>
  <c r="T19" i="3"/>
  <c r="T31" i="3" s="1"/>
  <c r="U19" i="3"/>
  <c r="U31" i="3" s="1"/>
  <c r="V19" i="3"/>
  <c r="W19" i="3"/>
  <c r="W31" i="3" s="1"/>
  <c r="X19" i="3"/>
  <c r="X31" i="3" s="1"/>
  <c r="Y19" i="3"/>
  <c r="Y33" i="3" s="1"/>
  <c r="Z19" i="3"/>
  <c r="Z33" i="3" s="1"/>
  <c r="Z43" i="3" s="1"/>
  <c r="T20" i="3"/>
  <c r="U20" i="3"/>
  <c r="V20" i="3"/>
  <c r="W20" i="3"/>
  <c r="X20" i="3"/>
  <c r="Y20" i="3"/>
  <c r="Z20" i="3"/>
  <c r="S20" i="3"/>
  <c r="S19" i="3"/>
  <c r="S18" i="3"/>
  <c r="S32" i="3" s="1"/>
  <c r="T28" i="3"/>
  <c r="U28" i="3"/>
  <c r="V28" i="3"/>
  <c r="W28" i="3"/>
  <c r="W40" i="3" s="1"/>
  <c r="X28" i="3"/>
  <c r="X40" i="3" s="1"/>
  <c r="Z28" i="3"/>
  <c r="T29" i="3"/>
  <c r="U29" i="3"/>
  <c r="V29" i="3"/>
  <c r="W29" i="3"/>
  <c r="X29" i="3"/>
  <c r="Y29" i="3"/>
  <c r="Z29" i="3"/>
  <c r="U30" i="3"/>
  <c r="X30" i="3"/>
  <c r="V31" i="3"/>
  <c r="Y31" i="3"/>
  <c r="Z31" i="3"/>
  <c r="U32" i="3"/>
  <c r="V32" i="3"/>
  <c r="V43" i="3" s="1"/>
  <c r="W32" i="3"/>
  <c r="Z32" i="3"/>
  <c r="T33" i="3"/>
  <c r="V33" i="3"/>
  <c r="W33" i="3"/>
  <c r="X33" i="3"/>
  <c r="V39" i="3"/>
  <c r="W39" i="3"/>
  <c r="S33" i="3"/>
  <c r="S31" i="3"/>
  <c r="S29" i="3"/>
  <c r="AU44" i="2"/>
  <c r="U40" i="2"/>
  <c r="K18" i="2"/>
  <c r="AT40" i="2" l="1"/>
  <c r="AR41" i="2"/>
  <c r="AA40" i="2"/>
  <c r="AN41" i="2"/>
  <c r="V44" i="2"/>
  <c r="U43" i="2"/>
  <c r="X40" i="2"/>
  <c r="X39" i="2"/>
  <c r="W40" i="2"/>
  <c r="W39" i="2"/>
  <c r="AO42" i="2"/>
  <c r="AP43" i="3"/>
  <c r="AP44" i="3"/>
  <c r="AO43" i="3"/>
  <c r="AO44" i="3"/>
  <c r="AR42" i="2"/>
  <c r="AR36" i="2" s="1"/>
  <c r="AM41" i="3"/>
  <c r="AM42" i="3"/>
  <c r="Y42" i="3"/>
  <c r="Y41" i="3"/>
  <c r="Z40" i="2"/>
  <c r="AU43" i="2"/>
  <c r="AU37" i="2" s="1"/>
  <c r="AK39" i="3"/>
  <c r="AK40" i="3"/>
  <c r="AC42" i="2"/>
  <c r="AN44" i="3"/>
  <c r="AL42" i="3"/>
  <c r="AJ40" i="3"/>
  <c r="V40" i="2"/>
  <c r="AN43" i="2"/>
  <c r="AS40" i="2"/>
  <c r="AU40" i="2"/>
  <c r="U42" i="3"/>
  <c r="T40" i="3"/>
  <c r="T42" i="3"/>
  <c r="AI28" i="3"/>
  <c r="AI40" i="3" s="1"/>
  <c r="AM33" i="3"/>
  <c r="AL32" i="3"/>
  <c r="AK31" i="3"/>
  <c r="AJ30" i="3"/>
  <c r="AP28" i="3"/>
  <c r="AR40" i="2"/>
  <c r="AM44" i="3"/>
  <c r="AK42" i="3"/>
  <c r="AA42" i="2"/>
  <c r="AM39" i="2"/>
  <c r="AT42" i="2"/>
  <c r="AN40" i="2"/>
  <c r="AB40" i="2"/>
  <c r="AU42" i="2"/>
  <c r="U33" i="3"/>
  <c r="U43" i="3" s="1"/>
  <c r="T32" i="3"/>
  <c r="T44" i="3" s="1"/>
  <c r="Z39" i="3"/>
  <c r="AI29" i="3"/>
  <c r="AL33" i="3"/>
  <c r="AK32" i="3"/>
  <c r="AP29" i="3"/>
  <c r="AO28" i="3"/>
  <c r="X42" i="2"/>
  <c r="AJ44" i="3"/>
  <c r="AP31" i="3"/>
  <c r="AP42" i="3" s="1"/>
  <c r="AO30" i="3"/>
  <c r="AN40" i="3"/>
  <c r="AS44" i="2"/>
  <c r="AP43" i="2"/>
  <c r="Y32" i="3"/>
  <c r="W42" i="3"/>
  <c r="AO31" i="3"/>
  <c r="AN30" i="3"/>
  <c r="AM29" i="3"/>
  <c r="AM40" i="3" s="1"/>
  <c r="AL28" i="3"/>
  <c r="Y28" i="3"/>
  <c r="AA44" i="2"/>
  <c r="AM41" i="2"/>
  <c r="X44" i="3"/>
  <c r="W44" i="3"/>
  <c r="AI41" i="3"/>
  <c r="AN43" i="3"/>
  <c r="AJ43" i="3"/>
  <c r="AP41" i="3"/>
  <c r="AL41" i="3"/>
  <c r="AN39" i="3"/>
  <c r="AJ39" i="3"/>
  <c r="AM43" i="3"/>
  <c r="AO41" i="3"/>
  <c r="AK41" i="3"/>
  <c r="AM39" i="3"/>
  <c r="AI43" i="3"/>
  <c r="X42" i="3"/>
  <c r="X41" i="3"/>
  <c r="T41" i="3"/>
  <c r="Z41" i="3"/>
  <c r="Z42" i="3"/>
  <c r="V41" i="3"/>
  <c r="V42" i="3"/>
  <c r="W43" i="3"/>
  <c r="U41" i="3"/>
  <c r="Z44" i="3"/>
  <c r="V44" i="3"/>
  <c r="Y44" i="3"/>
  <c r="Z40" i="3"/>
  <c r="V40" i="3"/>
  <c r="Y40" i="3"/>
  <c r="U40" i="3"/>
  <c r="X43" i="3"/>
  <c r="T43" i="3"/>
  <c r="X39" i="3"/>
  <c r="T39" i="3"/>
  <c r="S44" i="3"/>
  <c r="S30" i="3"/>
  <c r="S42" i="3" s="1"/>
  <c r="S41" i="3"/>
  <c r="S28" i="3"/>
  <c r="S40" i="3" s="1"/>
  <c r="Y43" i="3"/>
  <c r="W41" i="3"/>
  <c r="Y39" i="3"/>
  <c r="U39" i="3"/>
  <c r="S43" i="3"/>
  <c r="AU41" i="2"/>
  <c r="AS39" i="2"/>
  <c r="AN39" i="2"/>
  <c r="AO41" i="2"/>
  <c r="AR39" i="2"/>
  <c r="AM43" i="2"/>
  <c r="AM37" i="2" s="1"/>
  <c r="AC41" i="2"/>
  <c r="AA39" i="2"/>
  <c r="V39" i="2"/>
  <c r="AA43" i="2"/>
  <c r="AB41" i="2"/>
  <c r="Z39" i="2"/>
  <c r="U39" i="2"/>
  <c r="U35" i="2" s="1"/>
  <c r="AU50" i="2" l="1"/>
  <c r="AU51" i="2"/>
  <c r="AS35" i="2"/>
  <c r="AU36" i="2"/>
  <c r="AR35" i="2"/>
  <c r="AN35" i="2"/>
  <c r="AN47" i="2" s="1"/>
  <c r="AR48" i="2"/>
  <c r="AR49" i="2"/>
  <c r="X35" i="2"/>
  <c r="X47" i="2" s="1"/>
  <c r="Z35" i="2"/>
  <c r="AA35" i="2"/>
  <c r="AA37" i="2"/>
  <c r="AC36" i="2"/>
  <c r="AO36" i="2"/>
  <c r="AM50" i="2"/>
  <c r="AM51" i="2"/>
  <c r="Z46" i="2"/>
  <c r="Z47" i="2"/>
  <c r="W35" i="2"/>
  <c r="V35" i="2"/>
  <c r="U47" i="2"/>
  <c r="U46" i="2"/>
  <c r="AX28" i="2"/>
  <c r="AX29" i="2"/>
  <c r="AN42" i="2"/>
  <c r="AN36" i="2" s="1"/>
  <c r="AO43" i="2"/>
  <c r="AT39" i="2"/>
  <c r="AT35" i="2" s="1"/>
  <c r="AP42" i="2"/>
  <c r="AT41" i="2"/>
  <c r="AY30" i="2" s="1"/>
  <c r="AR44" i="2"/>
  <c r="AU39" i="2"/>
  <c r="AU35" i="2" s="1"/>
  <c r="U42" i="2"/>
  <c r="U41" i="2"/>
  <c r="V43" i="2"/>
  <c r="V37" i="2" s="1"/>
  <c r="Z44" i="2"/>
  <c r="U44" i="2"/>
  <c r="U37" i="2" s="1"/>
  <c r="AS43" i="2"/>
  <c r="AS37" i="2" s="1"/>
  <c r="AS41" i="2"/>
  <c r="AS42" i="2"/>
  <c r="AS36" i="2" s="1"/>
  <c r="AM40" i="2"/>
  <c r="AM42" i="2"/>
  <c r="W41" i="2"/>
  <c r="AL39" i="3"/>
  <c r="AL40" i="3"/>
  <c r="AO42" i="3"/>
  <c r="AO40" i="3"/>
  <c r="AO39" i="3"/>
  <c r="Z42" i="2"/>
  <c r="Z41" i="2"/>
  <c r="AC40" i="2"/>
  <c r="AC39" i="2"/>
  <c r="AP39" i="2"/>
  <c r="AP40" i="2"/>
  <c r="X41" i="2"/>
  <c r="X36" i="2" s="1"/>
  <c r="AR43" i="2"/>
  <c r="AI39" i="3"/>
  <c r="V41" i="2"/>
  <c r="V42" i="2"/>
  <c r="AB42" i="2"/>
  <c r="AB36" i="2" s="1"/>
  <c r="U44" i="3"/>
  <c r="X44" i="2"/>
  <c r="X43" i="2"/>
  <c r="AT43" i="2"/>
  <c r="AT44" i="2"/>
  <c r="AJ41" i="3"/>
  <c r="AJ42" i="3"/>
  <c r="AA41" i="2"/>
  <c r="AA36" i="2" s="1"/>
  <c r="AP44" i="2"/>
  <c r="AN41" i="3"/>
  <c r="AN42" i="3"/>
  <c r="AK43" i="3"/>
  <c r="AK44" i="3"/>
  <c r="AP40" i="3"/>
  <c r="AP39" i="3"/>
  <c r="AP41" i="2"/>
  <c r="W43" i="2"/>
  <c r="W44" i="2"/>
  <c r="W42" i="2"/>
  <c r="AC44" i="2"/>
  <c r="AC43" i="2"/>
  <c r="AB39" i="2"/>
  <c r="AB35" i="2" s="1"/>
  <c r="AB44" i="2"/>
  <c r="AB43" i="2"/>
  <c r="AN44" i="2"/>
  <c r="AN37" i="2" s="1"/>
  <c r="Z43" i="2"/>
  <c r="AL43" i="3"/>
  <c r="AL44" i="3"/>
  <c r="AO39" i="2"/>
  <c r="AO40" i="2"/>
  <c r="AO44" i="2"/>
  <c r="AO37" i="2" s="1"/>
  <c r="S39" i="3"/>
  <c r="AO35" i="2" l="1"/>
  <c r="AT37" i="2"/>
  <c r="AP36" i="2"/>
  <c r="AB37" i="2"/>
  <c r="AB50" i="2" s="1"/>
  <c r="V36" i="2"/>
  <c r="V48" i="2" s="1"/>
  <c r="AP35" i="2"/>
  <c r="AP46" i="2" s="1"/>
  <c r="AC35" i="2"/>
  <c r="AC47" i="2" s="1"/>
  <c r="X46" i="2"/>
  <c r="W37" i="2"/>
  <c r="AU46" i="2"/>
  <c r="AU47" i="2"/>
  <c r="AS48" i="2"/>
  <c r="AS49" i="2"/>
  <c r="AT47" i="2"/>
  <c r="AT46" i="2"/>
  <c r="AR37" i="2"/>
  <c r="AR47" i="2"/>
  <c r="AR46" i="2"/>
  <c r="AS51" i="2"/>
  <c r="AS50" i="2"/>
  <c r="AP48" i="2"/>
  <c r="AP49" i="2"/>
  <c r="AN46" i="2"/>
  <c r="AS47" i="2"/>
  <c r="AS46" i="2"/>
  <c r="AU49" i="2"/>
  <c r="AU48" i="2"/>
  <c r="AZ33" i="2"/>
  <c r="AP37" i="2"/>
  <c r="AT36" i="2"/>
  <c r="AT50" i="2"/>
  <c r="AT51" i="2"/>
  <c r="AB47" i="2"/>
  <c r="AB46" i="2"/>
  <c r="AA48" i="2"/>
  <c r="AA49" i="2"/>
  <c r="AC48" i="2"/>
  <c r="AC49" i="2"/>
  <c r="AC37" i="2"/>
  <c r="AA50" i="2"/>
  <c r="AA51" i="2"/>
  <c r="AA46" i="2"/>
  <c r="AA47" i="2"/>
  <c r="X37" i="2"/>
  <c r="X51" i="2" s="1"/>
  <c r="AB49" i="2"/>
  <c r="AB48" i="2"/>
  <c r="AO47" i="2"/>
  <c r="AO46" i="2"/>
  <c r="AO50" i="2"/>
  <c r="AO51" i="2"/>
  <c r="AO49" i="2"/>
  <c r="AO48" i="2"/>
  <c r="AN49" i="2"/>
  <c r="AN48" i="2"/>
  <c r="AN50" i="2"/>
  <c r="AN51" i="2"/>
  <c r="AW31" i="2"/>
  <c r="AM36" i="2"/>
  <c r="AW29" i="2"/>
  <c r="AM35" i="2"/>
  <c r="Z37" i="2"/>
  <c r="Z36" i="2"/>
  <c r="X48" i="2"/>
  <c r="X49" i="2"/>
  <c r="W50" i="2"/>
  <c r="W51" i="2"/>
  <c r="W36" i="2"/>
  <c r="W47" i="2"/>
  <c r="W46" i="2"/>
  <c r="V51" i="2"/>
  <c r="V50" i="2"/>
  <c r="V49" i="2"/>
  <c r="V47" i="2"/>
  <c r="V46" i="2"/>
  <c r="U50" i="2"/>
  <c r="U51" i="2"/>
  <c r="U36" i="2"/>
  <c r="AZ30" i="2"/>
  <c r="AW32" i="2"/>
  <c r="AZ29" i="2"/>
  <c r="AX32" i="2"/>
  <c r="AY29" i="2"/>
  <c r="AX31" i="2"/>
  <c r="AY28" i="2"/>
  <c r="AW30" i="2"/>
  <c r="AW28" i="2"/>
  <c r="AY31" i="2"/>
  <c r="AW33" i="2"/>
  <c r="AX33" i="2"/>
  <c r="AZ28" i="2"/>
  <c r="AZ31" i="2"/>
  <c r="AX30" i="2"/>
  <c r="AY33" i="2"/>
  <c r="AY32" i="2"/>
  <c r="AZ32" i="2"/>
  <c r="AH28" i="2"/>
  <c r="BV20" i="3"/>
  <c r="BU20" i="3"/>
  <c r="BT20" i="3"/>
  <c r="BS20" i="3"/>
  <c r="BR20" i="3"/>
  <c r="BQ20" i="3"/>
  <c r="BP20" i="3"/>
  <c r="BO20" i="3"/>
  <c r="BV19" i="3"/>
  <c r="BV33" i="3" s="1"/>
  <c r="BU19" i="3"/>
  <c r="BU33" i="3" s="1"/>
  <c r="BT19" i="3"/>
  <c r="BT33" i="3" s="1"/>
  <c r="BS19" i="3"/>
  <c r="BS31" i="3" s="1"/>
  <c r="BR19" i="3"/>
  <c r="BR33" i="3" s="1"/>
  <c r="BQ19" i="3"/>
  <c r="BQ33" i="3" s="1"/>
  <c r="BP19" i="3"/>
  <c r="BP33" i="3" s="1"/>
  <c r="BO19" i="3"/>
  <c r="BV18" i="3"/>
  <c r="BV32" i="3" s="1"/>
  <c r="BU18" i="3"/>
  <c r="BU32" i="3" s="1"/>
  <c r="BT18" i="3"/>
  <c r="BT32" i="3" s="1"/>
  <c r="BS18" i="3"/>
  <c r="BS32" i="3" s="1"/>
  <c r="BR18" i="3"/>
  <c r="BR32" i="3" s="1"/>
  <c r="BQ18" i="3"/>
  <c r="BQ32" i="3" s="1"/>
  <c r="BP18" i="3"/>
  <c r="BP32" i="3" s="1"/>
  <c r="BO18" i="3"/>
  <c r="BO32" i="3" s="1"/>
  <c r="CE20" i="2"/>
  <c r="CD20" i="2"/>
  <c r="CC20" i="2"/>
  <c r="CB20" i="2"/>
  <c r="BZ20" i="2"/>
  <c r="BY20" i="2"/>
  <c r="BX20" i="2"/>
  <c r="BW20" i="2"/>
  <c r="CE19" i="2"/>
  <c r="CE33" i="2" s="1"/>
  <c r="CD19" i="2"/>
  <c r="CD33" i="2" s="1"/>
  <c r="CC19" i="2"/>
  <c r="CC33" i="2" s="1"/>
  <c r="CB19" i="2"/>
  <c r="CB31" i="2" s="1"/>
  <c r="BZ19" i="2"/>
  <c r="BZ33" i="2" s="1"/>
  <c r="BY19" i="2"/>
  <c r="BY33" i="2" s="1"/>
  <c r="BX19" i="2"/>
  <c r="BX33" i="2" s="1"/>
  <c r="BW19" i="2"/>
  <c r="BW33" i="2" s="1"/>
  <c r="CE18" i="2"/>
  <c r="CE32" i="2" s="1"/>
  <c r="CD18" i="2"/>
  <c r="CD32" i="2" s="1"/>
  <c r="CC18" i="2"/>
  <c r="CC32" i="2" s="1"/>
  <c r="CB18" i="2"/>
  <c r="CB32" i="2" s="1"/>
  <c r="BZ18" i="2"/>
  <c r="BZ32" i="2" s="1"/>
  <c r="BY18" i="2"/>
  <c r="BY32" i="2" s="1"/>
  <c r="BX18" i="2"/>
  <c r="BX32" i="2" s="1"/>
  <c r="BW18" i="2"/>
  <c r="BW28" i="2" s="1"/>
  <c r="AB51" i="2" l="1"/>
  <c r="X50" i="2"/>
  <c r="AP47" i="2"/>
  <c r="AC46" i="2"/>
  <c r="AR50" i="2"/>
  <c r="AR51" i="2"/>
  <c r="AP51" i="2"/>
  <c r="AP50" i="2"/>
  <c r="AT49" i="2"/>
  <c r="AT48" i="2"/>
  <c r="AC50" i="2"/>
  <c r="AC51" i="2"/>
  <c r="AM47" i="2"/>
  <c r="AM46" i="2"/>
  <c r="AM49" i="2"/>
  <c r="AM48" i="2"/>
  <c r="Z49" i="2"/>
  <c r="Z48" i="2"/>
  <c r="Z51" i="2"/>
  <c r="Z50" i="2"/>
  <c r="W49" i="2"/>
  <c r="W48" i="2"/>
  <c r="U48" i="2"/>
  <c r="U49" i="2"/>
  <c r="BO31" i="3"/>
  <c r="BO33" i="3"/>
  <c r="BO43" i="3" s="1"/>
  <c r="BO29" i="3"/>
  <c r="BO44" i="3"/>
  <c r="BP44" i="3"/>
  <c r="BP43" i="3"/>
  <c r="BQ44" i="3"/>
  <c r="BQ43" i="3"/>
  <c r="BU44" i="3"/>
  <c r="BU43" i="3"/>
  <c r="BT44" i="3"/>
  <c r="BT43" i="3"/>
  <c r="BR44" i="3"/>
  <c r="BR43" i="3"/>
  <c r="BV44" i="3"/>
  <c r="BV43" i="3"/>
  <c r="BS28" i="3"/>
  <c r="BS30" i="3"/>
  <c r="BP28" i="3"/>
  <c r="BT28" i="3"/>
  <c r="BP29" i="3"/>
  <c r="BT29" i="3"/>
  <c r="BP30" i="3"/>
  <c r="BT30" i="3"/>
  <c r="BP31" i="3"/>
  <c r="BT31" i="3"/>
  <c r="BO28" i="3"/>
  <c r="BO30" i="3"/>
  <c r="BS33" i="3"/>
  <c r="BS44" i="3" s="1"/>
  <c r="BQ28" i="3"/>
  <c r="BU28" i="3"/>
  <c r="BQ29" i="3"/>
  <c r="BU29" i="3"/>
  <c r="BQ30" i="3"/>
  <c r="BU30" i="3"/>
  <c r="BQ31" i="3"/>
  <c r="BU31" i="3"/>
  <c r="BS29" i="3"/>
  <c r="BR28" i="3"/>
  <c r="BV28" i="3"/>
  <c r="BR29" i="3"/>
  <c r="BV29" i="3"/>
  <c r="BR30" i="3"/>
  <c r="BV30" i="3"/>
  <c r="BR31" i="3"/>
  <c r="BV31" i="3"/>
  <c r="CC44" i="2"/>
  <c r="CC43" i="2"/>
  <c r="BY44" i="2"/>
  <c r="BY43" i="2"/>
  <c r="CD44" i="2"/>
  <c r="CD43" i="2"/>
  <c r="BX44" i="2"/>
  <c r="BX43" i="2"/>
  <c r="BZ44" i="2"/>
  <c r="BZ43" i="2"/>
  <c r="CE44" i="2"/>
  <c r="CE43" i="2"/>
  <c r="CB28" i="2"/>
  <c r="BW29" i="2"/>
  <c r="BW39" i="2" s="1"/>
  <c r="BW30" i="2"/>
  <c r="BW31" i="2"/>
  <c r="BW32" i="2"/>
  <c r="BX28" i="2"/>
  <c r="CC28" i="2"/>
  <c r="BX29" i="2"/>
  <c r="CC29" i="2"/>
  <c r="BX30" i="2"/>
  <c r="CC30" i="2"/>
  <c r="BX31" i="2"/>
  <c r="CC31" i="2"/>
  <c r="CB30" i="2"/>
  <c r="CB33" i="2"/>
  <c r="CB44" i="2" s="1"/>
  <c r="BY28" i="2"/>
  <c r="CD28" i="2"/>
  <c r="BY29" i="2"/>
  <c r="CD29" i="2"/>
  <c r="BY30" i="2"/>
  <c r="CD30" i="2"/>
  <c r="BY31" i="2"/>
  <c r="CD31" i="2"/>
  <c r="CB29" i="2"/>
  <c r="BZ28" i="2"/>
  <c r="CE28" i="2"/>
  <c r="BZ29" i="2"/>
  <c r="CE29" i="2"/>
  <c r="BZ30" i="2"/>
  <c r="CE30" i="2"/>
  <c r="BZ31" i="2"/>
  <c r="CE31" i="2"/>
  <c r="CH32" i="2" l="1"/>
  <c r="CI32" i="2"/>
  <c r="CB43" i="2"/>
  <c r="BY32" i="3"/>
  <c r="BS43" i="3"/>
  <c r="BW32" i="3" s="1"/>
  <c r="BQ40" i="3"/>
  <c r="BQ39" i="3"/>
  <c r="BT42" i="3"/>
  <c r="BT41" i="3"/>
  <c r="BT40" i="3"/>
  <c r="BT39" i="3"/>
  <c r="BO39" i="3"/>
  <c r="BO40" i="3"/>
  <c r="BP42" i="3"/>
  <c r="BP41" i="3"/>
  <c r="BP40" i="3"/>
  <c r="BP39" i="3"/>
  <c r="BY33" i="3"/>
  <c r="BQ42" i="3"/>
  <c r="BQ41" i="3"/>
  <c r="BV40" i="3"/>
  <c r="BV39" i="3"/>
  <c r="BS42" i="3"/>
  <c r="BS41" i="3"/>
  <c r="BZ32" i="3"/>
  <c r="BX32" i="3"/>
  <c r="BY44" i="3"/>
  <c r="BY43" i="3"/>
  <c r="BV42" i="3"/>
  <c r="BV41" i="3"/>
  <c r="BR42" i="3"/>
  <c r="BR41" i="3"/>
  <c r="BR40" i="3"/>
  <c r="BR39" i="3"/>
  <c r="BU42" i="3"/>
  <c r="BU41" i="3"/>
  <c r="BU40" i="3"/>
  <c r="BU39" i="3"/>
  <c r="BO41" i="3"/>
  <c r="BO42" i="3"/>
  <c r="BS40" i="3"/>
  <c r="BS39" i="3"/>
  <c r="BZ33" i="3"/>
  <c r="BX33" i="3"/>
  <c r="BY42" i="2"/>
  <c r="BY41" i="2"/>
  <c r="CC42" i="2"/>
  <c r="CC41" i="2"/>
  <c r="CC40" i="2"/>
  <c r="CC39" i="2"/>
  <c r="BW42" i="2"/>
  <c r="BW41" i="2"/>
  <c r="CH33" i="2"/>
  <c r="CI33" i="2"/>
  <c r="CE42" i="2"/>
  <c r="CE41" i="2"/>
  <c r="CB42" i="2"/>
  <c r="CB41" i="2"/>
  <c r="BX42" i="2"/>
  <c r="BX41" i="2"/>
  <c r="BX40" i="2"/>
  <c r="BX39" i="2"/>
  <c r="CJ32" i="2"/>
  <c r="BW40" i="2"/>
  <c r="BY40" i="2"/>
  <c r="BY39" i="2"/>
  <c r="CE40" i="2"/>
  <c r="CE39" i="2"/>
  <c r="BZ42" i="2"/>
  <c r="BZ41" i="2"/>
  <c r="BZ40" i="2"/>
  <c r="BZ39" i="2"/>
  <c r="CD42" i="2"/>
  <c r="CD41" i="2"/>
  <c r="CD40" i="2"/>
  <c r="CD39" i="2"/>
  <c r="BW43" i="2"/>
  <c r="BW44" i="2"/>
  <c r="CB40" i="2"/>
  <c r="CB39" i="2"/>
  <c r="CJ33" i="2"/>
  <c r="CI43" i="2" l="1"/>
  <c r="CH44" i="2"/>
  <c r="BW33" i="3"/>
  <c r="CJ29" i="2"/>
  <c r="CG28" i="2"/>
  <c r="CH31" i="2"/>
  <c r="CG33" i="2"/>
  <c r="CI44" i="2"/>
  <c r="BZ30" i="3"/>
  <c r="BZ42" i="3" s="1"/>
  <c r="BX28" i="3"/>
  <c r="BX40" i="3" s="1"/>
  <c r="BW29" i="3"/>
  <c r="BW31" i="3"/>
  <c r="BZ44" i="3"/>
  <c r="BZ43" i="3"/>
  <c r="BW30" i="3"/>
  <c r="BZ31" i="3"/>
  <c r="BY30" i="3"/>
  <c r="BX29" i="3"/>
  <c r="BW28" i="3"/>
  <c r="BZ28" i="3"/>
  <c r="BW43" i="3"/>
  <c r="BW44" i="3"/>
  <c r="BY31" i="3"/>
  <c r="BX30" i="3"/>
  <c r="BY28" i="3"/>
  <c r="BZ29" i="3"/>
  <c r="BX44" i="3"/>
  <c r="BX43" i="3"/>
  <c r="BX31" i="3"/>
  <c r="BY29" i="3"/>
  <c r="CJ30" i="2"/>
  <c r="CI28" i="2"/>
  <c r="CH28" i="2"/>
  <c r="CH43" i="2"/>
  <c r="CG30" i="2"/>
  <c r="CI30" i="2"/>
  <c r="CJ44" i="2"/>
  <c r="CJ43" i="2"/>
  <c r="CG32" i="2"/>
  <c r="CJ31" i="2"/>
  <c r="CI29" i="2"/>
  <c r="CH29" i="2"/>
  <c r="CG31" i="2"/>
  <c r="CI31" i="2"/>
  <c r="CJ28" i="2"/>
  <c r="CG29" i="2"/>
  <c r="CG40" i="2" s="1"/>
  <c r="CH30" i="2"/>
  <c r="BZ41" i="3" l="1"/>
  <c r="BX39" i="3"/>
  <c r="BY40" i="3"/>
  <c r="BY39" i="3"/>
  <c r="BW40" i="3"/>
  <c r="BW39" i="3"/>
  <c r="BW41" i="3"/>
  <c r="BW42" i="3"/>
  <c r="BX42" i="3"/>
  <c r="BX41" i="3"/>
  <c r="BZ40" i="3"/>
  <c r="BZ39" i="3"/>
  <c r="BY42" i="3"/>
  <c r="BY41" i="3"/>
  <c r="CI42" i="2"/>
  <c r="CI41" i="2"/>
  <c r="CI40" i="2"/>
  <c r="CI39" i="2"/>
  <c r="CH42" i="2"/>
  <c r="CH41" i="2"/>
  <c r="CG43" i="2"/>
  <c r="CG44" i="2"/>
  <c r="CG42" i="2"/>
  <c r="CG41" i="2"/>
  <c r="CJ42" i="2"/>
  <c r="CJ41" i="2"/>
  <c r="CG39" i="2"/>
  <c r="CJ40" i="2"/>
  <c r="CJ39" i="2"/>
  <c r="CH40" i="2"/>
  <c r="CH39" i="2"/>
  <c r="BF20" i="3" l="1"/>
  <c r="BE20" i="3"/>
  <c r="BD20" i="3"/>
  <c r="BC20" i="3"/>
  <c r="BB20" i="3"/>
  <c r="BA20" i="3"/>
  <c r="AZ20" i="3"/>
  <c r="AY20" i="3"/>
  <c r="BF19" i="3"/>
  <c r="BF33" i="3" s="1"/>
  <c r="BE19" i="3"/>
  <c r="BE33" i="3" s="1"/>
  <c r="BD19" i="3"/>
  <c r="BD33" i="3" s="1"/>
  <c r="BC19" i="3"/>
  <c r="BC33" i="3" s="1"/>
  <c r="BB19" i="3"/>
  <c r="BB33" i="3" s="1"/>
  <c r="BA19" i="3"/>
  <c r="BA33" i="3" s="1"/>
  <c r="AZ19" i="3"/>
  <c r="AZ33" i="3" s="1"/>
  <c r="AY19" i="3"/>
  <c r="BF18" i="3"/>
  <c r="BF32" i="3" s="1"/>
  <c r="BE18" i="3"/>
  <c r="BE32" i="3" s="1"/>
  <c r="BD18" i="3"/>
  <c r="BD32" i="3" s="1"/>
  <c r="BC18" i="3"/>
  <c r="BC32" i="3" s="1"/>
  <c r="BB18" i="3"/>
  <c r="BB32" i="3" s="1"/>
  <c r="BA18" i="3"/>
  <c r="BA32" i="3" s="1"/>
  <c r="AZ18" i="3"/>
  <c r="AZ32" i="3" s="1"/>
  <c r="AY18" i="3"/>
  <c r="AY32" i="3" s="1"/>
  <c r="BL44" i="2" l="1"/>
  <c r="AY33" i="3"/>
  <c r="AY43" i="3" s="1"/>
  <c r="AY31" i="3"/>
  <c r="AY29" i="3"/>
  <c r="BE43" i="2"/>
  <c r="BE44" i="2"/>
  <c r="BJ43" i="2"/>
  <c r="BJ44" i="2"/>
  <c r="BJ37" i="2" s="1"/>
  <c r="BF44" i="2"/>
  <c r="BF43" i="2"/>
  <c r="BM44" i="2"/>
  <c r="BM43" i="2"/>
  <c r="BK44" i="2"/>
  <c r="BK43" i="2"/>
  <c r="BH44" i="2"/>
  <c r="BH43" i="2"/>
  <c r="BG44" i="2"/>
  <c r="BG43" i="2"/>
  <c r="BL43" i="2"/>
  <c r="AY44" i="3"/>
  <c r="BC44" i="3"/>
  <c r="BC43" i="3"/>
  <c r="AZ44" i="3"/>
  <c r="AZ43" i="3"/>
  <c r="BD44" i="3"/>
  <c r="BD43" i="3"/>
  <c r="BA44" i="3"/>
  <c r="BI33" i="3" s="1"/>
  <c r="BA43" i="3"/>
  <c r="BE44" i="3"/>
  <c r="BE43" i="3"/>
  <c r="BB44" i="3"/>
  <c r="BB43" i="3"/>
  <c r="BF44" i="3"/>
  <c r="BF43" i="3"/>
  <c r="AY28" i="3"/>
  <c r="BC28" i="3"/>
  <c r="BC29" i="3"/>
  <c r="AY30" i="3"/>
  <c r="BC30" i="3"/>
  <c r="BC31" i="3"/>
  <c r="AZ28" i="3"/>
  <c r="BD28" i="3"/>
  <c r="AZ29" i="3"/>
  <c r="BD29" i="3"/>
  <c r="AZ30" i="3"/>
  <c r="BD30" i="3"/>
  <c r="AZ31" i="3"/>
  <c r="BD31" i="3"/>
  <c r="BA28" i="3"/>
  <c r="BE28" i="3"/>
  <c r="BA29" i="3"/>
  <c r="BE29" i="3"/>
  <c r="BA30" i="3"/>
  <c r="BE30" i="3"/>
  <c r="BA31" i="3"/>
  <c r="BE31" i="3"/>
  <c r="BB28" i="3"/>
  <c r="BF28" i="3"/>
  <c r="BB29" i="3"/>
  <c r="BF29" i="3"/>
  <c r="BB30" i="3"/>
  <c r="BF30" i="3"/>
  <c r="BB31" i="3"/>
  <c r="BF31" i="3"/>
  <c r="BF37" i="2" l="1"/>
  <c r="BG37" i="2"/>
  <c r="BE37" i="2"/>
  <c r="BJ51" i="2"/>
  <c r="BJ50" i="2"/>
  <c r="BH37" i="2"/>
  <c r="BE50" i="2"/>
  <c r="BE51" i="2"/>
  <c r="BK37" i="2"/>
  <c r="BK51" i="2" s="1"/>
  <c r="BM37" i="2"/>
  <c r="BM50" i="2" s="1"/>
  <c r="BG50" i="2"/>
  <c r="BG51" i="2"/>
  <c r="BF50" i="2"/>
  <c r="BF51" i="2"/>
  <c r="BL37" i="2"/>
  <c r="BK50" i="2"/>
  <c r="BR32" i="2"/>
  <c r="BR33" i="2"/>
  <c r="BQ33" i="2"/>
  <c r="BP33" i="2"/>
  <c r="BO33" i="2"/>
  <c r="BO32" i="2"/>
  <c r="BQ32" i="2"/>
  <c r="BP32" i="2"/>
  <c r="BK40" i="2"/>
  <c r="BK42" i="2"/>
  <c r="BG33" i="3"/>
  <c r="BJ33" i="3"/>
  <c r="BH33" i="3"/>
  <c r="BJ32" i="3"/>
  <c r="BJ44" i="3" s="1"/>
  <c r="BI32" i="3"/>
  <c r="BH32" i="3"/>
  <c r="BG32" i="3"/>
  <c r="BG44" i="3" s="1"/>
  <c r="BJ41" i="2"/>
  <c r="BJ42" i="2"/>
  <c r="BF42" i="2"/>
  <c r="BF41" i="2"/>
  <c r="BE40" i="2"/>
  <c r="BE39" i="2"/>
  <c r="BK41" i="2"/>
  <c r="BM42" i="2"/>
  <c r="BM41" i="2"/>
  <c r="BM40" i="2"/>
  <c r="BM39" i="2"/>
  <c r="BL42" i="2"/>
  <c r="BL41" i="2"/>
  <c r="BL40" i="2"/>
  <c r="BL39" i="2"/>
  <c r="BK39" i="2"/>
  <c r="BH42" i="2"/>
  <c r="BH41" i="2"/>
  <c r="BH40" i="2"/>
  <c r="BH39" i="2"/>
  <c r="BG42" i="2"/>
  <c r="BG41" i="2"/>
  <c r="BG40" i="2"/>
  <c r="BG39" i="2"/>
  <c r="BJ39" i="2"/>
  <c r="BJ40" i="2"/>
  <c r="BJ35" i="2" s="1"/>
  <c r="BF39" i="2"/>
  <c r="BF40" i="2"/>
  <c r="BE42" i="2"/>
  <c r="BE41" i="2"/>
  <c r="BB42" i="3"/>
  <c r="BB41" i="3"/>
  <c r="BB40" i="3"/>
  <c r="BB39" i="3"/>
  <c r="BA42" i="3"/>
  <c r="BA41" i="3"/>
  <c r="BA40" i="3"/>
  <c r="BA39" i="3"/>
  <c r="BD42" i="3"/>
  <c r="BD41" i="3"/>
  <c r="BD40" i="3"/>
  <c r="BD39" i="3"/>
  <c r="BC42" i="3"/>
  <c r="BC41" i="3"/>
  <c r="BC40" i="3"/>
  <c r="BC39" i="3"/>
  <c r="BJ43" i="3"/>
  <c r="BI44" i="3"/>
  <c r="BI43" i="3"/>
  <c r="BH43" i="3"/>
  <c r="BF42" i="3"/>
  <c r="BF41" i="3"/>
  <c r="BF40" i="3"/>
  <c r="BF39" i="3"/>
  <c r="BE42" i="3"/>
  <c r="BE41" i="3"/>
  <c r="BE40" i="3"/>
  <c r="BE39" i="3"/>
  <c r="AZ42" i="3"/>
  <c r="AZ41" i="3"/>
  <c r="AZ40" i="3"/>
  <c r="AZ39" i="3"/>
  <c r="AY42" i="3"/>
  <c r="AY41" i="3"/>
  <c r="AY40" i="3"/>
  <c r="AY39" i="3"/>
  <c r="BF36" i="2" l="1"/>
  <c r="BG35" i="2"/>
  <c r="BJ36" i="2"/>
  <c r="BJ48" i="2" s="1"/>
  <c r="BE36" i="2"/>
  <c r="BG36" i="2"/>
  <c r="BG49" i="2" s="1"/>
  <c r="BM51" i="2"/>
  <c r="BH35" i="2"/>
  <c r="BH47" i="2" s="1"/>
  <c r="BG46" i="2"/>
  <c r="BG47" i="2"/>
  <c r="BE35" i="2"/>
  <c r="BE49" i="2"/>
  <c r="BE48" i="2"/>
  <c r="BF35" i="2"/>
  <c r="BL36" i="2"/>
  <c r="BL48" i="2" s="1"/>
  <c r="BF48" i="2"/>
  <c r="BF49" i="2"/>
  <c r="BM35" i="2"/>
  <c r="BM47" i="2" s="1"/>
  <c r="BJ49" i="2"/>
  <c r="BH50" i="2"/>
  <c r="BH51" i="2"/>
  <c r="BH36" i="2"/>
  <c r="BJ47" i="2"/>
  <c r="BJ46" i="2"/>
  <c r="BM36" i="2"/>
  <c r="BM49" i="2" s="1"/>
  <c r="BL35" i="2"/>
  <c r="BL51" i="2"/>
  <c r="BL50" i="2"/>
  <c r="BK36" i="2"/>
  <c r="BK35" i="2"/>
  <c r="BQ30" i="2"/>
  <c r="BR31" i="2"/>
  <c r="BO30" i="2"/>
  <c r="BR30" i="2"/>
  <c r="BQ28" i="2"/>
  <c r="BQ29" i="2"/>
  <c r="BO31" i="2"/>
  <c r="BQ31" i="2"/>
  <c r="BP28" i="2"/>
  <c r="BR29" i="2"/>
  <c r="BP31" i="2"/>
  <c r="BO28" i="2"/>
  <c r="BO29" i="2"/>
  <c r="BP29" i="2"/>
  <c r="BR28" i="2"/>
  <c r="BP30" i="2"/>
  <c r="BR44" i="2"/>
  <c r="BQ43" i="2"/>
  <c r="BH44" i="3"/>
  <c r="BG29" i="3"/>
  <c r="BH29" i="3"/>
  <c r="BG31" i="3"/>
  <c r="BH31" i="3"/>
  <c r="BR43" i="2"/>
  <c r="BG28" i="3"/>
  <c r="BG40" i="3" s="1"/>
  <c r="BH28" i="3"/>
  <c r="BG43" i="3"/>
  <c r="BG30" i="3"/>
  <c r="BG42" i="3" s="1"/>
  <c r="BH30" i="3"/>
  <c r="BH42" i="3" s="1"/>
  <c r="BO44" i="2"/>
  <c r="BO43" i="2"/>
  <c r="BQ44" i="2"/>
  <c r="BP44" i="2"/>
  <c r="BP43" i="2"/>
  <c r="BH40" i="3"/>
  <c r="BH39" i="3"/>
  <c r="BI28" i="3"/>
  <c r="BJ28" i="3"/>
  <c r="BI29" i="3"/>
  <c r="BJ29" i="3"/>
  <c r="BI30" i="3"/>
  <c r="BJ30" i="3"/>
  <c r="BI31" i="3"/>
  <c r="BJ31" i="3"/>
  <c r="BQ37" i="2" l="1"/>
  <c r="BQ51" i="2" s="1"/>
  <c r="BH46" i="2"/>
  <c r="BR37" i="2"/>
  <c r="BR51" i="2" s="1"/>
  <c r="BG48" i="2"/>
  <c r="BM46" i="2"/>
  <c r="BL49" i="2"/>
  <c r="BH49" i="2"/>
  <c r="BH48" i="2"/>
  <c r="BE47" i="2"/>
  <c r="BE46" i="2"/>
  <c r="BM48" i="2"/>
  <c r="BF47" i="2"/>
  <c r="BF46" i="2"/>
  <c r="BO37" i="2"/>
  <c r="BR50" i="2"/>
  <c r="BQ50" i="2"/>
  <c r="BL46" i="2"/>
  <c r="BL47" i="2"/>
  <c r="BP37" i="2"/>
  <c r="BK46" i="2"/>
  <c r="BK47" i="2"/>
  <c r="BK48" i="2"/>
  <c r="BK49" i="2"/>
  <c r="BO41" i="2"/>
  <c r="BG39" i="3"/>
  <c r="BH41" i="3"/>
  <c r="BG41" i="3"/>
  <c r="BR42" i="2"/>
  <c r="BR41" i="2"/>
  <c r="BP40" i="2"/>
  <c r="BP39" i="2"/>
  <c r="BQ42" i="2"/>
  <c r="BQ41" i="2"/>
  <c r="BO40" i="2"/>
  <c r="BO39" i="2"/>
  <c r="BO42" i="2"/>
  <c r="BR40" i="2"/>
  <c r="BR39" i="2"/>
  <c r="BQ40" i="2"/>
  <c r="BQ39" i="2"/>
  <c r="BP42" i="2"/>
  <c r="BP41" i="2"/>
  <c r="BJ42" i="3"/>
  <c r="BJ41" i="3"/>
  <c r="BJ40" i="3"/>
  <c r="BJ39" i="3"/>
  <c r="BI42" i="3"/>
  <c r="BI41" i="3"/>
  <c r="BI40" i="3"/>
  <c r="BI39" i="3"/>
  <c r="BR35" i="2" l="1"/>
  <c r="BR46" i="2" s="1"/>
  <c r="BP35" i="2"/>
  <c r="BP47" i="2" s="1"/>
  <c r="BO50" i="2"/>
  <c r="BO51" i="2"/>
  <c r="BO36" i="2"/>
  <c r="BO35" i="2"/>
  <c r="BR36" i="2"/>
  <c r="BQ36" i="2"/>
  <c r="BQ35" i="2"/>
  <c r="BP50" i="2"/>
  <c r="BP51" i="2"/>
  <c r="BP36" i="2"/>
  <c r="BP46" i="2"/>
  <c r="D18" i="2"/>
  <c r="E18" i="2"/>
  <c r="F18" i="2"/>
  <c r="H18" i="2"/>
  <c r="I18" i="2"/>
  <c r="J18" i="2"/>
  <c r="D19" i="2"/>
  <c r="E19" i="2"/>
  <c r="F19" i="2"/>
  <c r="H19" i="2"/>
  <c r="I19" i="2"/>
  <c r="J19" i="2"/>
  <c r="J31" i="2" s="1"/>
  <c r="K19" i="2"/>
  <c r="D20" i="2"/>
  <c r="E20" i="2"/>
  <c r="F20" i="2"/>
  <c r="H20" i="2"/>
  <c r="I20" i="2"/>
  <c r="J20" i="2"/>
  <c r="K20" i="2"/>
  <c r="C20" i="2"/>
  <c r="C19" i="2"/>
  <c r="C18" i="2"/>
  <c r="BR47" i="2" l="1"/>
  <c r="BO47" i="2"/>
  <c r="BO46" i="2"/>
  <c r="BO48" i="2"/>
  <c r="BO49" i="2"/>
  <c r="BR49" i="2"/>
  <c r="BR48" i="2"/>
  <c r="BQ49" i="2"/>
  <c r="BQ48" i="2"/>
  <c r="BQ47" i="2"/>
  <c r="BQ46" i="2"/>
  <c r="BP48" i="2"/>
  <c r="BP49" i="2"/>
  <c r="K33" i="2"/>
  <c r="K29" i="2"/>
  <c r="I31" i="2"/>
  <c r="I33" i="2"/>
  <c r="I29" i="2"/>
  <c r="F29" i="2"/>
  <c r="F33" i="2"/>
  <c r="J33" i="2"/>
  <c r="J29" i="2"/>
  <c r="C18" i="3"/>
  <c r="J18" i="3" l="1"/>
  <c r="J19" i="3"/>
  <c r="J33" i="3" s="1"/>
  <c r="J20" i="3"/>
  <c r="K4" i="1" l="1"/>
  <c r="G15" i="1"/>
  <c r="G16" i="1"/>
  <c r="C18" i="1"/>
  <c r="C32" i="1" s="1"/>
  <c r="D18" i="1"/>
  <c r="H18" i="1" s="1"/>
  <c r="E18" i="1"/>
  <c r="E32" i="1" s="1"/>
  <c r="F18" i="1"/>
  <c r="F32" i="1" s="1"/>
  <c r="G18" i="1"/>
  <c r="G28" i="1" s="1"/>
  <c r="C19" i="1"/>
  <c r="C33" i="1" s="1"/>
  <c r="D19" i="1"/>
  <c r="H19" i="1" s="1"/>
  <c r="E19" i="1"/>
  <c r="I19" i="1" s="1"/>
  <c r="F19" i="1"/>
  <c r="J19" i="1" s="1"/>
  <c r="G19" i="1"/>
  <c r="G33" i="1" s="1"/>
  <c r="C20" i="1"/>
  <c r="D20" i="1"/>
  <c r="E20" i="1"/>
  <c r="F20" i="1"/>
  <c r="C28" i="1"/>
  <c r="C38" i="1" s="1"/>
  <c r="C29" i="1"/>
  <c r="D29" i="1"/>
  <c r="E29" i="1"/>
  <c r="F29" i="1"/>
  <c r="G29" i="1"/>
  <c r="K29" i="1"/>
  <c r="L29" i="1"/>
  <c r="M29" i="1"/>
  <c r="N29" i="1"/>
  <c r="C30" i="1"/>
  <c r="E31" i="1"/>
  <c r="F31" i="1"/>
  <c r="K31" i="1"/>
  <c r="L31" i="1"/>
  <c r="M31" i="1"/>
  <c r="N31" i="1"/>
  <c r="D32" i="1"/>
  <c r="E33" i="1"/>
  <c r="F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6" i="1"/>
  <c r="D36" i="1"/>
  <c r="E36" i="1"/>
  <c r="F36" i="1"/>
  <c r="G36" i="1"/>
  <c r="H36" i="1"/>
  <c r="I36" i="1"/>
  <c r="J36" i="1"/>
  <c r="K36" i="1"/>
  <c r="L36" i="1"/>
  <c r="M36" i="1"/>
  <c r="N36" i="1"/>
  <c r="H30" i="1" l="1"/>
  <c r="H32" i="1"/>
  <c r="H28" i="1"/>
  <c r="I31" i="1"/>
  <c r="I29" i="1"/>
  <c r="I33" i="1"/>
  <c r="G38" i="1"/>
  <c r="G39" i="1"/>
  <c r="C40" i="1"/>
  <c r="J33" i="1"/>
  <c r="J31" i="1"/>
  <c r="J29" i="1"/>
  <c r="L32" i="1"/>
  <c r="H29" i="1"/>
  <c r="H33" i="1"/>
  <c r="H31" i="1"/>
  <c r="K28" i="1"/>
  <c r="G31" i="1"/>
  <c r="C39" i="1"/>
  <c r="D31" i="1"/>
  <c r="D33" i="1"/>
  <c r="G32" i="1"/>
  <c r="K32" i="1" s="1"/>
  <c r="C31" i="1"/>
  <c r="F30" i="1"/>
  <c r="F28" i="1"/>
  <c r="J18" i="1"/>
  <c r="E30" i="1"/>
  <c r="E28" i="1"/>
  <c r="I18" i="1"/>
  <c r="G30" i="1"/>
  <c r="D30" i="1"/>
  <c r="D28" i="1"/>
  <c r="D18" i="3"/>
  <c r="E18" i="3"/>
  <c r="F18" i="3"/>
  <c r="G18" i="3"/>
  <c r="H18" i="3"/>
  <c r="I18" i="3"/>
  <c r="D19" i="3"/>
  <c r="E19" i="3"/>
  <c r="F19" i="3"/>
  <c r="G19" i="3"/>
  <c r="G33" i="3" s="1"/>
  <c r="H19" i="3"/>
  <c r="I19" i="3"/>
  <c r="D20" i="3"/>
  <c r="E20" i="3"/>
  <c r="F20" i="3"/>
  <c r="G20" i="3"/>
  <c r="H20" i="3"/>
  <c r="I20" i="3"/>
  <c r="C20" i="3"/>
  <c r="C19" i="3"/>
  <c r="I32" i="1" l="1"/>
  <c r="M32" i="1" s="1"/>
  <c r="I28" i="1"/>
  <c r="I30" i="1"/>
  <c r="I40" i="1" s="1"/>
  <c r="M28" i="1"/>
  <c r="E39" i="1"/>
  <c r="E38" i="1"/>
  <c r="M30" i="1"/>
  <c r="E40" i="1"/>
  <c r="J32" i="1"/>
  <c r="N32" i="1" s="1"/>
  <c r="J28" i="1"/>
  <c r="J30" i="1"/>
  <c r="J40" i="1" s="1"/>
  <c r="H39" i="1"/>
  <c r="H38" i="1"/>
  <c r="H40" i="1"/>
  <c r="F38" i="1"/>
  <c r="F39" i="1"/>
  <c r="K30" i="1"/>
  <c r="G40" i="1"/>
  <c r="L28" i="1"/>
  <c r="D38" i="1"/>
  <c r="D39" i="1"/>
  <c r="F40" i="1"/>
  <c r="N30" i="1"/>
  <c r="D40" i="1"/>
  <c r="L30" i="1"/>
  <c r="H33" i="3"/>
  <c r="H29" i="3"/>
  <c r="H31" i="3"/>
  <c r="D33" i="3"/>
  <c r="D29" i="3"/>
  <c r="D31" i="3"/>
  <c r="E33" i="3"/>
  <c r="E29" i="3"/>
  <c r="E31" i="3"/>
  <c r="C31" i="3"/>
  <c r="C29" i="3"/>
  <c r="C33" i="3"/>
  <c r="I31" i="3"/>
  <c r="I29" i="3"/>
  <c r="I33" i="3"/>
  <c r="H29" i="2"/>
  <c r="J39" i="1" l="1"/>
  <c r="J38" i="1"/>
  <c r="I38" i="1"/>
  <c r="I39" i="1"/>
  <c r="N28" i="1"/>
  <c r="H33" i="2"/>
  <c r="H31" i="2"/>
  <c r="F49" i="3" l="1"/>
  <c r="E49" i="3"/>
  <c r="D49" i="3"/>
  <c r="C49" i="3"/>
  <c r="F48" i="3"/>
  <c r="E48" i="3"/>
  <c r="D48" i="3"/>
  <c r="C48" i="3"/>
  <c r="F32" i="3"/>
  <c r="I30" i="3"/>
  <c r="H30" i="3"/>
  <c r="J28" i="3"/>
  <c r="F28" i="3"/>
  <c r="G31" i="3"/>
  <c r="F33" i="3"/>
  <c r="J30" i="3"/>
  <c r="I32" i="3"/>
  <c r="H32" i="3"/>
  <c r="F30" i="3"/>
  <c r="E32" i="3"/>
  <c r="D32" i="3"/>
  <c r="I43" i="3" l="1"/>
  <c r="E46" i="3"/>
  <c r="G29" i="3"/>
  <c r="E43" i="3"/>
  <c r="F31" i="3"/>
  <c r="F41" i="3" s="1"/>
  <c r="AL45" i="3"/>
  <c r="E44" i="3"/>
  <c r="G30" i="3"/>
  <c r="G32" i="3"/>
  <c r="G28" i="3"/>
  <c r="D43" i="3"/>
  <c r="F43" i="3"/>
  <c r="F44" i="3"/>
  <c r="C30" i="3"/>
  <c r="C32" i="3"/>
  <c r="C28" i="3"/>
  <c r="H41" i="3"/>
  <c r="H43" i="3"/>
  <c r="AK45" i="3"/>
  <c r="D28" i="3"/>
  <c r="H28" i="3"/>
  <c r="D30" i="3"/>
  <c r="J31" i="3"/>
  <c r="J41" i="3" s="1"/>
  <c r="J32" i="3"/>
  <c r="F46" i="3" s="1"/>
  <c r="AI45" i="3"/>
  <c r="I44" i="3"/>
  <c r="I41" i="3"/>
  <c r="E28" i="3"/>
  <c r="I28" i="3"/>
  <c r="F29" i="3"/>
  <c r="F39" i="3" s="1"/>
  <c r="J29" i="3"/>
  <c r="J39" i="3" s="1"/>
  <c r="E30" i="3"/>
  <c r="D46" i="3"/>
  <c r="AA28" i="3" l="1"/>
  <c r="AA33" i="3"/>
  <c r="AA29" i="3"/>
  <c r="AA39" i="3" s="1"/>
  <c r="AA31" i="3"/>
  <c r="AA32" i="3"/>
  <c r="AA30" i="3"/>
  <c r="J42" i="3"/>
  <c r="D44" i="3"/>
  <c r="F42" i="3"/>
  <c r="AD28" i="3"/>
  <c r="M33" i="3"/>
  <c r="AS33" i="3"/>
  <c r="AC33" i="3"/>
  <c r="I39" i="3"/>
  <c r="I40" i="3"/>
  <c r="E39" i="3"/>
  <c r="E40" i="3"/>
  <c r="H44" i="3"/>
  <c r="D40" i="3"/>
  <c r="D39" i="3"/>
  <c r="J43" i="3"/>
  <c r="J44" i="3"/>
  <c r="D41" i="3"/>
  <c r="D42" i="3"/>
  <c r="AD31" i="3"/>
  <c r="M32" i="3"/>
  <c r="C42" i="3"/>
  <c r="C41" i="3"/>
  <c r="AQ29" i="3"/>
  <c r="H42" i="3"/>
  <c r="G41" i="3"/>
  <c r="G42" i="3"/>
  <c r="J40" i="3"/>
  <c r="H40" i="3"/>
  <c r="H39" i="3"/>
  <c r="F40" i="3"/>
  <c r="C39" i="3"/>
  <c r="C40" i="3"/>
  <c r="G39" i="3"/>
  <c r="G40" i="3"/>
  <c r="C43" i="3"/>
  <c r="C44" i="3"/>
  <c r="C46" i="3"/>
  <c r="AJ45" i="3"/>
  <c r="G43" i="3"/>
  <c r="G44" i="3"/>
  <c r="E41" i="3"/>
  <c r="E42" i="3"/>
  <c r="AQ30" i="3"/>
  <c r="I42" i="3"/>
  <c r="L33" i="3" l="1"/>
  <c r="K29" i="3"/>
  <c r="K31" i="3"/>
  <c r="K33" i="3"/>
  <c r="AA44" i="3"/>
  <c r="AC32" i="3"/>
  <c r="AC43" i="3" s="1"/>
  <c r="AB28" i="3"/>
  <c r="N30" i="3"/>
  <c r="AT29" i="3"/>
  <c r="N31" i="3"/>
  <c r="AA40" i="3"/>
  <c r="AA41" i="3"/>
  <c r="AA42" i="3"/>
  <c r="AA43" i="3"/>
  <c r="AD29" i="3"/>
  <c r="AD39" i="3" s="1"/>
  <c r="AD30" i="3"/>
  <c r="AD41" i="3" s="1"/>
  <c r="AS32" i="3"/>
  <c r="AS43" i="3" s="1"/>
  <c r="N29" i="3"/>
  <c r="L32" i="3"/>
  <c r="L43" i="3" s="1"/>
  <c r="AT32" i="3"/>
  <c r="AQ33" i="3"/>
  <c r="AS28" i="3"/>
  <c r="AR33" i="3"/>
  <c r="AQ31" i="3"/>
  <c r="AQ42" i="3" s="1"/>
  <c r="AT31" i="3"/>
  <c r="AR30" i="3"/>
  <c r="AT33" i="3"/>
  <c r="AS31" i="3"/>
  <c r="AR29" i="3"/>
  <c r="AC28" i="3"/>
  <c r="AB33" i="3"/>
  <c r="AB31" i="3"/>
  <c r="AC31" i="3"/>
  <c r="AD33" i="3"/>
  <c r="M29" i="3"/>
  <c r="N33" i="3"/>
  <c r="N28" i="3"/>
  <c r="AS29" i="3"/>
  <c r="AS40" i="3" s="1"/>
  <c r="AT28" i="3"/>
  <c r="AR32" i="3"/>
  <c r="M28" i="3"/>
  <c r="AC44" i="3"/>
  <c r="K28" i="3"/>
  <c r="K30" i="3"/>
  <c r="L30" i="3"/>
  <c r="L28" i="3"/>
  <c r="AD40" i="3"/>
  <c r="M44" i="3"/>
  <c r="M43" i="3"/>
  <c r="N32" i="3"/>
  <c r="K32" i="3"/>
  <c r="AB29" i="3"/>
  <c r="L31" i="3"/>
  <c r="AD32" i="3"/>
  <c r="AQ28" i="3"/>
  <c r="M31" i="3"/>
  <c r="AQ32" i="3"/>
  <c r="AS30" i="3"/>
  <c r="AR31" i="3"/>
  <c r="AB32" i="3"/>
  <c r="AC29" i="3"/>
  <c r="M30" i="3"/>
  <c r="AB30" i="3"/>
  <c r="AC30" i="3"/>
  <c r="AR28" i="3"/>
  <c r="L29" i="3"/>
  <c r="AT30" i="3"/>
  <c r="AS44" i="3" l="1"/>
  <c r="AT43" i="3"/>
  <c r="AB39" i="3"/>
  <c r="N41" i="3"/>
  <c r="N42" i="3"/>
  <c r="AR41" i="3"/>
  <c r="AD42" i="3"/>
  <c r="AB40" i="3"/>
  <c r="AC40" i="3"/>
  <c r="N40" i="3"/>
  <c r="L44" i="3"/>
  <c r="AQ41" i="3"/>
  <c r="N39" i="3"/>
  <c r="AT44" i="3"/>
  <c r="AR42" i="3"/>
  <c r="AR39" i="3"/>
  <c r="AR40" i="3"/>
  <c r="AT39" i="3"/>
  <c r="AT40" i="3"/>
  <c r="AC41" i="3"/>
  <c r="AC42" i="3"/>
  <c r="K41" i="3"/>
  <c r="K42" i="3"/>
  <c r="AB42" i="3"/>
  <c r="AB41" i="3"/>
  <c r="AQ39" i="3"/>
  <c r="AQ40" i="3"/>
  <c r="K43" i="3"/>
  <c r="K44" i="3"/>
  <c r="AS39" i="3"/>
  <c r="K39" i="3"/>
  <c r="K40" i="3"/>
  <c r="AC39" i="3"/>
  <c r="AQ43" i="3"/>
  <c r="AQ44" i="3"/>
  <c r="L41" i="3"/>
  <c r="L42" i="3"/>
  <c r="AT41" i="3"/>
  <c r="AT42" i="3"/>
  <c r="AB43" i="3"/>
  <c r="AB44" i="3"/>
  <c r="M39" i="3"/>
  <c r="M40" i="3"/>
  <c r="M41" i="3"/>
  <c r="M42" i="3"/>
  <c r="AS41" i="3"/>
  <c r="AS42" i="3"/>
  <c r="AD44" i="3"/>
  <c r="AD43" i="3"/>
  <c r="N43" i="3"/>
  <c r="N44" i="3"/>
  <c r="L40" i="3"/>
  <c r="L39" i="3"/>
  <c r="AR43" i="3"/>
  <c r="AR44" i="3"/>
  <c r="AY44" i="2" l="1"/>
  <c r="AY43" i="2"/>
  <c r="AX44" i="2"/>
  <c r="AX43" i="2"/>
  <c r="AZ44" i="2"/>
  <c r="AZ43" i="2"/>
  <c r="AZ37" i="2" l="1"/>
  <c r="AY37" i="2"/>
  <c r="AY50" i="2" s="1"/>
  <c r="AZ51" i="2"/>
  <c r="AZ50" i="2"/>
  <c r="AX37" i="2"/>
  <c r="AZ40" i="2"/>
  <c r="AZ39" i="2"/>
  <c r="AW43" i="2"/>
  <c r="AW44" i="2"/>
  <c r="AX42" i="2"/>
  <c r="AX41" i="2"/>
  <c r="AZ42" i="2"/>
  <c r="AZ41" i="2"/>
  <c r="AW39" i="2"/>
  <c r="AW40" i="2"/>
  <c r="AW41" i="2"/>
  <c r="AW42" i="2"/>
  <c r="AY40" i="2"/>
  <c r="AY35" i="2" s="1"/>
  <c r="AY39" i="2"/>
  <c r="AY42" i="2"/>
  <c r="AY41" i="2"/>
  <c r="AX40" i="2"/>
  <c r="AX39" i="2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C42" i="1"/>
  <c r="C43" i="1"/>
  <c r="D41" i="1"/>
  <c r="E41" i="1"/>
  <c r="F41" i="1"/>
  <c r="G41" i="1"/>
  <c r="H41" i="1"/>
  <c r="I41" i="1"/>
  <c r="J41" i="1"/>
  <c r="C41" i="1"/>
  <c r="AW37" i="2" l="1"/>
  <c r="AZ35" i="2"/>
  <c r="AZ47" i="2" s="1"/>
  <c r="AW36" i="2"/>
  <c r="AY51" i="2"/>
  <c r="AZ36" i="2"/>
  <c r="AY46" i="2"/>
  <c r="AY47" i="2"/>
  <c r="AY36" i="2"/>
  <c r="AX35" i="2"/>
  <c r="AX36" i="2"/>
  <c r="AX51" i="2"/>
  <c r="AX50" i="2"/>
  <c r="AW50" i="2"/>
  <c r="AW51" i="2"/>
  <c r="AW49" i="2"/>
  <c r="AW48" i="2"/>
  <c r="AW35" i="2"/>
  <c r="AH32" i="2"/>
  <c r="AF31" i="2"/>
  <c r="AH33" i="2"/>
  <c r="AF30" i="2"/>
  <c r="AE33" i="2"/>
  <c r="AG31" i="2"/>
  <c r="AG33" i="2"/>
  <c r="AE31" i="2"/>
  <c r="AZ46" i="2" l="1"/>
  <c r="AZ48" i="2"/>
  <c r="AZ49" i="2"/>
  <c r="AY48" i="2"/>
  <c r="AY49" i="2"/>
  <c r="AX49" i="2"/>
  <c r="AX48" i="2"/>
  <c r="AX46" i="2"/>
  <c r="AX47" i="2"/>
  <c r="AW47" i="2"/>
  <c r="AW46" i="2"/>
  <c r="AH44" i="2"/>
  <c r="AF29" i="2"/>
  <c r="AG28" i="2"/>
  <c r="AE30" i="2"/>
  <c r="AE28" i="2"/>
  <c r="AE32" i="2"/>
  <c r="AE29" i="2"/>
  <c r="AF32" i="2"/>
  <c r="AH30" i="2"/>
  <c r="AG30" i="2"/>
  <c r="AF33" i="2"/>
  <c r="AF28" i="2"/>
  <c r="AH29" i="2"/>
  <c r="AG29" i="2"/>
  <c r="AF42" i="2"/>
  <c r="AF41" i="2"/>
  <c r="AH43" i="2"/>
  <c r="AH31" i="2"/>
  <c r="AG32" i="2"/>
  <c r="I28" i="2"/>
  <c r="J32" i="2"/>
  <c r="K32" i="2"/>
  <c r="AH37" i="2" l="1"/>
  <c r="AF36" i="2"/>
  <c r="AE41" i="2"/>
  <c r="AH42" i="2"/>
  <c r="AE39" i="2"/>
  <c r="AH40" i="2"/>
  <c r="AH35" i="2" s="1"/>
  <c r="AG40" i="2"/>
  <c r="AE42" i="2"/>
  <c r="AF43" i="2"/>
  <c r="AE43" i="2"/>
  <c r="AE44" i="2"/>
  <c r="AE37" i="2" s="1"/>
  <c r="AE50" i="2" s="1"/>
  <c r="AE40" i="2"/>
  <c r="AG39" i="2"/>
  <c r="AF44" i="2"/>
  <c r="AH41" i="2"/>
  <c r="AG44" i="2"/>
  <c r="AG43" i="2"/>
  <c r="AH39" i="2"/>
  <c r="AF40" i="2"/>
  <c r="AF39" i="2"/>
  <c r="AG42" i="2"/>
  <c r="AG41" i="2"/>
  <c r="J44" i="2"/>
  <c r="I40" i="2"/>
  <c r="K31" i="2"/>
  <c r="K43" i="2"/>
  <c r="I32" i="2"/>
  <c r="I30" i="2"/>
  <c r="K30" i="2"/>
  <c r="K28" i="2"/>
  <c r="J30" i="2"/>
  <c r="J28" i="2"/>
  <c r="D28" i="2"/>
  <c r="E28" i="2"/>
  <c r="F28" i="2"/>
  <c r="H28" i="2"/>
  <c r="AG35" i="2" l="1"/>
  <c r="AG47" i="2" s="1"/>
  <c r="AF37" i="2"/>
  <c r="AF51" i="2" s="1"/>
  <c r="AE35" i="2"/>
  <c r="AE47" i="2" s="1"/>
  <c r="AH36" i="2"/>
  <c r="AH48" i="2" s="1"/>
  <c r="AH47" i="2"/>
  <c r="AH46" i="2"/>
  <c r="AH51" i="2"/>
  <c r="AH50" i="2"/>
  <c r="AG46" i="2"/>
  <c r="AG37" i="2"/>
  <c r="AG36" i="2"/>
  <c r="AF35" i="2"/>
  <c r="AF50" i="2"/>
  <c r="AF48" i="2"/>
  <c r="AF49" i="2"/>
  <c r="AE36" i="2"/>
  <c r="AE51" i="2"/>
  <c r="K44" i="2"/>
  <c r="K37" i="2" s="1"/>
  <c r="J43" i="2"/>
  <c r="J37" i="2" s="1"/>
  <c r="H39" i="2"/>
  <c r="F31" i="2"/>
  <c r="F39" i="2"/>
  <c r="E39" i="2"/>
  <c r="I39" i="2"/>
  <c r="I35" i="2" s="1"/>
  <c r="J39" i="2"/>
  <c r="J40" i="2"/>
  <c r="H32" i="2"/>
  <c r="J41" i="2"/>
  <c r="J42" i="2"/>
  <c r="I43" i="2"/>
  <c r="I44" i="2"/>
  <c r="I37" i="2" s="1"/>
  <c r="I51" i="2" s="1"/>
  <c r="F40" i="2"/>
  <c r="F35" i="2" s="1"/>
  <c r="F46" i="2" s="1"/>
  <c r="H30" i="2"/>
  <c r="K39" i="2"/>
  <c r="K40" i="2"/>
  <c r="I42" i="2"/>
  <c r="I41" i="2"/>
  <c r="K41" i="2"/>
  <c r="K42" i="2"/>
  <c r="F32" i="2"/>
  <c r="F30" i="2"/>
  <c r="E30" i="2"/>
  <c r="E32" i="2"/>
  <c r="D32" i="2"/>
  <c r="D30" i="2"/>
  <c r="C28" i="2"/>
  <c r="C30" i="2"/>
  <c r="C32" i="2"/>
  <c r="AH49" i="2" l="1"/>
  <c r="AE46" i="2"/>
  <c r="K36" i="2"/>
  <c r="K49" i="2" s="1"/>
  <c r="J36" i="2"/>
  <c r="J48" i="2" s="1"/>
  <c r="J35" i="2"/>
  <c r="J47" i="2" s="1"/>
  <c r="I36" i="2"/>
  <c r="I48" i="2" s="1"/>
  <c r="AG49" i="2"/>
  <c r="AG48" i="2"/>
  <c r="AG50" i="2"/>
  <c r="AG51" i="2"/>
  <c r="K35" i="2"/>
  <c r="K50" i="2"/>
  <c r="K51" i="2"/>
  <c r="K48" i="2"/>
  <c r="J50" i="2"/>
  <c r="J51" i="2"/>
  <c r="I46" i="2"/>
  <c r="I47" i="2"/>
  <c r="I50" i="2"/>
  <c r="AF46" i="2"/>
  <c r="AF47" i="2"/>
  <c r="AE49" i="2"/>
  <c r="AE48" i="2"/>
  <c r="P28" i="2"/>
  <c r="F47" i="2"/>
  <c r="C39" i="2"/>
  <c r="H40" i="2"/>
  <c r="H35" i="2" s="1"/>
  <c r="E40" i="2"/>
  <c r="P29" i="2"/>
  <c r="D39" i="2"/>
  <c r="D40" i="2"/>
  <c r="D41" i="2"/>
  <c r="D42" i="2"/>
  <c r="F42" i="2"/>
  <c r="F41" i="2"/>
  <c r="H41" i="2"/>
  <c r="H42" i="2"/>
  <c r="D44" i="2"/>
  <c r="D43" i="2"/>
  <c r="F43" i="2"/>
  <c r="F44" i="2"/>
  <c r="E44" i="2"/>
  <c r="E43" i="2"/>
  <c r="E41" i="2"/>
  <c r="E42" i="2"/>
  <c r="H44" i="2"/>
  <c r="H43" i="2"/>
  <c r="F37" i="2" l="1"/>
  <c r="F51" i="2" s="1"/>
  <c r="D36" i="2"/>
  <c r="D48" i="2" s="1"/>
  <c r="E36" i="2"/>
  <c r="E49" i="2" s="1"/>
  <c r="J46" i="2"/>
  <c r="H36" i="2"/>
  <c r="H48" i="2" s="1"/>
  <c r="J49" i="2"/>
  <c r="D35" i="2"/>
  <c r="D46" i="2" s="1"/>
  <c r="I49" i="2"/>
  <c r="K46" i="2"/>
  <c r="K47" i="2"/>
  <c r="H37" i="2"/>
  <c r="H46" i="2"/>
  <c r="H47" i="2"/>
  <c r="F36" i="2"/>
  <c r="O28" i="2"/>
  <c r="E35" i="2"/>
  <c r="E37" i="2"/>
  <c r="D37" i="2"/>
  <c r="N33" i="2"/>
  <c r="P33" i="2"/>
  <c r="N29" i="2"/>
  <c r="O29" i="2"/>
  <c r="O31" i="2"/>
  <c r="N30" i="2"/>
  <c r="N28" i="2"/>
  <c r="O32" i="2"/>
  <c r="P30" i="2"/>
  <c r="P39" i="2"/>
  <c r="P40" i="2"/>
  <c r="O33" i="2"/>
  <c r="P31" i="2"/>
  <c r="O30" i="2"/>
  <c r="P32" i="2"/>
  <c r="N32" i="2"/>
  <c r="N31" i="2"/>
  <c r="D49" i="2" l="1"/>
  <c r="F50" i="2"/>
  <c r="E48" i="2"/>
  <c r="H49" i="2"/>
  <c r="D47" i="2"/>
  <c r="P35" i="2"/>
  <c r="P46" i="2" s="1"/>
  <c r="O39" i="2"/>
  <c r="H50" i="2"/>
  <c r="H51" i="2"/>
  <c r="F49" i="2"/>
  <c r="F48" i="2"/>
  <c r="E51" i="2"/>
  <c r="E50" i="2"/>
  <c r="E47" i="2"/>
  <c r="E46" i="2"/>
  <c r="D51" i="2"/>
  <c r="D50" i="2"/>
  <c r="O44" i="2"/>
  <c r="N39" i="2"/>
  <c r="N41" i="2"/>
  <c r="O40" i="2"/>
  <c r="O43" i="2"/>
  <c r="N40" i="2"/>
  <c r="P42" i="2"/>
  <c r="C41" i="2"/>
  <c r="C42" i="2"/>
  <c r="P43" i="2"/>
  <c r="P44" i="2"/>
  <c r="N42" i="2"/>
  <c r="P41" i="2"/>
  <c r="C44" i="2"/>
  <c r="C43" i="2"/>
  <c r="O41" i="2"/>
  <c r="O42" i="2"/>
  <c r="N43" i="2"/>
  <c r="N44" i="2"/>
  <c r="C40" i="2"/>
  <c r="O35" i="2" l="1"/>
  <c r="O46" i="2" s="1"/>
  <c r="N36" i="2"/>
  <c r="N48" i="2" s="1"/>
  <c r="O37" i="2"/>
  <c r="O50" i="2" s="1"/>
  <c r="P36" i="2"/>
  <c r="P49" i="2" s="1"/>
  <c r="P47" i="2"/>
  <c r="C37" i="2"/>
  <c r="C50" i="2" s="1"/>
  <c r="N35" i="2"/>
  <c r="N46" i="2" s="1"/>
  <c r="N37" i="2"/>
  <c r="N51" i="2" s="1"/>
  <c r="P37" i="2"/>
  <c r="O36" i="2"/>
  <c r="C36" i="2"/>
  <c r="M32" i="2"/>
  <c r="M30" i="2"/>
  <c r="M33" i="2"/>
  <c r="M31" i="2"/>
  <c r="O51" i="2" l="1"/>
  <c r="N49" i="2"/>
  <c r="O47" i="2"/>
  <c r="P48" i="2"/>
  <c r="M43" i="2"/>
  <c r="N47" i="2"/>
  <c r="C51" i="2"/>
  <c r="M42" i="2"/>
  <c r="N50" i="2"/>
  <c r="P50" i="2"/>
  <c r="P51" i="2"/>
  <c r="O49" i="2"/>
  <c r="O48" i="2"/>
  <c r="C48" i="2"/>
  <c r="C49" i="2"/>
  <c r="M41" i="2"/>
  <c r="M44" i="2"/>
  <c r="U1" i="1"/>
  <c r="M37" i="2" l="1"/>
  <c r="M51" i="2" s="1"/>
  <c r="M36" i="2"/>
  <c r="M48" i="2" s="1"/>
  <c r="I47" i="1"/>
  <c r="M50" i="2" l="1"/>
  <c r="M49" i="2"/>
  <c r="K53" i="1"/>
  <c r="J53" i="1"/>
  <c r="L53" i="1"/>
  <c r="I53" i="1"/>
  <c r="J47" i="1"/>
  <c r="K47" i="1"/>
  <c r="L47" i="1"/>
  <c r="L56" i="1"/>
  <c r="K56" i="1"/>
  <c r="J56" i="1"/>
  <c r="I56" i="1"/>
  <c r="L50" i="1"/>
  <c r="K50" i="1"/>
  <c r="J50" i="1"/>
  <c r="I50" i="1"/>
  <c r="I51" i="1" s="1"/>
  <c r="D56" i="1"/>
  <c r="E56" i="1"/>
  <c r="F56" i="1"/>
  <c r="C56" i="1"/>
  <c r="D50" i="1"/>
  <c r="E50" i="1"/>
  <c r="F50" i="1"/>
  <c r="C50" i="1"/>
  <c r="L51" i="1" l="1"/>
  <c r="J57" i="1"/>
  <c r="K51" i="1"/>
  <c r="L57" i="1"/>
  <c r="J51" i="1"/>
  <c r="I57" i="1"/>
  <c r="K57" i="1"/>
  <c r="D53" i="1"/>
  <c r="D57" i="1" s="1"/>
  <c r="E53" i="1"/>
  <c r="E57" i="1" s="1"/>
  <c r="F53" i="1"/>
  <c r="F57" i="1" s="1"/>
  <c r="C53" i="1"/>
  <c r="C57" i="1" s="1"/>
  <c r="D47" i="1"/>
  <c r="D51" i="1" s="1"/>
  <c r="E47" i="1"/>
  <c r="E51" i="1" s="1"/>
  <c r="F47" i="1"/>
  <c r="F51" i="1" s="1"/>
  <c r="C47" i="1"/>
  <c r="C51" i="1" s="1"/>
  <c r="M29" i="2"/>
  <c r="M28" i="2"/>
  <c r="C35" i="2"/>
  <c r="M39" i="2" l="1"/>
  <c r="M40" i="2"/>
  <c r="C47" i="2"/>
  <c r="C46" i="2"/>
  <c r="M35" i="2" l="1"/>
  <c r="M47" i="2" s="1"/>
  <c r="M46" i="2" l="1"/>
</calcChain>
</file>

<file path=xl/sharedStrings.xml><?xml version="1.0" encoding="utf-8"?>
<sst xmlns="http://schemas.openxmlformats.org/spreadsheetml/2006/main" count="790" uniqueCount="87">
  <si>
    <t>Amplitude</t>
  </si>
  <si>
    <t>Qualité (%)</t>
  </si>
  <si>
    <t>r²</t>
  </si>
  <si>
    <t>Ezz haut (MPa)</t>
  </si>
  <si>
    <t>Ezz bas (MPa)</t>
  </si>
  <si>
    <t>Kzz (Mpa/mm)</t>
  </si>
  <si>
    <t>Module</t>
  </si>
  <si>
    <t xml:space="preserve"> eqz_haut (micro m/m)</t>
  </si>
  <si>
    <t xml:space="preserve"> eqz_bas (micro m/m)</t>
  </si>
  <si>
    <t>Duz (mm)</t>
  </si>
  <si>
    <t>Duq (mm)</t>
  </si>
  <si>
    <t xml:space="preserve"> eqq_haut (micro m/m)</t>
  </si>
  <si>
    <t xml:space="preserve"> eqq_bas (micro m/m)</t>
  </si>
  <si>
    <t>Gqz_haut (MPa)</t>
  </si>
  <si>
    <t>Gqz_bas (MPa)</t>
  </si>
  <si>
    <t>Kqz (Mpa/mm)</t>
  </si>
  <si>
    <t>nqz_haut</t>
  </si>
  <si>
    <t>nqz_bas</t>
  </si>
  <si>
    <t>Nonlinéarité</t>
  </si>
  <si>
    <t>Essai axial</t>
  </si>
  <si>
    <t>Haut</t>
  </si>
  <si>
    <t>Bas</t>
  </si>
  <si>
    <t>eps mini</t>
  </si>
  <si>
    <t>esp max</t>
  </si>
  <si>
    <t>delta eps</t>
  </si>
  <si>
    <t>delta e/e/delta eps</t>
  </si>
  <si>
    <t>Essai rotation</t>
  </si>
  <si>
    <t>A200</t>
  </si>
  <si>
    <t>R200</t>
  </si>
  <si>
    <t>Phi</t>
  </si>
  <si>
    <t>Est</t>
  </si>
  <si>
    <t>Ouest</t>
  </si>
  <si>
    <t>Moyenne</t>
  </si>
  <si>
    <t>Type d'essai</t>
  </si>
  <si>
    <t>Rext (m)</t>
  </si>
  <si>
    <t>Aire</t>
  </si>
  <si>
    <t>Rint (m)</t>
  </si>
  <si>
    <t>h (m)</t>
  </si>
  <si>
    <t xml:space="preserve"> ezz_haut (µm/m)</t>
  </si>
  <si>
    <t xml:space="preserve"> ezz_bas (µm/m)</t>
  </si>
  <si>
    <t>Charge (kN)</t>
  </si>
  <si>
    <t>sigma_zz (MPa)</t>
  </si>
  <si>
    <t xml:space="preserve"> ett_haut (µm/m)</t>
  </si>
  <si>
    <t xml:space="preserve"> ett_bas (µm/m)</t>
  </si>
  <si>
    <t>Nutz_haut</t>
  </si>
  <si>
    <t>Nutz_bas</t>
  </si>
  <si>
    <t>Couple (F) Nm</t>
  </si>
  <si>
    <t>ContrainteCisaillement (Mpa)</t>
  </si>
  <si>
    <t>Cole-Cole</t>
  </si>
  <si>
    <t>Interface</t>
  </si>
  <si>
    <t>T30</t>
  </si>
  <si>
    <t>T10</t>
  </si>
  <si>
    <t>AT30</t>
  </si>
  <si>
    <t>AT10</t>
  </si>
  <si>
    <t>f10</t>
  </si>
  <si>
    <t>f30</t>
  </si>
  <si>
    <t xml:space="preserve"> ezz_haut (micro m/m)</t>
  </si>
  <si>
    <t xml:space="preserve"> ezz_bas (micro m/m)</t>
  </si>
  <si>
    <t>Charge (F) Nm</t>
  </si>
  <si>
    <t>ContrainteNormale (Mpa)</t>
  </si>
  <si>
    <t>Ezz_haut (MPa)</t>
  </si>
  <si>
    <t>Ezz_bas (MPa)</t>
  </si>
  <si>
    <t>Charge (F) N</t>
  </si>
  <si>
    <t>T40</t>
  </si>
  <si>
    <t>T0</t>
  </si>
  <si>
    <t>T20</t>
  </si>
  <si>
    <t>phi</t>
  </si>
  <si>
    <t>haut</t>
  </si>
  <si>
    <t>bas</t>
  </si>
  <si>
    <t>interface</t>
  </si>
  <si>
    <t>T10-upper-right</t>
  </si>
  <si>
    <t>T20-upper-right</t>
  </si>
  <si>
    <t>T20-upper-left</t>
  </si>
  <si>
    <t>T20-lower-right</t>
  </si>
  <si>
    <t>T20-lower-left</t>
  </si>
  <si>
    <t>T30-upper-right</t>
  </si>
  <si>
    <t>T30-upper-left</t>
  </si>
  <si>
    <t>T30-lower-right</t>
  </si>
  <si>
    <t>T30-lower-left</t>
  </si>
  <si>
    <t>T40-upper-right</t>
  </si>
  <si>
    <t>T40-upper-left</t>
  </si>
  <si>
    <t>T40-lower-right</t>
  </si>
  <si>
    <t>T40-lower-left</t>
  </si>
  <si>
    <t>aT</t>
  </si>
  <si>
    <t>0-69</t>
  </si>
  <si>
    <t>70-139</t>
  </si>
  <si>
    <t>140-139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</si>
</sst>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 Ezz* dans les enrobés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Axial!$C$28:$F$28</c:f>
              <c:numCache>
                <c:formatCode>General</c:formatCode>
                <c:ptCount val="4"/>
                <c:pt idx="0">
                  <c:v>5088.4953826755891</c:v>
                </c:pt>
                <c:pt idx="1">
                  <c:v>258.48406752355282</c:v>
                </c:pt>
                <c:pt idx="2">
                  <c:v>421.99542600927538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A-4633-B58F-A41AEAADF190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Axial!$C$30:$F$30</c:f>
              <c:numCache>
                <c:formatCode>General</c:formatCode>
                <c:ptCount val="4"/>
                <c:pt idx="0">
                  <c:v>10611.574758584085</c:v>
                </c:pt>
                <c:pt idx="1">
                  <c:v>614.61590092709264</c:v>
                </c:pt>
                <c:pt idx="2">
                  <c:v>990.60867020256126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A-4633-B58F-A41AEAADF190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Axial!$G$28:$J$28</c:f>
              <c:numCache>
                <c:formatCode>General</c:formatCode>
                <c:ptCount val="4"/>
                <c:pt idx="0">
                  <c:v>1785.1924134889546</c:v>
                </c:pt>
                <c:pt idx="1">
                  <c:v>248.88317864532448</c:v>
                </c:pt>
                <c:pt idx="2">
                  <c:v>412.01734144684082</c:v>
                </c:pt>
                <c:pt idx="3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A-4633-B58F-A41AEAADF190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Axial!$G$30:$J$30</c:f>
              <c:numCache>
                <c:formatCode>General</c:formatCode>
                <c:ptCount val="4"/>
                <c:pt idx="0">
                  <c:v>16303.001972338083</c:v>
                </c:pt>
                <c:pt idx="1">
                  <c:v>639.53359197866018</c:v>
                </c:pt>
                <c:pt idx="2">
                  <c:v>996.96668441705208</c:v>
                </c:pt>
                <c:pt idx="3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A-4633-B58F-A41AEAADF190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Axial!$S$28:$V$28</c:f>
              <c:numCache>
                <c:formatCode>General</c:formatCode>
                <c:ptCount val="4"/>
                <c:pt idx="0">
                  <c:v>45.502639109278888</c:v>
                </c:pt>
                <c:pt idx="1">
                  <c:v>68.126345709733215</c:v>
                </c:pt>
                <c:pt idx="2">
                  <c:v>117.92330635738008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A-4633-B58F-A41AEAADF190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Axial!$X$3:$Z$3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Axial!$X$28:$Z$28</c:f>
              <c:numCache>
                <c:formatCode>General</c:formatCode>
                <c:ptCount val="3"/>
                <c:pt idx="0">
                  <c:v>52.71232137069839</c:v>
                </c:pt>
                <c:pt idx="1">
                  <c:v>88.934818455388694</c:v>
                </c:pt>
                <c:pt idx="2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A-4633-B58F-A41AEAADF190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Axial!$S$3:$V$3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Axial!$S$30:$V$30</c:f>
              <c:numCache>
                <c:formatCode>General</c:formatCode>
                <c:ptCount val="4"/>
                <c:pt idx="0">
                  <c:v>111.79753684281697</c:v>
                </c:pt>
                <c:pt idx="1">
                  <c:v>177.03040005161046</c:v>
                </c:pt>
                <c:pt idx="2">
                  <c:v>305.19778144419456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BA-4633-B58F-A41AEAADF190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Axial!$T$3:$V$3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Axial!$X$30:$Z$30</c:f>
              <c:numCache>
                <c:formatCode>General</c:formatCode>
                <c:ptCount val="3"/>
                <c:pt idx="0">
                  <c:v>216.50107092517212</c:v>
                </c:pt>
                <c:pt idx="1">
                  <c:v>347.89124144798421</c:v>
                </c:pt>
                <c:pt idx="2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BA-4633-B58F-A41AEAADF190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Axial!$AI$28:$AL$28</c:f>
              <c:numCache>
                <c:formatCode>General</c:formatCode>
                <c:ptCount val="4"/>
                <c:pt idx="0">
                  <c:v>42753.602153552798</c:v>
                </c:pt>
                <c:pt idx="1">
                  <c:v>929.67978900456228</c:v>
                </c:pt>
                <c:pt idx="2">
                  <c:v>1260.1399726464274</c:v>
                </c:pt>
                <c:pt idx="3">
                  <c:v>1615.5290718486033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BA-4633-B58F-A41AEAADF190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Axial!$AM$28:$AP$28</c:f>
              <c:numCache>
                <c:formatCode>General</c:formatCode>
                <c:ptCount val="4"/>
                <c:pt idx="0">
                  <c:v>14837.588048516482</c:v>
                </c:pt>
                <c:pt idx="1">
                  <c:v>37216.722331036603</c:v>
                </c:pt>
                <c:pt idx="2">
                  <c:v>1478.5803425189167</c:v>
                </c:pt>
                <c:pt idx="3">
                  <c:v>2041.9642963771576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BA-4633-B58F-A41AEAADF190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Axial!$AI$30:$AL$30</c:f>
              <c:numCache>
                <c:formatCode>General</c:formatCode>
                <c:ptCount val="4"/>
                <c:pt idx="0">
                  <c:v>33344.383435376745</c:v>
                </c:pt>
                <c:pt idx="1">
                  <c:v>1643.6239951302946</c:v>
                </c:pt>
                <c:pt idx="2">
                  <c:v>2118.5732320436409</c:v>
                </c:pt>
                <c:pt idx="3">
                  <c:v>2617.8205702701116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BA-4633-B58F-A41AEAADF190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Axial!$AM$30:$AP$30</c:f>
              <c:numCache>
                <c:formatCode>General</c:formatCode>
                <c:ptCount val="4"/>
                <c:pt idx="0">
                  <c:v>40349.591845432173</c:v>
                </c:pt>
                <c:pt idx="1">
                  <c:v>98101.503303582489</c:v>
                </c:pt>
                <c:pt idx="2">
                  <c:v>3454.0435367401492</c:v>
                </c:pt>
                <c:pt idx="3">
                  <c:v>4094.5886692316258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BA-4633-B58F-A41AEAAD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94A-4094-846A-5D03FB4ABCF8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4A-4094-846A-5D03FB4ABCF8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94A-4094-846A-5D03FB4ABCF8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94A-4094-846A-5D03FB4ABCF8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4A-4094-846A-5D03FB4ABCF8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94A-4094-846A-5D03FB4ABCF8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94A-4094-846A-5D03FB4ABCF8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94A-4094-846A-5D03FB4ABCF8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94A-4094-846A-5D03FB4ABCF8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C94A-4094-846A-5D03FB4ABCF8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C94A-4094-846A-5D03FB4ABCF8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C94A-4094-846A-5D03FB4ABCF8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C94A-4094-846A-5D03FB4ABCF8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C94A-4094-846A-5D03FB4ABCF8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Axial!$AW$9:$BT$9</c:f>
              <c:strCache>
                <c:ptCount val="18"/>
                <c:pt idx="1">
                  <c:v>Phi</c:v>
                </c:pt>
                <c:pt idx="2">
                  <c:v>-31,11114519</c:v>
                </c:pt>
                <c:pt idx="3">
                  <c:v>52,86171676</c:v>
                </c:pt>
                <c:pt idx="4">
                  <c:v>-16,49968074</c:v>
                </c:pt>
                <c:pt idx="5">
                  <c:v>18,3880261</c:v>
                </c:pt>
                <c:pt idx="6">
                  <c:v>-16,89434074</c:v>
                </c:pt>
                <c:pt idx="7">
                  <c:v>58,02580517</c:v>
                </c:pt>
                <c:pt idx="8">
                  <c:v>-10,56617446</c:v>
                </c:pt>
                <c:pt idx="9">
                  <c:v>19,02605237</c:v>
                </c:pt>
                <c:pt idx="17">
                  <c:v>Phi</c:v>
                </c:pt>
              </c:strCache>
            </c:strRef>
          </c:xVal>
          <c:yVal>
            <c:numRef>
              <c:f>Axial!$AW$10:$BT$10</c:f>
              <c:numCache>
                <c:formatCode>General</c:formatCode>
                <c:ptCount val="24"/>
                <c:pt idx="1">
                  <c:v>0</c:v>
                </c:pt>
                <c:pt idx="2">
                  <c:v>99.4420939384148</c:v>
                </c:pt>
                <c:pt idx="3">
                  <c:v>13.50835080462608</c:v>
                </c:pt>
                <c:pt idx="4">
                  <c:v>16.968002727063322</c:v>
                </c:pt>
                <c:pt idx="5">
                  <c:v>17.847493608234785</c:v>
                </c:pt>
                <c:pt idx="6">
                  <c:v>9.5775654578466689</c:v>
                </c:pt>
                <c:pt idx="7">
                  <c:v>11.069701561974627</c:v>
                </c:pt>
                <c:pt idx="8">
                  <c:v>9.6815872828481027</c:v>
                </c:pt>
                <c:pt idx="9">
                  <c:v>10.270812091705691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4A-4094-846A-5D03FB4A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509716333535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Axial!$C$32:$F$32</c:f>
              <c:numCache>
                <c:formatCode>General</c:formatCode>
                <c:ptCount val="4"/>
                <c:pt idx="0">
                  <c:v>512.23292719070116</c:v>
                </c:pt>
                <c:pt idx="1">
                  <c:v>134.30128310122979</c:v>
                </c:pt>
                <c:pt idx="2">
                  <c:v>256.88617086356606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7-4E3A-BEEA-5A2F4520A364}"/>
            </c:ext>
          </c:extLst>
        </c:ser>
        <c:ser>
          <c:idx val="1"/>
          <c:order val="1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Axial!$S$32:$V$32</c:f>
              <c:numCache>
                <c:formatCode>General</c:formatCode>
                <c:ptCount val="4"/>
                <c:pt idx="0">
                  <c:v>11.354298193206247</c:v>
                </c:pt>
                <c:pt idx="1">
                  <c:v>15.426439535308635</c:v>
                </c:pt>
                <c:pt idx="2">
                  <c:v>29.041887222224457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7-4E3A-BEEA-5A2F4520A364}"/>
            </c:ext>
          </c:extLst>
        </c:ser>
        <c:ser>
          <c:idx val="4"/>
          <c:order val="2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Axial!$AI$32:$AL$32</c:f>
              <c:numCache>
                <c:formatCode>General</c:formatCode>
                <c:ptCount val="4"/>
                <c:pt idx="0">
                  <c:v>1686.1609422462068</c:v>
                </c:pt>
                <c:pt idx="1">
                  <c:v>240.84895421027554</c:v>
                </c:pt>
                <c:pt idx="2">
                  <c:v>327.40721853205275</c:v>
                </c:pt>
                <c:pt idx="3">
                  <c:v>401.39828581446193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7-4E3A-BEEA-5A2F4520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Axial!$G$32:$J$32</c:f>
              <c:numCache>
                <c:formatCode>General</c:formatCode>
                <c:ptCount val="4"/>
                <c:pt idx="0">
                  <c:v>126.11640624273848</c:v>
                </c:pt>
                <c:pt idx="1">
                  <c:v>266.42992429439374</c:v>
                </c:pt>
                <c:pt idx="2">
                  <c:v>404.96973802500412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8-4609-9CB2-0980C702275C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Axial!$X$32:$Z$32</c:f>
              <c:numCache>
                <c:formatCode>General</c:formatCode>
                <c:ptCount val="3"/>
                <c:pt idx="0">
                  <c:v>9.153617316405235</c:v>
                </c:pt>
                <c:pt idx="1">
                  <c:v>14.52142078031938</c:v>
                </c:pt>
                <c:pt idx="2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8-4609-9CB2-0980C702275C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Axial!$AM$32:$AP$32</c:f>
              <c:numCache>
                <c:formatCode>General</c:formatCode>
                <c:ptCount val="4"/>
                <c:pt idx="0">
                  <c:v>672.51700780211831</c:v>
                </c:pt>
                <c:pt idx="1">
                  <c:v>1337.8620480705265</c:v>
                </c:pt>
                <c:pt idx="2">
                  <c:v>359.21913802954458</c:v>
                </c:pt>
                <c:pt idx="3">
                  <c:v>417.50995665299661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8-4609-9CB2-0980C702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Axial!$K$32:$N$32</c:f>
              <c:numCache>
                <c:formatCode>General</c:formatCode>
                <c:ptCount val="4"/>
                <c:pt idx="0">
                  <c:v>316.25922889554641</c:v>
                </c:pt>
                <c:pt idx="1">
                  <c:v>199.22294495445874</c:v>
                </c:pt>
                <c:pt idx="2">
                  <c:v>81.536346517330557</c:v>
                </c:pt>
                <c:pt idx="3">
                  <c:v>79.857405787377573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3-4AE0-9EDC-CF7BAA9097B6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Axial!$AA$32:$AD$32</c:f>
              <c:numCache>
                <c:formatCode>General</c:formatCode>
                <c:ptCount val="4"/>
                <c:pt idx="0">
                  <c:v>27.43091770651278</c:v>
                </c:pt>
                <c:pt idx="1">
                  <c:v>12.276773245113757</c:v>
                </c:pt>
                <c:pt idx="2">
                  <c:v>21.671676105234425</c:v>
                </c:pt>
                <c:pt idx="3">
                  <c:v>450.42921329333467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3-4AE0-9EDC-CF7BAA9097B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Axial!$AQ$32:$AT$32</c:f>
              <c:numCache>
                <c:formatCode>General</c:formatCode>
                <c:ptCount val="4"/>
                <c:pt idx="0">
                  <c:v>1177.1783456354156</c:v>
                </c:pt>
                <c:pt idx="1">
                  <c:v>785.48648808153121</c:v>
                </c:pt>
                <c:pt idx="2">
                  <c:v>341.64560277669818</c:v>
                </c:pt>
                <c:pt idx="3">
                  <c:v>406.87474327974604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3-4AE0-9EDC-CF7BAA90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Axial!$K$33:$N$33</c:f>
              <c:numCache>
                <c:formatCode>General</c:formatCode>
                <c:ptCount val="4"/>
                <c:pt idx="0">
                  <c:v>36.36416704237039</c:v>
                </c:pt>
                <c:pt idx="1">
                  <c:v>46.322393789291461</c:v>
                </c:pt>
                <c:pt idx="2">
                  <c:v>10.194905186586992</c:v>
                </c:pt>
                <c:pt idx="3">
                  <c:v>-17.298056201417541</c:v>
                </c:pt>
              </c:numCache>
            </c:numRef>
          </c:xVal>
          <c:yVal>
            <c:numRef>
              <c:f>Axial!$K$32:$N$32</c:f>
              <c:numCache>
                <c:formatCode>General</c:formatCode>
                <c:ptCount val="4"/>
                <c:pt idx="0">
                  <c:v>316.25922889554641</c:v>
                </c:pt>
                <c:pt idx="1">
                  <c:v>199.22294495445874</c:v>
                </c:pt>
                <c:pt idx="2">
                  <c:v>81.536346517330557</c:v>
                </c:pt>
                <c:pt idx="3">
                  <c:v>79.857405787377573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0-4E26-AA01-7EEB325689B8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Axial!$W$33:$Z$33</c:f>
              <c:numCache>
                <c:formatCode>General</c:formatCode>
                <c:ptCount val="4"/>
                <c:pt idx="0">
                  <c:v>35.088170624115492</c:v>
                </c:pt>
                <c:pt idx="1">
                  <c:v>-140.51534179178134</c:v>
                </c:pt>
                <c:pt idx="2">
                  <c:v>-137.67541356411812</c:v>
                </c:pt>
                <c:pt idx="3">
                  <c:v>34.69588054263788</c:v>
                </c:pt>
              </c:numCache>
            </c:numRef>
          </c:xVal>
          <c:yVal>
            <c:numRef>
              <c:f>Axial!$W$32:$Z$32</c:f>
              <c:numCache>
                <c:formatCode>General</c:formatCode>
                <c:ptCount val="4"/>
                <c:pt idx="0">
                  <c:v>43.525013806871762</c:v>
                </c:pt>
                <c:pt idx="1">
                  <c:v>9.153617316405235</c:v>
                </c:pt>
                <c:pt idx="2">
                  <c:v>14.52142078031938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0-4E26-AA01-7EEB325689B8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Axial!$AQ$33:$AT$33</c:f>
              <c:numCache>
                <c:formatCode>General</c:formatCode>
                <c:ptCount val="4"/>
                <c:pt idx="0">
                  <c:v>38.486899501156792</c:v>
                </c:pt>
                <c:pt idx="1">
                  <c:v>43.000311788730315</c:v>
                </c:pt>
                <c:pt idx="2">
                  <c:v>18.13011258653253</c:v>
                </c:pt>
                <c:pt idx="3">
                  <c:v>20.476027813259833</c:v>
                </c:pt>
              </c:numCache>
            </c:numRef>
          </c:xVal>
          <c:yVal>
            <c:numRef>
              <c:f>Axial!$AQ$32:$AT$32</c:f>
              <c:numCache>
                <c:formatCode>General</c:formatCode>
                <c:ptCount val="4"/>
                <c:pt idx="0">
                  <c:v>1177.1783456354156</c:v>
                </c:pt>
                <c:pt idx="1">
                  <c:v>785.48648808153121</c:v>
                </c:pt>
                <c:pt idx="2">
                  <c:v>341.64560277669818</c:v>
                </c:pt>
                <c:pt idx="3">
                  <c:v>406.87474327974604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0-4E26-AA01-7EEB325689B8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Axial!$BW$33:$BZ$33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Axial!$BW$32:$BZ$32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7-4E25-896A-EFBE1B738938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Axial!$BG$33:$BJ$33</c:f>
              <c:numCache>
                <c:formatCode>General</c:formatCode>
                <c:ptCount val="4"/>
                <c:pt idx="0">
                  <c:v>-57.070274585868177</c:v>
                </c:pt>
                <c:pt idx="1">
                  <c:v>41.438925328501341</c:v>
                </c:pt>
                <c:pt idx="2">
                  <c:v>76.962567021709233</c:v>
                </c:pt>
                <c:pt idx="3">
                  <c:v>-49.94198056533498</c:v>
                </c:pt>
              </c:numCache>
            </c:numRef>
          </c:xVal>
          <c:yVal>
            <c:numRef>
              <c:f>Axial!$BG$32:$BJ$32</c:f>
              <c:numCache>
                <c:formatCode>General</c:formatCode>
                <c:ptCount val="4"/>
                <c:pt idx="0">
                  <c:v>55.989106106206812</c:v>
                </c:pt>
                <c:pt idx="1">
                  <c:v>39.270993468815256</c:v>
                </c:pt>
                <c:pt idx="2">
                  <c:v>227.1677949484552</c:v>
                </c:pt>
                <c:pt idx="3">
                  <c:v>60.318218442670641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7-4E25-896A-EFBE1B73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738654062472959"/>
          <c:y val="3.478810879190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Axial!$K$43:$N$43</c:f>
              <c:numCache>
                <c:formatCode>General</c:formatCode>
                <c:ptCount val="4"/>
                <c:pt idx="0">
                  <c:v>254.67241392952732</c:v>
                </c:pt>
                <c:pt idx="1">
                  <c:v>137.58332394146507</c:v>
                </c:pt>
                <c:pt idx="2">
                  <c:v>80.248997735171983</c:v>
                </c:pt>
                <c:pt idx="3">
                  <c:v>76.245526205026735</c:v>
                </c:pt>
              </c:numCache>
            </c:numRef>
          </c:xVal>
          <c:yVal>
            <c:numRef>
              <c:f>Axial!$K$44:$N$44</c:f>
              <c:numCache>
                <c:formatCode>General</c:formatCode>
                <c:ptCount val="4"/>
                <c:pt idx="0">
                  <c:v>187.51496325603762</c:v>
                </c:pt>
                <c:pt idx="1">
                  <c:v>144.08542872041286</c:v>
                </c:pt>
                <c:pt idx="2">
                  <c:v>14.431706963993051</c:v>
                </c:pt>
                <c:pt idx="3">
                  <c:v>-23.744999322140764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4-4745-A880-945F53F88D86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Axial!$AA$43:$AD$43</c:f>
              <c:numCache>
                <c:formatCode>General</c:formatCode>
                <c:ptCount val="4"/>
                <c:pt idx="0">
                  <c:v>22.240788125907578</c:v>
                </c:pt>
                <c:pt idx="1">
                  <c:v>8.9874114970566499</c:v>
                </c:pt>
                <c:pt idx="2">
                  <c:v>13.79099868953289</c:v>
                </c:pt>
                <c:pt idx="3">
                  <c:v>330.88753830321008</c:v>
                </c:pt>
              </c:numCache>
            </c:numRef>
          </c:xVal>
          <c:yVal>
            <c:numRef>
              <c:f>Axial!$AA$44:$AD$44</c:f>
              <c:numCache>
                <c:formatCode>General</c:formatCode>
                <c:ptCount val="4"/>
                <c:pt idx="0">
                  <c:v>16.056232115909538</c:v>
                </c:pt>
                <c:pt idx="1">
                  <c:v>8.3633483662056634</c:v>
                </c:pt>
                <c:pt idx="2">
                  <c:v>16.717353270045198</c:v>
                </c:pt>
                <c:pt idx="3">
                  <c:v>305.61399376287409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4-4745-A880-945F53F88D8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Axial!$AQ$43:$AT$43</c:f>
              <c:numCache>
                <c:formatCode>General</c:formatCode>
                <c:ptCount val="4"/>
                <c:pt idx="0">
                  <c:v>921.43690614235561</c:v>
                </c:pt>
                <c:pt idx="1">
                  <c:v>574.46553547898918</c:v>
                </c:pt>
                <c:pt idx="2">
                  <c:v>324.68369124456376</c:v>
                </c:pt>
                <c:pt idx="3">
                  <c:v>381.1678403063973</c:v>
                </c:pt>
              </c:numCache>
            </c:numRef>
          </c:xVal>
          <c:yVal>
            <c:numRef>
              <c:f>Axial!$AQ$44:$AT$44</c:f>
              <c:numCache>
                <c:formatCode>General</c:formatCode>
                <c:ptCount val="4"/>
                <c:pt idx="0">
                  <c:v>732.60008560724145</c:v>
                </c:pt>
                <c:pt idx="1">
                  <c:v>535.70362282282133</c:v>
                </c:pt>
                <c:pt idx="2">
                  <c:v>106.31189273293099</c:v>
                </c:pt>
                <c:pt idx="3">
                  <c:v>142.33107262687247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4-4745-A880-945F53F88D86}"/>
            </c:ext>
          </c:extLst>
        </c:ser>
        <c:ser>
          <c:idx val="0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Axial!$BG$43:$BJ$43</c:f>
              <c:numCache>
                <c:formatCode>General</c:formatCode>
                <c:ptCount val="4"/>
                <c:pt idx="0">
                  <c:v>30.436236679646523</c:v>
                </c:pt>
                <c:pt idx="1">
                  <c:v>29.439956493055529</c:v>
                </c:pt>
                <c:pt idx="2">
                  <c:v>51.246235441860911</c:v>
                </c:pt>
                <c:pt idx="3">
                  <c:v>38.818573597602082</c:v>
                </c:pt>
              </c:numCache>
            </c:numRef>
          </c:xVal>
          <c:yVal>
            <c:numRef>
              <c:f>Axial!$BG$44:$BJ$44</c:f>
              <c:numCache>
                <c:formatCode>General</c:formatCode>
                <c:ptCount val="4"/>
                <c:pt idx="0">
                  <c:v>-46.993781496625957</c:v>
                </c:pt>
                <c:pt idx="1">
                  <c:v>25.990380715078572</c:v>
                </c:pt>
                <c:pt idx="2">
                  <c:v>221.31206567826516</c:v>
                </c:pt>
                <c:pt idx="3">
                  <c:v>-46.167150875327827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D-422A-A994-CEFB1122C249}"/>
            </c:ext>
          </c:extLst>
        </c:ser>
        <c:ser>
          <c:idx val="2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Axial!$BW$43:$BZ$43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Axial!$BW$44:$BZ$44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E5-8010-E4EB8D7F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Axial!$K$39:$N$39</c:f>
              <c:numCache>
                <c:formatCode>General</c:formatCode>
                <c:ptCount val="4"/>
                <c:pt idx="0">
                  <c:v>1722.8691889400748</c:v>
                </c:pt>
                <c:pt idx="1">
                  <c:v>171.70662392445436</c:v>
                </c:pt>
                <c:pt idx="2">
                  <c:v>294.02432749434473</c:v>
                </c:pt>
                <c:pt idx="3">
                  <c:v>421.80315961142179</c:v>
                </c:pt>
              </c:numCache>
            </c:numRef>
          </c:xVal>
          <c:yVal>
            <c:numRef>
              <c:f>Axial!$K$40:$N$40</c:f>
              <c:numCache>
                <c:formatCode>General</c:formatCode>
                <c:ptCount val="4"/>
                <c:pt idx="0">
                  <c:v>2973.7525990018471</c:v>
                </c:pt>
                <c:pt idx="1">
                  <c:v>186.70318024290731</c:v>
                </c:pt>
                <c:pt idx="2">
                  <c:v>295.64546829175663</c:v>
                </c:pt>
                <c:pt idx="3">
                  <c:v>478.33894879820315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2-404C-B5EF-8F5C47B6FCB3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Axial!$AB$39:$AD$39</c:f>
              <c:numCache>
                <c:formatCode>General</c:formatCode>
                <c:ptCount val="3"/>
                <c:pt idx="0">
                  <c:v>43.450295838976892</c:v>
                </c:pt>
                <c:pt idx="1">
                  <c:v>66.111822967534536</c:v>
                </c:pt>
                <c:pt idx="2">
                  <c:v>421.80315961142179</c:v>
                </c:pt>
              </c:numCache>
            </c:numRef>
          </c:xVal>
          <c:yVal>
            <c:numRef>
              <c:f>Axial!$AB$40:$AD$40</c:f>
              <c:numCache>
                <c:formatCode>General</c:formatCode>
                <c:ptCount val="3"/>
                <c:pt idx="0">
                  <c:v>41.980683937971165</c:v>
                </c:pt>
                <c:pt idx="1">
                  <c:v>79.508222485820099</c:v>
                </c:pt>
                <c:pt idx="2">
                  <c:v>478.33894879820315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2-404C-B5EF-8F5C47B6FCB3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Axial!$AQ$39:$AT$39</c:f>
              <c:numCache>
                <c:formatCode>General</c:formatCode>
                <c:ptCount val="4"/>
                <c:pt idx="0">
                  <c:v>18135.326603689584</c:v>
                </c:pt>
                <c:pt idx="1">
                  <c:v>8945.6314719110123</c:v>
                </c:pt>
                <c:pt idx="2">
                  <c:v>1200.6877457283356</c:v>
                </c:pt>
                <c:pt idx="3">
                  <c:v>1572.3663800071743</c:v>
                </c:pt>
              </c:numCache>
            </c:numRef>
          </c:xVal>
          <c:yVal>
            <c:numRef>
              <c:f>Axial!$AQ$40:$AT$40</c:f>
              <c:numCache>
                <c:formatCode>General</c:formatCode>
                <c:ptCount val="4"/>
                <c:pt idx="0">
                  <c:v>22323.294216096489</c:v>
                </c:pt>
                <c:pt idx="1">
                  <c:v>16782.439552684635</c:v>
                </c:pt>
                <c:pt idx="2">
                  <c:v>658.14487172375448</c:v>
                </c:pt>
                <c:pt idx="3">
                  <c:v>933.63791910014777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2-404C-B5EF-8F5C47B6FCB3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Axial!$BW$39:$BZ$39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Axial!$BW$40:$BZ$40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2-4A75-836F-F6E65F1BF5A8}"/>
            </c:ext>
          </c:extLst>
        </c:ser>
        <c:ser>
          <c:idx val="3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Axial!$BG$39:$BJ$39</c:f>
              <c:numCache>
                <c:formatCode>General</c:formatCode>
                <c:ptCount val="4"/>
                <c:pt idx="0">
                  <c:v>204.38924087035358</c:v>
                </c:pt>
                <c:pt idx="1">
                  <c:v>26.56293890895552</c:v>
                </c:pt>
                <c:pt idx="2">
                  <c:v>32.971185525110869</c:v>
                </c:pt>
                <c:pt idx="3">
                  <c:v>42.490477996526231</c:v>
                </c:pt>
              </c:numCache>
            </c:numRef>
          </c:xVal>
          <c:yVal>
            <c:numRef>
              <c:f>Axial!$BG$40:$BJ$40</c:f>
              <c:numCache>
                <c:formatCode>General</c:formatCode>
                <c:ptCount val="4"/>
                <c:pt idx="0">
                  <c:v>-3.1985193375643997</c:v>
                </c:pt>
                <c:pt idx="1">
                  <c:v>12.704714626769722</c:v>
                </c:pt>
                <c:pt idx="2">
                  <c:v>21.824713093218165</c:v>
                </c:pt>
                <c:pt idx="3">
                  <c:v>43.274159183152165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2-4A75-836F-F6E65F1B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 Ezz*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63335352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Axial!$K$31:$N$31</c:f>
              <c:numCache>
                <c:formatCode>General</c:formatCode>
                <c:ptCount val="4"/>
                <c:pt idx="0">
                  <c:v>88.399051357043248</c:v>
                </c:pt>
                <c:pt idx="1">
                  <c:v>40.076896821934845</c:v>
                </c:pt>
                <c:pt idx="2">
                  <c:v>37.233676378965846</c:v>
                </c:pt>
                <c:pt idx="3">
                  <c:v>41.330274738097074</c:v>
                </c:pt>
              </c:numCache>
            </c:numRef>
          </c:xVal>
          <c:yVal>
            <c:numRef>
              <c:f>Axial!$K$30:$N$30</c:f>
              <c:numCache>
                <c:formatCode>General</c:formatCode>
                <c:ptCount val="4"/>
                <c:pt idx="0">
                  <c:v>12245.527284932999</c:v>
                </c:pt>
                <c:pt idx="1">
                  <c:v>627.03892036133902</c:v>
                </c:pt>
                <c:pt idx="2">
                  <c:v>993.24815264623521</c:v>
                </c:pt>
                <c:pt idx="3">
                  <c:v>1387.7165014710067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F0B-A7D1-3F573EA2279C}"/>
            </c:ext>
          </c:extLst>
        </c:ser>
        <c:ser>
          <c:idx val="0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Axial!$AB$31:$AD$31</c:f>
              <c:numCache>
                <c:formatCode>General</c:formatCode>
                <c:ptCount val="3"/>
                <c:pt idx="0">
                  <c:v>42.581490158865094</c:v>
                </c:pt>
                <c:pt idx="1">
                  <c:v>45.496533581376632</c:v>
                </c:pt>
                <c:pt idx="2">
                  <c:v>41.330274738097074</c:v>
                </c:pt>
              </c:numCache>
            </c:numRef>
          </c:xVal>
          <c:yVal>
            <c:numRef>
              <c:f>Axial!$AB$30:$AD$30</c:f>
              <c:numCache>
                <c:formatCode>General</c:formatCode>
                <c:ptCount val="3"/>
                <c:pt idx="0">
                  <c:v>196.70861111244722</c:v>
                </c:pt>
                <c:pt idx="1">
                  <c:v>326.34247735929517</c:v>
                </c:pt>
                <c:pt idx="2">
                  <c:v>1387.7165014710067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0-4F0B-A7D1-3F573EA2279C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Axial!$AQ$31:$AT$31</c:f>
              <c:numCache>
                <c:formatCode>General</c:formatCode>
                <c:ptCount val="4"/>
                <c:pt idx="0">
                  <c:v>17.166568499672287</c:v>
                </c:pt>
                <c:pt idx="1">
                  <c:v>31.563762422713687</c:v>
                </c:pt>
                <c:pt idx="2">
                  <c:v>25.71683693848906</c:v>
                </c:pt>
                <c:pt idx="3">
                  <c:v>26.780807111031681</c:v>
                </c:pt>
              </c:numCache>
            </c:numRef>
          </c:xVal>
          <c:yVal>
            <c:numRef>
              <c:f>Axial!$AQ$30:$AT$30</c:f>
              <c:numCache>
                <c:formatCode>General</c:formatCode>
                <c:ptCount val="4"/>
                <c:pt idx="0">
                  <c:v>35365.665700046273</c:v>
                </c:pt>
                <c:pt idx="1">
                  <c:v>49867.949860787019</c:v>
                </c:pt>
                <c:pt idx="2">
                  <c:v>2785.4930034459849</c:v>
                </c:pt>
                <c:pt idx="3">
                  <c:v>3355.0863540602827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0-4F0B-A7D1-3F573EA2279C}"/>
            </c:ext>
          </c:extLst>
        </c:ser>
        <c:ser>
          <c:idx val="1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Axial!$BG$31:$BJ$31</c:f>
              <c:numCache>
                <c:formatCode>General</c:formatCode>
                <c:ptCount val="4"/>
                <c:pt idx="0">
                  <c:v>43.739842276458909</c:v>
                </c:pt>
                <c:pt idx="1">
                  <c:v>33.59234618328211</c:v>
                </c:pt>
                <c:pt idx="2">
                  <c:v>38.229418945422324</c:v>
                </c:pt>
                <c:pt idx="3">
                  <c:v>44.893273974981419</c:v>
                </c:pt>
              </c:numCache>
            </c:numRef>
          </c:xVal>
          <c:yVal>
            <c:numRef>
              <c:f>Axial!$BG$30:$BJ$30</c:f>
              <c:numCache>
                <c:formatCode>General</c:formatCode>
                <c:ptCount val="4"/>
                <c:pt idx="0">
                  <c:v>397.9077574536513</c:v>
                </c:pt>
                <c:pt idx="1">
                  <c:v>73.26853834338165</c:v>
                </c:pt>
                <c:pt idx="2">
                  <c:v>114.63746826339374</c:v>
                </c:pt>
                <c:pt idx="3">
                  <c:v>183.43756413420189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6-4AA7-810B-A283389B151D}"/>
            </c:ext>
          </c:extLst>
        </c:ser>
        <c:ser>
          <c:idx val="2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Axial!$BW$31:$BZ$31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Axial!$BW$30:$BZ$30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6-4AA7-810B-A283389B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Axial!$K$41:$N$41</c:f>
              <c:numCache>
                <c:formatCode>General</c:formatCode>
                <c:ptCount val="4"/>
                <c:pt idx="0">
                  <c:v>342.11785823156379</c:v>
                </c:pt>
                <c:pt idx="1">
                  <c:v>479.7983097935948</c:v>
                </c:pt>
                <c:pt idx="2">
                  <c:v>790.79877090460582</c:v>
                </c:pt>
                <c:pt idx="3">
                  <c:v>1042.0575361067815</c:v>
                </c:pt>
              </c:numCache>
            </c:numRef>
          </c:xVal>
          <c:yVal>
            <c:numRef>
              <c:f>Axial!$K$42:$N$42</c:f>
              <c:numCache>
                <c:formatCode>General</c:formatCode>
                <c:ptCount val="4"/>
                <c:pt idx="0">
                  <c:v>12240.747275273581</c:v>
                </c:pt>
                <c:pt idx="1">
                  <c:v>403.69715080382139</c:v>
                </c:pt>
                <c:pt idx="2">
                  <c:v>600.98186051737355</c:v>
                </c:pt>
                <c:pt idx="3">
                  <c:v>916.44595034185966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5-42E3-8628-9E76F36DFFB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Axial!$AA$41:$AD$41</c:f>
              <c:numCache>
                <c:formatCode>General</c:formatCode>
                <c:ptCount val="4"/>
                <c:pt idx="0">
                  <c:v>1374.9831292041456</c:v>
                </c:pt>
                <c:pt idx="1">
                  <c:v>144.8396423616019</c:v>
                </c:pt>
                <c:pt idx="2">
                  <c:v>228.75054761148513</c:v>
                </c:pt>
                <c:pt idx="3">
                  <c:v>1042.0575361067815</c:v>
                </c:pt>
              </c:numCache>
            </c:numRef>
          </c:xVal>
          <c:yVal>
            <c:numRef>
              <c:f>Axial!$AA$42:$AD$42</c:f>
              <c:numCache>
                <c:formatCode>General</c:formatCode>
                <c:ptCount val="4"/>
                <c:pt idx="0">
                  <c:v>3780.3993763497992</c:v>
                </c:pt>
                <c:pt idx="1">
                  <c:v>133.10054728043474</c:v>
                </c:pt>
                <c:pt idx="2">
                  <c:v>232.75007947678074</c:v>
                </c:pt>
                <c:pt idx="3">
                  <c:v>916.44595034185966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5-42E3-8628-9E76F36DFFB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Axial!$AQ$41:$AT$41</c:f>
              <c:numCache>
                <c:formatCode>General</c:formatCode>
                <c:ptCount val="4"/>
                <c:pt idx="0">
                  <c:v>33790.151538427192</c:v>
                </c:pt>
                <c:pt idx="1">
                  <c:v>42490.393927273682</c:v>
                </c:pt>
                <c:pt idx="2">
                  <c:v>2509.5886606129479</c:v>
                </c:pt>
                <c:pt idx="3">
                  <c:v>2995.2090652630254</c:v>
                </c:pt>
              </c:numCache>
            </c:numRef>
          </c:xVal>
          <c:yVal>
            <c:numRef>
              <c:f>Axial!$AQ$42:$AT$42</c:f>
              <c:numCache>
                <c:formatCode>General</c:formatCode>
                <c:ptCount val="4"/>
                <c:pt idx="0">
                  <c:v>10438.197613455877</c:v>
                </c:pt>
                <c:pt idx="1">
                  <c:v>26103.234420720197</c:v>
                </c:pt>
                <c:pt idx="2">
                  <c:v>1208.6918659316957</c:v>
                </c:pt>
                <c:pt idx="3">
                  <c:v>1511.7298365011236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5-42E3-8628-9E76F36DFFB6}"/>
            </c:ext>
          </c:extLst>
        </c:ser>
        <c:ser>
          <c:idx val="1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Axial!$BG$41:$BJ$41</c:f>
              <c:numCache>
                <c:formatCode>General</c:formatCode>
                <c:ptCount val="4"/>
                <c:pt idx="0">
                  <c:v>287.4830013479999</c:v>
                </c:pt>
                <c:pt idx="1">
                  <c:v>61.03233765194868</c:v>
                </c:pt>
                <c:pt idx="2">
                  <c:v>90.052232354085135</c:v>
                </c:pt>
                <c:pt idx="3">
                  <c:v>129.95133373388722</c:v>
                </c:pt>
              </c:numCache>
            </c:numRef>
          </c:xVal>
          <c:yVal>
            <c:numRef>
              <c:f>Axial!$BG$42:$BJ$42</c:f>
              <c:numCache>
                <c:formatCode>General</c:formatCode>
                <c:ptCount val="4"/>
                <c:pt idx="0">
                  <c:v>275.10744696888833</c:v>
                </c:pt>
                <c:pt idx="1">
                  <c:v>40.538037344130444</c:v>
                </c:pt>
                <c:pt idx="2">
                  <c:v>70.939020136216072</c:v>
                </c:pt>
                <c:pt idx="3">
                  <c:v>129.46810725531324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F-462F-A565-E9EAF465C779}"/>
            </c:ext>
          </c:extLst>
        </c:ser>
        <c:ser>
          <c:idx val="2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Axial!$BW$41:$BZ$41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Axial!$BW$42:$BZ$42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F-462F-A565-E9EAF46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Axial!$K$29:$N$29</c:f>
              <c:numCache>
                <c:formatCode>General</c:formatCode>
                <c:ptCount val="4"/>
                <c:pt idx="0">
                  <c:v>59.913772721310252</c:v>
                </c:pt>
                <c:pt idx="1">
                  <c:v>47.395968144624895</c:v>
                </c:pt>
                <c:pt idx="2">
                  <c:v>45.157519161294779</c:v>
                </c:pt>
                <c:pt idx="3">
                  <c:v>48.593891145993055</c:v>
                </c:pt>
              </c:numCache>
            </c:numRef>
          </c:xVal>
          <c:yVal>
            <c:numRef>
              <c:f>Axial!$K$28:$N$28</c:f>
              <c:numCache>
                <c:formatCode>General</c:formatCode>
                <c:ptCount val="4"/>
                <c:pt idx="0">
                  <c:v>3436.7837817164568</c:v>
                </c:pt>
                <c:pt idx="1">
                  <c:v>253.65575533062432</c:v>
                </c:pt>
                <c:pt idx="2">
                  <c:v>416.96108700927203</c:v>
                </c:pt>
                <c:pt idx="3">
                  <c:v>637.75077843586246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7-4DBA-8AA2-2FA4C32740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Axial!$AA$29:$AD$29</c:f>
              <c:numCache>
                <c:formatCode>General</c:formatCode>
                <c:ptCount val="4"/>
                <c:pt idx="0">
                  <c:v>8.2042629418062614</c:v>
                </c:pt>
                <c:pt idx="1">
                  <c:v>44.014476301229166</c:v>
                </c:pt>
                <c:pt idx="2">
                  <c:v>50.256163420430788</c:v>
                </c:pt>
                <c:pt idx="3">
                  <c:v>48.593891145993055</c:v>
                </c:pt>
              </c:numCache>
            </c:numRef>
          </c:xVal>
          <c:yVal>
            <c:numRef>
              <c:f>Axial!$AA$28:$AD$28</c:f>
              <c:numCache>
                <c:formatCode>General</c:formatCode>
                <c:ptCount val="4"/>
                <c:pt idx="0">
                  <c:v>591.93867380365032</c:v>
                </c:pt>
                <c:pt idx="1">
                  <c:v>60.417762557003407</c:v>
                </c:pt>
                <c:pt idx="2">
                  <c:v>103.40372613665959</c:v>
                </c:pt>
                <c:pt idx="3">
                  <c:v>637.75077843586246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7-4DBA-8AA2-2FA4C3274096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Axial!$AQ$29:$AT$29</c:f>
              <c:numCache>
                <c:formatCode>General</c:formatCode>
                <c:ptCount val="4"/>
                <c:pt idx="0">
                  <c:v>50.909774368153315</c:v>
                </c:pt>
                <c:pt idx="1">
                  <c:v>61.940812483150502</c:v>
                </c:pt>
                <c:pt idx="2">
                  <c:v>28.728905785445743</c:v>
                </c:pt>
                <c:pt idx="3">
                  <c:v>30.700945159134442</c:v>
                </c:pt>
              </c:numCache>
            </c:numRef>
          </c:xVal>
          <c:yVal>
            <c:numRef>
              <c:f>Axial!$AQ$28:$AT$28</c:f>
              <c:numCache>
                <c:formatCode>General</c:formatCode>
                <c:ptCount val="4"/>
                <c:pt idx="0">
                  <c:v>28761.424437619535</c:v>
                </c:pt>
                <c:pt idx="1">
                  <c:v>19017.744339714907</c:v>
                </c:pt>
                <c:pt idx="2">
                  <c:v>1369.2354563472527</c:v>
                </c:pt>
                <c:pt idx="3">
                  <c:v>1828.6650313708412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7-4DBA-8AA2-2FA4C3274096}"/>
            </c:ext>
          </c:extLst>
        </c:ser>
        <c:ser>
          <c:idx val="0"/>
          <c:order val="3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Axial!$BG$29:$BJ$29</c:f>
              <c:numCache>
                <c:formatCode>General</c:formatCode>
                <c:ptCount val="4"/>
                <c:pt idx="0">
                  <c:v>-0.89655747106841932</c:v>
                </c:pt>
                <c:pt idx="1">
                  <c:v>25.561194617659311</c:v>
                </c:pt>
                <c:pt idx="2">
                  <c:v>33.501886784365105</c:v>
                </c:pt>
                <c:pt idx="3">
                  <c:v>45.523530167259942</c:v>
                </c:pt>
              </c:numCache>
            </c:numRef>
          </c:xVal>
          <c:yVal>
            <c:numRef>
              <c:f>Axial!$BG$28:$BJ$28</c:f>
              <c:numCache>
                <c:formatCode>General</c:formatCode>
                <c:ptCount val="4"/>
                <c:pt idx="0">
                  <c:v>204.4142664040653</c:v>
                </c:pt>
                <c:pt idx="1">
                  <c:v>29.444855191163015</c:v>
                </c:pt>
                <c:pt idx="2">
                  <c:v>39.540070517546738</c:v>
                </c:pt>
                <c:pt idx="3">
                  <c:v>60.647288260746436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44A6-A58D-E153F0DAE5F6}"/>
            </c:ext>
          </c:extLst>
        </c:ser>
        <c:ser>
          <c:idx val="3"/>
          <c:order val="4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Axial!$BW$29:$BZ$29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Axial!$BW$28:$BZ$28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8-44A6-A58D-E153F0DA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Axial!$C$3:$F$3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Axial!$C$32:$F$32</c:f>
              <c:numCache>
                <c:formatCode>General</c:formatCode>
                <c:ptCount val="4"/>
                <c:pt idx="0">
                  <c:v>512.23292719070116</c:v>
                </c:pt>
                <c:pt idx="1">
                  <c:v>134.30128310122979</c:v>
                </c:pt>
                <c:pt idx="2">
                  <c:v>256.88617086356606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3-4F8A-BA55-EAA1491F4880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Axial!$G$32:$J$32</c:f>
              <c:numCache>
                <c:formatCode>General</c:formatCode>
                <c:ptCount val="4"/>
                <c:pt idx="0">
                  <c:v>126.11640624273848</c:v>
                </c:pt>
                <c:pt idx="1">
                  <c:v>266.42992429439374</c:v>
                </c:pt>
                <c:pt idx="2">
                  <c:v>404.96973802500412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3-4F8A-BA55-EAA1491F4880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Axial!$S$32:$V$32</c:f>
              <c:numCache>
                <c:formatCode>General</c:formatCode>
                <c:ptCount val="4"/>
                <c:pt idx="0">
                  <c:v>11.354298193206247</c:v>
                </c:pt>
                <c:pt idx="1">
                  <c:v>15.426439535308635</c:v>
                </c:pt>
                <c:pt idx="2">
                  <c:v>29.041887222224457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3-4F8A-BA55-EAA1491F4880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Axial!$C$49:$F$49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Axial!$W$32:$Z$32</c:f>
              <c:numCache>
                <c:formatCode>General</c:formatCode>
                <c:ptCount val="4"/>
                <c:pt idx="0">
                  <c:v>43.525013806871762</c:v>
                </c:pt>
                <c:pt idx="1">
                  <c:v>9.153617316405235</c:v>
                </c:pt>
                <c:pt idx="2">
                  <c:v>14.52142078031938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3-4F8A-BA55-EAA1491F4880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Axial!$AI$32:$AL$32</c:f>
              <c:numCache>
                <c:formatCode>General</c:formatCode>
                <c:ptCount val="4"/>
                <c:pt idx="0">
                  <c:v>1686.1609422462068</c:v>
                </c:pt>
                <c:pt idx="1">
                  <c:v>240.84895421027554</c:v>
                </c:pt>
                <c:pt idx="2">
                  <c:v>327.40721853205275</c:v>
                </c:pt>
                <c:pt idx="3">
                  <c:v>401.39828581446193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53-4F8A-BA55-EAA1491F4880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Axial!$C$48:$F$48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Axial!$AM$32:$AP$32</c:f>
              <c:numCache>
                <c:formatCode>General</c:formatCode>
                <c:ptCount val="4"/>
                <c:pt idx="0">
                  <c:v>672.51700780211831</c:v>
                </c:pt>
                <c:pt idx="1">
                  <c:v>1337.8620480705265</c:v>
                </c:pt>
                <c:pt idx="2">
                  <c:v>359.21913802954458</c:v>
                </c:pt>
                <c:pt idx="3">
                  <c:v>417.50995665299661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53-4F8A-BA55-EAA1491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7390.5924784427152</c:v>
                </c:pt>
                <c:pt idx="1">
                  <c:v>7224.0627347783438</c:v>
                </c:pt>
                <c:pt idx="2">
                  <c:v>7081.5796026152184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5C0-8CCA-947601B4A950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9386.9151419577793</c:v>
                </c:pt>
                <c:pt idx="1">
                  <c:v>9418.3348470724213</c:v>
                </c:pt>
                <c:pt idx="2">
                  <c:v>9281.8609719723245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A-45C0-8CCA-947601B4A950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Rotation!$H$28:$K$28</c:f>
              <c:numCache>
                <c:formatCode>General</c:formatCode>
                <c:ptCount val="4"/>
                <c:pt idx="0">
                  <c:v>852.7564241283095</c:v>
                </c:pt>
                <c:pt idx="1">
                  <c:v>852.7564241283095</c:v>
                </c:pt>
                <c:pt idx="2">
                  <c:v>852.7564241283095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A-45C0-8CCA-947601B4A950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Rotation!$H$30:$K$30</c:f>
              <c:numCache>
                <c:formatCode>General</c:formatCode>
                <c:ptCount val="4"/>
                <c:pt idx="0">
                  <c:v>2917.6910110273652</c:v>
                </c:pt>
                <c:pt idx="1">
                  <c:v>2917.6910110273652</c:v>
                </c:pt>
                <c:pt idx="2">
                  <c:v>2917.6910110273652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A-45C0-8CCA-947601B4A950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Rotation!$U$3:$X$3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Rotation!$U$28:$X$28</c:f>
              <c:numCache>
                <c:formatCode>General</c:formatCode>
                <c:ptCount val="4"/>
                <c:pt idx="0">
                  <c:v>2232.3126904247006</c:v>
                </c:pt>
                <c:pt idx="1">
                  <c:v>2956.7682037194127</c:v>
                </c:pt>
                <c:pt idx="2">
                  <c:v>3776.6640630781349</c:v>
                </c:pt>
                <c:pt idx="3">
                  <c:v>4692.1454091890946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1-435F-BA6D-07DC23E60EB9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Rotation!$AA$3:$AC$3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Rotation!$AA$28:$AC$28</c:f>
              <c:numCache>
                <c:formatCode>General</c:formatCode>
                <c:ptCount val="3"/>
                <c:pt idx="0">
                  <c:v>2300.1865722879411</c:v>
                </c:pt>
                <c:pt idx="1">
                  <c:v>2916.593930572677</c:v>
                </c:pt>
                <c:pt idx="2">
                  <c:v>3751.9753531311294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1-435F-BA6D-07DC23E60EB9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Rotation!$U$3:$X$3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Rotation!$U$30:$X$30</c:f>
              <c:numCache>
                <c:formatCode>General</c:formatCode>
                <c:ptCount val="4"/>
                <c:pt idx="0">
                  <c:v>5515.236935432541</c:v>
                </c:pt>
                <c:pt idx="1">
                  <c:v>6965.7849290029162</c:v>
                </c:pt>
                <c:pt idx="2">
                  <c:v>7844.0104145582563</c:v>
                </c:pt>
                <c:pt idx="3">
                  <c:v>8310.0629453632682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1-435F-BA6D-07DC23E60EB9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Rotation!$V$3:$X$3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Rotation!$AA$30:$AC$30</c:f>
              <c:numCache>
                <c:formatCode>General</c:formatCode>
                <c:ptCount val="3"/>
                <c:pt idx="0">
                  <c:v>5168.9862744376805</c:v>
                </c:pt>
                <c:pt idx="1">
                  <c:v>5730.1003621100181</c:v>
                </c:pt>
                <c:pt idx="2">
                  <c:v>6094.5327684791555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1-435F-BA6D-07DC23E60EB9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544.7491358804416</c:v>
                </c:pt>
                <c:pt idx="1">
                  <c:v>826.23593530138419</c:v>
                </c:pt>
                <c:pt idx="2">
                  <c:v>1277.971593458466</c:v>
                </c:pt>
                <c:pt idx="3">
                  <c:v>1746.5342317157244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2-44DB-BBE8-1D8694828595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Rotation!$AR$3:$AU$3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Rotation!$AR$28:$AU$28</c:f>
              <c:numCache>
                <c:formatCode>General</c:formatCode>
                <c:ptCount val="4"/>
                <c:pt idx="0">
                  <c:v>579.39603415875717</c:v>
                </c:pt>
                <c:pt idx="1">
                  <c:v>825.01047460535074</c:v>
                </c:pt>
                <c:pt idx="2">
                  <c:v>1192.9256089947976</c:v>
                </c:pt>
                <c:pt idx="3">
                  <c:v>1579.1576892825949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2-44DB-BBE8-1D8694828595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1934.117582169536</c:v>
                </c:pt>
                <c:pt idx="1">
                  <c:v>2816.8808738402049</c:v>
                </c:pt>
                <c:pt idx="2">
                  <c:v>4004.8387461138627</c:v>
                </c:pt>
                <c:pt idx="3">
                  <c:v>5241.4402973579618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2-44DB-BBE8-1D8694828595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Rotation!$AR$3:$AU$3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Rotation!$AR$30:$AU$30</c:f>
              <c:numCache>
                <c:formatCode>General</c:formatCode>
                <c:ptCount val="4"/>
                <c:pt idx="0">
                  <c:v>1987.0435816597139</c:v>
                </c:pt>
                <c:pt idx="1">
                  <c:v>2763.3220431652871</c:v>
                </c:pt>
                <c:pt idx="2">
                  <c:v>3710.6810946155215</c:v>
                </c:pt>
                <c:pt idx="3">
                  <c:v>4596.9748583155824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2-44DB-BBE8-1D869482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Rotation!$M$3:$Q$3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</c:numCache>
            </c:numRef>
          </c:xVal>
          <c:yVal>
            <c:numRef>
              <c:f>Rotation!$M$32:$Q$32</c:f>
              <c:numCache>
                <c:formatCode>General</c:formatCode>
                <c:ptCount val="5"/>
                <c:pt idx="0">
                  <c:v>222.74683110673539</c:v>
                </c:pt>
                <c:pt idx="1">
                  <c:v>186.34051561510947</c:v>
                </c:pt>
                <c:pt idx="2">
                  <c:v>332.38796785499096</c:v>
                </c:pt>
                <c:pt idx="3">
                  <c:v>179.21669946652315</c:v>
                </c:pt>
                <c:pt idx="4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5-4348-A97F-B9C4F24FAE84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Rotation!$AE$3:$AH$3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Rotation!$AE$32:$AH$32</c:f>
              <c:numCache>
                <c:formatCode>General</c:formatCode>
                <c:ptCount val="4"/>
                <c:pt idx="0">
                  <c:v>176.58787879519414</c:v>
                </c:pt>
                <c:pt idx="1">
                  <c:v>191.64406581448699</c:v>
                </c:pt>
                <c:pt idx="2">
                  <c:v>217.77006178711883</c:v>
                </c:pt>
                <c:pt idx="3">
                  <c:v>232.04641966290339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5-4348-A97F-B9C4F24FAE84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Rotation!$AW$3:$AZ$3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Rotation!$AW$32:$AZ$32</c:f>
              <c:numCache>
                <c:formatCode>General</c:formatCode>
                <c:ptCount val="4"/>
                <c:pt idx="0">
                  <c:v>69.045133886662313</c:v>
                </c:pt>
                <c:pt idx="1">
                  <c:v>117.15014764258211</c:v>
                </c:pt>
                <c:pt idx="2">
                  <c:v>137.38540207179739</c:v>
                </c:pt>
                <c:pt idx="3">
                  <c:v>139.92378544024572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9-4A95-9C81-ED28A8FD4B8C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Rotation!$BO$3:$BR$3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Rotation!$BO$32:$BR$32</c:f>
              <c:numCache>
                <c:formatCode>General</c:formatCode>
                <c:ptCount val="4"/>
                <c:pt idx="0">
                  <c:v>90.468160604479209</c:v>
                </c:pt>
                <c:pt idx="1">
                  <c:v>60.127148485318116</c:v>
                </c:pt>
                <c:pt idx="2">
                  <c:v>110.62319894667945</c:v>
                </c:pt>
                <c:pt idx="3">
                  <c:v>88.166049123123685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8-4B59-8B34-C1F0A114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Rotation!$C$29:$F$29</c:f>
              <c:numCache>
                <c:formatCode>General</c:formatCode>
                <c:ptCount val="4"/>
                <c:pt idx="0">
                  <c:v>16.618779794669123</c:v>
                </c:pt>
                <c:pt idx="1">
                  <c:v>18.318991893773365</c:v>
                </c:pt>
                <c:pt idx="2">
                  <c:v>19.959053127317723</c:v>
                </c:pt>
                <c:pt idx="3">
                  <c:v>49.954879427045597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7390.5924784427152</c:v>
                </c:pt>
                <c:pt idx="1">
                  <c:v>7224.0627347783438</c:v>
                </c:pt>
                <c:pt idx="2">
                  <c:v>7081.5796026152184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4-4B6C-A2DE-BC2FFB7689D7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Rotation!$H$29:$K$29</c:f>
              <c:numCache>
                <c:formatCode>General</c:formatCode>
                <c:ptCount val="4"/>
                <c:pt idx="0">
                  <c:v>-130.0451205729544</c:v>
                </c:pt>
                <c:pt idx="1">
                  <c:v>-130.0451205729544</c:v>
                </c:pt>
                <c:pt idx="2">
                  <c:v>49.954879427045597</c:v>
                </c:pt>
                <c:pt idx="3">
                  <c:v>49.954879427045597</c:v>
                </c:pt>
              </c:numCache>
            </c:numRef>
          </c:xVal>
          <c:yVal>
            <c:numRef>
              <c:f>Rotation!$H$28:$K$28</c:f>
              <c:numCache>
                <c:formatCode>General</c:formatCode>
                <c:ptCount val="4"/>
                <c:pt idx="0">
                  <c:v>852.7564241283095</c:v>
                </c:pt>
                <c:pt idx="1">
                  <c:v>852.7564241283095</c:v>
                </c:pt>
                <c:pt idx="2">
                  <c:v>852.7564241283095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4-4B6C-A2DE-BC2FFB7689D7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Rotation!$U$29:$X$29</c:f>
              <c:numCache>
                <c:formatCode>General</c:formatCode>
                <c:ptCount val="4"/>
                <c:pt idx="0">
                  <c:v>33.197073207297038</c:v>
                </c:pt>
                <c:pt idx="1">
                  <c:v>30.133218590000002</c:v>
                </c:pt>
                <c:pt idx="2">
                  <c:v>24.84373574</c:v>
                </c:pt>
                <c:pt idx="3">
                  <c:v>22.834050959999999</c:v>
                </c:pt>
              </c:numCache>
            </c:numRef>
          </c:xVal>
          <c:yVal>
            <c:numRef>
              <c:f>Rotation!$U$28:$X$28</c:f>
              <c:numCache>
                <c:formatCode>General</c:formatCode>
                <c:ptCount val="4"/>
                <c:pt idx="0">
                  <c:v>2232.3126904247006</c:v>
                </c:pt>
                <c:pt idx="1">
                  <c:v>2956.7682037194127</c:v>
                </c:pt>
                <c:pt idx="2">
                  <c:v>3776.6640630781349</c:v>
                </c:pt>
                <c:pt idx="3">
                  <c:v>4692.1454091890946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4482-9887-554270ED798F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Rotation!$AA$29:$AC$29</c:f>
              <c:numCache>
                <c:formatCode>General</c:formatCode>
                <c:ptCount val="3"/>
                <c:pt idx="0">
                  <c:v>26.886403779999998</c:v>
                </c:pt>
                <c:pt idx="1">
                  <c:v>21.729941650000001</c:v>
                </c:pt>
                <c:pt idx="2">
                  <c:v>20.461716609999996</c:v>
                </c:pt>
              </c:numCache>
            </c:numRef>
          </c:xVal>
          <c:yVal>
            <c:numRef>
              <c:f>Rotation!$AA$28:$AC$28</c:f>
              <c:numCache>
                <c:formatCode>General</c:formatCode>
                <c:ptCount val="3"/>
                <c:pt idx="0">
                  <c:v>2300.1865722879411</c:v>
                </c:pt>
                <c:pt idx="1">
                  <c:v>2916.593930572677</c:v>
                </c:pt>
                <c:pt idx="2">
                  <c:v>3751.9753531311294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5CE-4306-A090-9C27E0CFCB25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Rotation!$AM$29:$AP$29</c:f>
              <c:numCache>
                <c:formatCode>General</c:formatCode>
                <c:ptCount val="4"/>
                <c:pt idx="0">
                  <c:v>47.509273053865044</c:v>
                </c:pt>
                <c:pt idx="1">
                  <c:v>46.662466950000002</c:v>
                </c:pt>
                <c:pt idx="2">
                  <c:v>42.259721732999999</c:v>
                </c:pt>
                <c:pt idx="3">
                  <c:v>38.732360481999997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544.7491358804416</c:v>
                </c:pt>
                <c:pt idx="1">
                  <c:v>826.23593530138419</c:v>
                </c:pt>
                <c:pt idx="2">
                  <c:v>1277.971593458466</c:v>
                </c:pt>
                <c:pt idx="3">
                  <c:v>1746.5342317157244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E-4B1E-BE55-E79EFC8CCA1B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Rotation!$AR$29:$AU$29</c:f>
              <c:numCache>
                <c:formatCode>General</c:formatCode>
                <c:ptCount val="4"/>
                <c:pt idx="0">
                  <c:v>42.725168670000002</c:v>
                </c:pt>
                <c:pt idx="1">
                  <c:v>42.744050630000004</c:v>
                </c:pt>
                <c:pt idx="2">
                  <c:v>39.032170742999995</c:v>
                </c:pt>
                <c:pt idx="3">
                  <c:v>35.647172561999994</c:v>
                </c:pt>
              </c:numCache>
            </c:numRef>
          </c:xVal>
          <c:yVal>
            <c:numRef>
              <c:f>Rotation!$AR$28:$AU$28</c:f>
              <c:numCache>
                <c:formatCode>General</c:formatCode>
                <c:ptCount val="4"/>
                <c:pt idx="0">
                  <c:v>579.39603415875717</c:v>
                </c:pt>
                <c:pt idx="1">
                  <c:v>825.01047460535074</c:v>
                </c:pt>
                <c:pt idx="2">
                  <c:v>1192.9256089947976</c:v>
                </c:pt>
                <c:pt idx="3">
                  <c:v>1579.1576892825949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E-4B1E-BE55-E79EFC8C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26.529903081693121</c:v>
                </c:pt>
                <c:pt idx="1">
                  <c:v>30.623931245545116</c:v>
                </c:pt>
                <c:pt idx="2">
                  <c:v>33.169579891969569</c:v>
                </c:pt>
                <c:pt idx="3">
                  <c:v>54.752206283703856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595.2692509465362</c:v>
                </c:pt>
                <c:pt idx="1">
                  <c:v>528.96845080467688</c:v>
                </c:pt>
                <c:pt idx="2">
                  <c:v>494.84768442981095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C-4B6C-A785-4412AB5AC0C4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Rotation!$H$33:$K$33</c:f>
              <c:numCache>
                <c:formatCode>General</c:formatCode>
                <c:ptCount val="4"/>
                <c:pt idx="0">
                  <c:v>-125.24779371629614</c:v>
                </c:pt>
                <c:pt idx="1">
                  <c:v>-125.24779371629614</c:v>
                </c:pt>
                <c:pt idx="2">
                  <c:v>54.752206283703856</c:v>
                </c:pt>
                <c:pt idx="3">
                  <c:v>54.752206283703856</c:v>
                </c:pt>
              </c:numCache>
            </c:numRef>
          </c:xVal>
          <c:yVal>
            <c:numRef>
              <c:f>Rotation!$H$32:$K$32</c:f>
              <c:numCache>
                <c:formatCode>General</c:formatCode>
                <c:ptCount val="4"/>
                <c:pt idx="0">
                  <c:v>179.21669946652315</c:v>
                </c:pt>
                <c:pt idx="1">
                  <c:v>179.21669946652315</c:v>
                </c:pt>
                <c:pt idx="2">
                  <c:v>179.21669946652315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C-4B6C-A785-4412AB5AC0C4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Rotation!$U$33:$X$33</c:f>
              <c:numCache>
                <c:formatCode>General</c:formatCode>
                <c:ptCount val="4"/>
                <c:pt idx="0">
                  <c:v>36.649110333475321</c:v>
                </c:pt>
                <c:pt idx="1">
                  <c:v>34.266546840000004</c:v>
                </c:pt>
                <c:pt idx="2">
                  <c:v>28.97688832</c:v>
                </c:pt>
                <c:pt idx="3">
                  <c:v>27.334705960000008</c:v>
                </c:pt>
              </c:numCache>
            </c:numRef>
          </c:xVal>
          <c:yVal>
            <c:numRef>
              <c:f>Rotation!$U$32:$X$32</c:f>
              <c:numCache>
                <c:formatCode>General</c:formatCode>
                <c:ptCount val="4"/>
                <c:pt idx="0">
                  <c:v>160.10742587551616</c:v>
                </c:pt>
                <c:pt idx="1">
                  <c:v>185.67471952256554</c:v>
                </c:pt>
                <c:pt idx="2">
                  <c:v>217.43233352511797</c:v>
                </c:pt>
                <c:pt idx="3">
                  <c:v>236.60237400290521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1-4973-8A18-7F9693FB7E5B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Rotation!$AA$33:$AC$33</c:f>
              <c:numCache>
                <c:formatCode>General</c:formatCode>
                <c:ptCount val="3"/>
                <c:pt idx="0">
                  <c:v>35.083359470000005</c:v>
                </c:pt>
                <c:pt idx="1">
                  <c:v>29.436940449999994</c:v>
                </c:pt>
                <c:pt idx="2">
                  <c:v>26.605621819999996</c:v>
                </c:pt>
              </c:numCache>
            </c:numRef>
          </c:xVal>
          <c:yVal>
            <c:numRef>
              <c:f>Rotation!$AA$32:$AC$32</c:f>
              <c:numCache>
                <c:formatCode>General</c:formatCode>
                <c:ptCount val="3"/>
                <c:pt idx="0">
                  <c:v>197.62314007057634</c:v>
                </c:pt>
                <c:pt idx="1">
                  <c:v>218.11130006330001</c:v>
                </c:pt>
                <c:pt idx="2">
                  <c:v>227.49985531318558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5-4E40-8B4B-C2B6B80CE513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47.596385224444546</c:v>
                </c:pt>
                <c:pt idx="1">
                  <c:v>47.530370619999999</c:v>
                </c:pt>
                <c:pt idx="2">
                  <c:v>44.826931680999998</c:v>
                </c:pt>
                <c:pt idx="3">
                  <c:v>42.381693081999998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50.753734998996087</c:v>
                </c:pt>
                <c:pt idx="1">
                  <c:v>78.92228906847707</c:v>
                </c:pt>
                <c:pt idx="2">
                  <c:v>99.677694956191189</c:v>
                </c:pt>
                <c:pt idx="3">
                  <c:v>122.20966094089313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A-4881-AB5A-2C2491CC870D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Rotation!$AR$33:$AU$33</c:f>
              <c:numCache>
                <c:formatCode>General</c:formatCode>
                <c:ptCount val="4"/>
                <c:pt idx="0">
                  <c:v>48.10243449</c:v>
                </c:pt>
                <c:pt idx="1">
                  <c:v>48.374790250000004</c:v>
                </c:pt>
                <c:pt idx="2">
                  <c:v>45.814774024999998</c:v>
                </c:pt>
                <c:pt idx="3">
                  <c:v>43.180052011999997</c:v>
                </c:pt>
              </c:numCache>
            </c:numRef>
          </c:xVal>
          <c:yVal>
            <c:numRef>
              <c:f>Rotation!$AR$32:$AU$32</c:f>
              <c:numCache>
                <c:formatCode>General</c:formatCode>
                <c:ptCount val="4"/>
                <c:pt idx="0">
                  <c:v>87.337784798327945</c:v>
                </c:pt>
                <c:pt idx="1">
                  <c:v>155.38369030112366</c:v>
                </c:pt>
                <c:pt idx="2">
                  <c:v>175.10254983245326</c:v>
                </c:pt>
                <c:pt idx="3">
                  <c:v>157.64459294756955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A-4881-AB5A-2C2491CC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Rotation!$C$39:$F$39</c:f>
              <c:numCache>
                <c:formatCode>General</c:formatCode>
                <c:ptCount val="4"/>
                <c:pt idx="0">
                  <c:v>7081.8791762676356</c:v>
                </c:pt>
                <c:pt idx="1">
                  <c:v>6857.9569594590548</c:v>
                </c:pt>
                <c:pt idx="2">
                  <c:v>6656.2373282912058</c:v>
                </c:pt>
                <c:pt idx="3">
                  <c:v>548.65552900022305</c:v>
                </c:pt>
              </c:numCache>
            </c:numRef>
          </c:xVal>
          <c:yVal>
            <c:numRef>
              <c:f>Rotation!$C$40:$F$40</c:f>
              <c:numCache>
                <c:formatCode>General</c:formatCode>
                <c:ptCount val="4"/>
                <c:pt idx="0">
                  <c:v>2113.7276350468806</c:v>
                </c:pt>
                <c:pt idx="1">
                  <c:v>2270.5745392345702</c:v>
                </c:pt>
                <c:pt idx="2">
                  <c:v>2417.2865567902086</c:v>
                </c:pt>
                <c:pt idx="3">
                  <c:v>652.81745487508726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933-86D7-17D10B0D8133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Rotation!$H$39:$K$39</c:f>
              <c:numCache>
                <c:formatCode>General</c:formatCode>
                <c:ptCount val="4"/>
                <c:pt idx="0">
                  <c:v>-548.65552900022294</c:v>
                </c:pt>
                <c:pt idx="1">
                  <c:v>-548.65552900022294</c:v>
                </c:pt>
                <c:pt idx="2">
                  <c:v>548.65552900022305</c:v>
                </c:pt>
                <c:pt idx="3">
                  <c:v>548.65552900022305</c:v>
                </c:pt>
              </c:numCache>
            </c:numRef>
          </c:xVal>
          <c:yVal>
            <c:numRef>
              <c:f>Rotation!$H$40:$K$40</c:f>
              <c:numCache>
                <c:formatCode>General</c:formatCode>
                <c:ptCount val="4"/>
                <c:pt idx="0">
                  <c:v>-652.81745487508738</c:v>
                </c:pt>
                <c:pt idx="1">
                  <c:v>-652.81745487508738</c:v>
                </c:pt>
                <c:pt idx="2">
                  <c:v>652.81745487508726</c:v>
                </c:pt>
                <c:pt idx="3">
                  <c:v>652.81745487508726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0-4933-86D7-17D10B0D8133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Rotation!$U$39:$X$39</c:f>
              <c:numCache>
                <c:formatCode>General</c:formatCode>
                <c:ptCount val="4"/>
                <c:pt idx="0">
                  <c:v>1867.9820327788825</c:v>
                </c:pt>
                <c:pt idx="1">
                  <c:v>2557.1920637495186</c:v>
                </c:pt>
                <c:pt idx="2">
                  <c:v>3427.1603638765605</c:v>
                </c:pt>
                <c:pt idx="3">
                  <c:v>4324.434584839084</c:v>
                </c:pt>
              </c:numCache>
            </c:numRef>
          </c:xVal>
          <c:yVal>
            <c:numRef>
              <c:f>Rotation!$U$40:$X$40</c:f>
              <c:numCache>
                <c:formatCode>General</c:formatCode>
                <c:ptCount val="4"/>
                <c:pt idx="0">
                  <c:v>1222.2369136327206</c:v>
                </c:pt>
                <c:pt idx="1">
                  <c:v>1484.3338437233717</c:v>
                </c:pt>
                <c:pt idx="2">
                  <c:v>1586.7461314335469</c:v>
                </c:pt>
                <c:pt idx="3">
                  <c:v>1820.8498187445111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4-4A4A-965F-88E43680A159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Rotation!$AA$39:$AC$39</c:f>
              <c:numCache>
                <c:formatCode>General</c:formatCode>
                <c:ptCount val="3"/>
                <c:pt idx="0">
                  <c:v>2051.547598167152</c:v>
                </c:pt>
                <c:pt idx="1">
                  <c:v>2709.3384975578683</c:v>
                </c:pt>
                <c:pt idx="2">
                  <c:v>3515.2481400162792</c:v>
                </c:pt>
              </c:numCache>
            </c:numRef>
          </c:xVal>
          <c:yVal>
            <c:numRef>
              <c:f>Rotation!$AA$40:$AC$40</c:f>
              <c:numCache>
                <c:formatCode>General</c:formatCode>
                <c:ptCount val="3"/>
                <c:pt idx="0">
                  <c:v>1040.1974426945765</c:v>
                </c:pt>
                <c:pt idx="1">
                  <c:v>1079.8171426238102</c:v>
                </c:pt>
                <c:pt idx="2">
                  <c:v>1311.6209683500613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70F-AD1F-C3F44B25FA53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Rotation!$AR$39:$AU$39</c:f>
              <c:numCache>
                <c:formatCode>General</c:formatCode>
                <c:ptCount val="4"/>
                <c:pt idx="0">
                  <c:v>425.63395908148317</c:v>
                </c:pt>
                <c:pt idx="1">
                  <c:v>605.88190881052049</c:v>
                </c:pt>
                <c:pt idx="2">
                  <c:v>926.6556479540975</c:v>
                </c:pt>
                <c:pt idx="3">
                  <c:v>1283.257038658481</c:v>
                </c:pt>
              </c:numCache>
            </c:numRef>
          </c:xVal>
          <c:yVal>
            <c:numRef>
              <c:f>Rotation!$AR$40:$AU$40</c:f>
              <c:numCache>
                <c:formatCode>General</c:formatCode>
                <c:ptCount val="4"/>
                <c:pt idx="0">
                  <c:v>393.11003202095725</c:v>
                </c:pt>
                <c:pt idx="1">
                  <c:v>559.95481584201616</c:v>
                </c:pt>
                <c:pt idx="2">
                  <c:v>751.25283274699234</c:v>
                </c:pt>
                <c:pt idx="3">
                  <c:v>920.32080295612707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D-4ECB-A748-48F02991D603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Rotation!$AM$39:$AP$39</c:f>
              <c:numCache>
                <c:formatCode>General</c:formatCode>
                <c:ptCount val="4"/>
                <c:pt idx="0">
                  <c:v>367.96217485868857</c:v>
                </c:pt>
                <c:pt idx="1">
                  <c:v>567.04155131128971</c:v>
                </c:pt>
                <c:pt idx="2">
                  <c:v>945.83192929626921</c:v>
                </c:pt>
                <c:pt idx="3">
                  <c:v>1362.4314418888976</c:v>
                </c:pt>
              </c:numCache>
            </c:numRef>
          </c:xVal>
          <c:yVal>
            <c:numRef>
              <c:f>Rotation!$AM$40:$AP$40</c:f>
              <c:numCache>
                <c:formatCode>General</c:formatCode>
                <c:ptCount val="4"/>
                <c:pt idx="0">
                  <c:v>401.69075034876238</c:v>
                </c:pt>
                <c:pt idx="1">
                  <c:v>600.94067916046356</c:v>
                </c:pt>
                <c:pt idx="2">
                  <c:v>859.42617787129802</c:v>
                </c:pt>
                <c:pt idx="3">
                  <c:v>1092.7773738083047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D-4ECB-A748-48F02991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Rotation!$C$43:$F$43</c:f>
              <c:numCache>
                <c:formatCode>General</c:formatCode>
                <c:ptCount val="4"/>
                <c:pt idx="0">
                  <c:v>532.5882118779349</c:v>
                </c:pt>
                <c:pt idx="1">
                  <c:v>455.1928697386673</c:v>
                </c:pt>
                <c:pt idx="2">
                  <c:v>414.2146858455925</c:v>
                </c:pt>
                <c:pt idx="3">
                  <c:v>103.42842028427761</c:v>
                </c:pt>
              </c:numCache>
            </c:numRef>
          </c:xVal>
          <c:yVal>
            <c:numRef>
              <c:f>Rotation!$C$44:$F$44</c:f>
              <c:numCache>
                <c:formatCode>General</c:formatCode>
                <c:ptCount val="4"/>
                <c:pt idx="0">
                  <c:v>265.8858358226596</c:v>
                </c:pt>
                <c:pt idx="1">
                  <c:v>269.45699709930807</c:v>
                </c:pt>
                <c:pt idx="2">
                  <c:v>270.74051195819015</c:v>
                </c:pt>
                <c:pt idx="3">
                  <c:v>146.35978698116813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3-40A8-8DBA-74CE3DC7A9E4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Rotation!$H$43:$K$43</c:f>
              <c:numCache>
                <c:formatCode>General</c:formatCode>
                <c:ptCount val="4"/>
                <c:pt idx="0">
                  <c:v>-103.42842028427755</c:v>
                </c:pt>
                <c:pt idx="1">
                  <c:v>-103.42842028427755</c:v>
                </c:pt>
                <c:pt idx="2">
                  <c:v>103.42842028427761</c:v>
                </c:pt>
                <c:pt idx="3">
                  <c:v>103.42842028427761</c:v>
                </c:pt>
              </c:numCache>
            </c:numRef>
          </c:xVal>
          <c:yVal>
            <c:numRef>
              <c:f>Rotation!$H$44:$K$44</c:f>
              <c:numCache>
                <c:formatCode>General</c:formatCode>
                <c:ptCount val="4"/>
                <c:pt idx="0">
                  <c:v>-146.35978698116818</c:v>
                </c:pt>
                <c:pt idx="1">
                  <c:v>-146.35978698116818</c:v>
                </c:pt>
                <c:pt idx="2">
                  <c:v>146.35978698116813</c:v>
                </c:pt>
                <c:pt idx="3">
                  <c:v>146.35978698116813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3-40A8-8DBA-74CE3DC7A9E4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Rotation!$U$43:$X$43</c:f>
              <c:numCache>
                <c:formatCode>General</c:formatCode>
                <c:ptCount val="4"/>
                <c:pt idx="0">
                  <c:v>128.45516986847875</c:v>
                </c:pt>
                <c:pt idx="1">
                  <c:v>153.44663455063719</c:v>
                </c:pt>
                <c:pt idx="2">
                  <c:v>190.21310947311684</c:v>
                </c:pt>
                <c:pt idx="3">
                  <c:v>210.18317555373096</c:v>
                </c:pt>
              </c:numCache>
            </c:numRef>
          </c:xVal>
          <c:yVal>
            <c:numRef>
              <c:f>Rotation!$U$44:$X$44</c:f>
              <c:numCache>
                <c:formatCode>General</c:formatCode>
                <c:ptCount val="4"/>
                <c:pt idx="0">
                  <c:v>95.570168748120182</c:v>
                </c:pt>
                <c:pt idx="1">
                  <c:v>104.54296635769704</c:v>
                </c:pt>
                <c:pt idx="2">
                  <c:v>105.33656842116228</c:v>
                </c:pt>
                <c:pt idx="3">
                  <c:v>108.64490829284243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4-4525-8CE8-AB8646E520DB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Rotation!$AA$43:$AC$43</c:f>
              <c:numCache>
                <c:formatCode>General</c:formatCode>
                <c:ptCount val="3"/>
                <c:pt idx="0">
                  <c:v>161.71831243971781</c:v>
                </c:pt>
                <c:pt idx="1">
                  <c:v>189.95250491301397</c:v>
                </c:pt>
                <c:pt idx="2">
                  <c:v>203.40996359758071</c:v>
                </c:pt>
              </c:numCache>
            </c:numRef>
          </c:xVal>
          <c:yVal>
            <c:numRef>
              <c:f>Rotation!$AA$44:$AC$44</c:f>
              <c:numCache>
                <c:formatCode>General</c:formatCode>
                <c:ptCount val="3"/>
                <c:pt idx="0">
                  <c:v>113.58738007808988</c:v>
                </c:pt>
                <c:pt idx="1">
                  <c:v>107.19414672720849</c:v>
                </c:pt>
                <c:pt idx="2">
                  <c:v>101.88508662582204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4E6B-A928-D324403DD410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Rotation!$AM$43:$AP$43</c:f>
              <c:numCache>
                <c:formatCode>General</c:formatCode>
                <c:ptCount val="4"/>
                <c:pt idx="0">
                  <c:v>34.225729183820285</c:v>
                </c:pt>
                <c:pt idx="1">
                  <c:v>53.288274815252002</c:v>
                </c:pt>
                <c:pt idx="2">
                  <c:v>70.695353280096427</c:v>
                </c:pt>
                <c:pt idx="3">
                  <c:v>90.27270231091066</c:v>
                </c:pt>
              </c:numCache>
            </c:numRef>
          </c:xVal>
          <c:yVal>
            <c:numRef>
              <c:f>Rotation!$AM$44:$AP$44</c:f>
              <c:numCache>
                <c:formatCode>General</c:formatCode>
                <c:ptCount val="4"/>
                <c:pt idx="0">
                  <c:v>37.477207449116491</c:v>
                </c:pt>
                <c:pt idx="1">
                  <c:v>58.215869649284073</c:v>
                </c:pt>
                <c:pt idx="2">
                  <c:v>70.269551701870569</c:v>
                </c:pt>
                <c:pt idx="3">
                  <c:v>82.377426791407885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1-444B-BB29-EC93B205F5E9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Rotation!$AR$43:$AU$43</c:f>
              <c:numCache>
                <c:formatCode>General</c:formatCode>
                <c:ptCount val="4"/>
                <c:pt idx="0">
                  <c:v>58.324253839996167</c:v>
                </c:pt>
                <c:pt idx="1">
                  <c:v>103.21442030087101</c:v>
                </c:pt>
                <c:pt idx="2">
                  <c:v>122.04301377874619</c:v>
                </c:pt>
                <c:pt idx="3">
                  <c:v>114.9555271060771</c:v>
                </c:pt>
              </c:numCache>
            </c:numRef>
          </c:xVal>
          <c:yVal>
            <c:numRef>
              <c:f>Rotation!$AR$44:$AU$44</c:f>
              <c:numCache>
                <c:formatCode>General</c:formatCode>
                <c:ptCount val="4"/>
                <c:pt idx="0">
                  <c:v>65.008999896066214</c:v>
                </c:pt>
                <c:pt idx="1">
                  <c:v>116.15022450925636</c:v>
                </c:pt>
                <c:pt idx="2">
                  <c:v>125.56434902323011</c:v>
                </c:pt>
                <c:pt idx="3">
                  <c:v>107.8751337119397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1-444B-BB29-EC93B205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ysClr val="windowText" lastClr="00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Rotation!$C$31:$F$31</c:f>
              <c:numCache>
                <c:formatCode>General</c:formatCode>
                <c:ptCount val="4"/>
                <c:pt idx="0">
                  <c:v>12.371090266767609</c:v>
                </c:pt>
                <c:pt idx="1">
                  <c:v>12.965355273976819</c:v>
                </c:pt>
                <c:pt idx="2">
                  <c:v>13.981978306668914</c:v>
                </c:pt>
                <c:pt idx="3">
                  <c:v>-145.37439838237049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9386.9151419577793</c:v>
                </c:pt>
                <c:pt idx="1">
                  <c:v>9418.3348470724213</c:v>
                </c:pt>
                <c:pt idx="2">
                  <c:v>9281.8609719723245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2-4B8C-AD89-2BE7689EA636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Rotation!$H$31:$K$31</c:f>
              <c:numCache>
                <c:formatCode>General</c:formatCode>
                <c:ptCount val="4"/>
                <c:pt idx="0">
                  <c:v>-145.37439838237049</c:v>
                </c:pt>
                <c:pt idx="1">
                  <c:v>-145.37439838237049</c:v>
                </c:pt>
                <c:pt idx="2">
                  <c:v>34.625601617629513</c:v>
                </c:pt>
                <c:pt idx="3">
                  <c:v>-145.37439838237049</c:v>
                </c:pt>
              </c:numCache>
            </c:numRef>
          </c:xVal>
          <c:yVal>
            <c:numRef>
              <c:f>Rotation!$H$30:$K$30</c:f>
              <c:numCache>
                <c:formatCode>General</c:formatCode>
                <c:ptCount val="4"/>
                <c:pt idx="0">
                  <c:v>2917.6910110273652</c:v>
                </c:pt>
                <c:pt idx="1">
                  <c:v>2917.6910110273652</c:v>
                </c:pt>
                <c:pt idx="2">
                  <c:v>2917.6910110273652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2-4B8C-AD89-2BE7689EA636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Rotation!$U$31:$X$31</c:f>
              <c:numCache>
                <c:formatCode>General</c:formatCode>
                <c:ptCount val="4"/>
                <c:pt idx="0">
                  <c:v>26.283919019423859</c:v>
                </c:pt>
                <c:pt idx="1">
                  <c:v>23.142616759999999</c:v>
                </c:pt>
                <c:pt idx="2">
                  <c:v>18.099356009999994</c:v>
                </c:pt>
                <c:pt idx="3">
                  <c:v>14.343269219999996</c:v>
                </c:pt>
              </c:numCache>
            </c:numRef>
          </c:xVal>
          <c:yVal>
            <c:numRef>
              <c:f>Rotation!$U$30:$X$30</c:f>
              <c:numCache>
                <c:formatCode>General</c:formatCode>
                <c:ptCount val="4"/>
                <c:pt idx="0">
                  <c:v>5515.236935432541</c:v>
                </c:pt>
                <c:pt idx="1">
                  <c:v>6965.7849290029162</c:v>
                </c:pt>
                <c:pt idx="2">
                  <c:v>7844.0104145582563</c:v>
                </c:pt>
                <c:pt idx="3">
                  <c:v>8310.0629453632682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2-4B8C-AD89-2BE7689EA636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Rotation!$AA$29:$AC$29</c:f>
              <c:numCache>
                <c:formatCode>General</c:formatCode>
                <c:ptCount val="3"/>
                <c:pt idx="0">
                  <c:v>26.886403779999998</c:v>
                </c:pt>
                <c:pt idx="1">
                  <c:v>21.729941650000001</c:v>
                </c:pt>
                <c:pt idx="2">
                  <c:v>20.461716609999996</c:v>
                </c:pt>
              </c:numCache>
            </c:numRef>
          </c:xVal>
          <c:yVal>
            <c:numRef>
              <c:f>Rotation!$AA$30:$AC$30</c:f>
              <c:numCache>
                <c:formatCode>General</c:formatCode>
                <c:ptCount val="3"/>
                <c:pt idx="0">
                  <c:v>5168.9862744376805</c:v>
                </c:pt>
                <c:pt idx="1">
                  <c:v>5730.1003621100181</c:v>
                </c:pt>
                <c:pt idx="2">
                  <c:v>6094.5327684791555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811-8DDF-966E88C26A57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Rotation!$AM$31:$AP$31</c:f>
              <c:numCache>
                <c:formatCode>General</c:formatCode>
                <c:ptCount val="4"/>
                <c:pt idx="0">
                  <c:v>38.837643797076879</c:v>
                </c:pt>
                <c:pt idx="1">
                  <c:v>37.239544768000002</c:v>
                </c:pt>
                <c:pt idx="2">
                  <c:v>32.290221111999998</c:v>
                </c:pt>
                <c:pt idx="3">
                  <c:v>28.576473922000002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1934.117582169536</c:v>
                </c:pt>
                <c:pt idx="1">
                  <c:v>2816.8808738402049</c:v>
                </c:pt>
                <c:pt idx="2">
                  <c:v>4004.8387461138627</c:v>
                </c:pt>
                <c:pt idx="3">
                  <c:v>5241.4402973579618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1-42B1-96B0-9481EB2C0AA4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Rotation!$AR$31:$AU$31</c:f>
              <c:numCache>
                <c:formatCode>General</c:formatCode>
                <c:ptCount val="4"/>
                <c:pt idx="0">
                  <c:v>34.373335330000003</c:v>
                </c:pt>
                <c:pt idx="1">
                  <c:v>32.349970134000003</c:v>
                </c:pt>
                <c:pt idx="2">
                  <c:v>28.196399729999996</c:v>
                </c:pt>
                <c:pt idx="3">
                  <c:v>24.493299142000001</c:v>
                </c:pt>
              </c:numCache>
            </c:numRef>
          </c:xVal>
          <c:yVal>
            <c:numRef>
              <c:f>Rotation!$AR$30:$AU$30</c:f>
              <c:numCache>
                <c:formatCode>General</c:formatCode>
                <c:ptCount val="4"/>
                <c:pt idx="0">
                  <c:v>1987.0435816597139</c:v>
                </c:pt>
                <c:pt idx="1">
                  <c:v>2763.3220431652871</c:v>
                </c:pt>
                <c:pt idx="2">
                  <c:v>3710.6810946155215</c:v>
                </c:pt>
                <c:pt idx="3">
                  <c:v>4596.9748583155824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2B1-96B0-9481EB2C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Rotation!$C$41:$F$41</c:f>
              <c:numCache>
                <c:formatCode>General</c:formatCode>
                <c:ptCount val="4"/>
                <c:pt idx="0">
                  <c:v>9168.9556941137489</c:v>
                </c:pt>
                <c:pt idx="1">
                  <c:v>9178.2229386014442</c:v>
                </c:pt>
                <c:pt idx="2">
                  <c:v>9006.8558777032449</c:v>
                </c:pt>
                <c:pt idx="3">
                  <c:v>-2400.9170347798322</c:v>
                </c:pt>
              </c:numCache>
            </c:numRef>
          </c:xVal>
          <c:yVal>
            <c:numRef>
              <c:f>Rotation!$C$42:$F$42</c:f>
              <c:numCache>
                <c:formatCode>General</c:formatCode>
                <c:ptCount val="4"/>
                <c:pt idx="0">
                  <c:v>2011.0761700381402</c:v>
                </c:pt>
                <c:pt idx="1">
                  <c:v>2113.1149947196323</c:v>
                </c:pt>
                <c:pt idx="2">
                  <c:v>2242.6525146142299</c:v>
                </c:pt>
                <c:pt idx="3">
                  <c:v>-1657.8655638904825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F-43EB-8C2E-2C2B5FFEED0E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Rotation!$H$41:$K$41</c:f>
              <c:numCache>
                <c:formatCode>General</c:formatCode>
                <c:ptCount val="4"/>
                <c:pt idx="0">
                  <c:v>-2400.9170347798322</c:v>
                </c:pt>
                <c:pt idx="1">
                  <c:v>-2400.9170347798322</c:v>
                </c:pt>
                <c:pt idx="2">
                  <c:v>2400.9170347798322</c:v>
                </c:pt>
                <c:pt idx="3">
                  <c:v>-2400.9170347798322</c:v>
                </c:pt>
              </c:numCache>
            </c:numRef>
          </c:xVal>
          <c:yVal>
            <c:numRef>
              <c:f>Rotation!$H$42:$K$42</c:f>
              <c:numCache>
                <c:formatCode>General</c:formatCode>
                <c:ptCount val="4"/>
                <c:pt idx="0">
                  <c:v>-1657.8655638904825</c:v>
                </c:pt>
                <c:pt idx="1">
                  <c:v>-1657.8655638904825</c:v>
                </c:pt>
                <c:pt idx="2">
                  <c:v>1657.865563890482</c:v>
                </c:pt>
                <c:pt idx="3">
                  <c:v>-1657.8655638904825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F-43EB-8C2E-2C2B5FFEED0E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Rotation!$U$41:$X$41</c:f>
              <c:numCache>
                <c:formatCode>General</c:formatCode>
                <c:ptCount val="4"/>
                <c:pt idx="0">
                  <c:v>4945.0207257494621</c:v>
                </c:pt>
                <c:pt idx="1">
                  <c:v>6405.2441858435332</c:v>
                </c:pt>
                <c:pt idx="2">
                  <c:v>7455.88268830793</c:v>
                </c:pt>
                <c:pt idx="3">
                  <c:v>8051.0293403319447</c:v>
                </c:pt>
              </c:numCache>
            </c:numRef>
          </c:xVal>
          <c:yVal>
            <c:numRef>
              <c:f>Rotation!$U$42:$X$42</c:f>
              <c:numCache>
                <c:formatCode>General</c:formatCode>
                <c:ptCount val="4"/>
                <c:pt idx="0">
                  <c:v>2442.2547933963783</c:v>
                </c:pt>
                <c:pt idx="1">
                  <c:v>2737.7009692151887</c:v>
                </c:pt>
                <c:pt idx="2">
                  <c:v>2436.8653475086599</c:v>
                </c:pt>
                <c:pt idx="3">
                  <c:v>2058.6579893255234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F-43EB-8C2E-2C2B5FFEED0E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Rotation!$AA$41:$AC$41</c:f>
              <c:numCache>
                <c:formatCode>General</c:formatCode>
                <c:ptCount val="3"/>
                <c:pt idx="0">
                  <c:v>4913.2557761309872</c:v>
                </c:pt>
                <c:pt idx="1">
                  <c:v>5561.2213024118855</c:v>
                </c:pt>
                <c:pt idx="2">
                  <c:v>5951.8452628372015</c:v>
                </c:pt>
              </c:numCache>
            </c:numRef>
          </c:xVal>
          <c:yVal>
            <c:numRef>
              <c:f>Rotation!$AA$42:$AC$42</c:f>
              <c:numCache>
                <c:formatCode>General</c:formatCode>
                <c:ptCount val="3"/>
                <c:pt idx="0">
                  <c:v>1605.7200203150685</c:v>
                </c:pt>
                <c:pt idx="1">
                  <c:v>1380.8938356925257</c:v>
                </c:pt>
                <c:pt idx="2">
                  <c:v>1311.0559230286717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4-42AE-B49A-A404FE8245F9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Rotation!$AM$41:$AP$41</c:f>
              <c:numCache>
                <c:formatCode>General</c:formatCode>
                <c:ptCount val="4"/>
                <c:pt idx="0">
                  <c:v>1506.5346901964629</c:v>
                </c:pt>
                <c:pt idx="1">
                  <c:v>2242.5539120065928</c:v>
                </c:pt>
                <c:pt idx="2">
                  <c:v>3385.502532054576</c:v>
                </c:pt>
                <c:pt idx="3">
                  <c:v>4602.9251883945226</c:v>
                </c:pt>
              </c:numCache>
            </c:numRef>
          </c:xVal>
          <c:yVal>
            <c:numRef>
              <c:f>Rotation!$AM$42:$AP$42</c:f>
              <c:numCache>
                <c:formatCode>General</c:formatCode>
                <c:ptCount val="4"/>
                <c:pt idx="0">
                  <c:v>1212.9155159746203</c:v>
                </c:pt>
                <c:pt idx="1">
                  <c:v>1704.6318690998014</c:v>
                </c:pt>
                <c:pt idx="2">
                  <c:v>2139.4172075186525</c:v>
                </c:pt>
                <c:pt idx="3">
                  <c:v>2507.1450099288563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6-44F9-A886-2B420518AC06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Rotation!$AR$41:$AU$41</c:f>
              <c:numCache>
                <c:formatCode>General</c:formatCode>
                <c:ptCount val="4"/>
                <c:pt idx="0">
                  <c:v>1640.0587525132735</c:v>
                </c:pt>
                <c:pt idx="1">
                  <c:v>2334.4419717312544</c:v>
                </c:pt>
                <c:pt idx="2">
                  <c:v>3270.3462347276259</c:v>
                </c:pt>
                <c:pt idx="3">
                  <c:v>4183.2920053406324</c:v>
                </c:pt>
              </c:numCache>
            </c:numRef>
          </c:xVal>
          <c:yVal>
            <c:numRef>
              <c:f>Rotation!$AR$42:$AU$42</c:f>
              <c:numCache>
                <c:formatCode>General</c:formatCode>
                <c:ptCount val="4"/>
                <c:pt idx="0">
                  <c:v>1121.8509186695305</c:v>
                </c:pt>
                <c:pt idx="1">
                  <c:v>1478.6241560527376</c:v>
                </c:pt>
                <c:pt idx="2">
                  <c:v>1753.2796955819349</c:v>
                </c:pt>
                <c:pt idx="3">
                  <c:v>1905.8451789268504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6-44F9-A886-2B420518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80-4ED9-B155-13DC66F7A749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D80-4ED9-B155-13DC66F7A749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80-4ED9-B155-13DC66F7A749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D80-4ED9-B155-13DC66F7A749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D80-4ED9-B155-13DC66F7A749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D80-4ED9-B155-13DC66F7A749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D80-4ED9-B155-13DC66F7A749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D80-4ED9-B155-13DC66F7A749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D80-4ED9-B155-13DC66F7A749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DD80-4ED9-B155-13DC66F7A749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DD80-4ED9-B155-13DC66F7A749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DD80-4ED9-B155-13DC66F7A749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DD80-4ED9-B155-13DC66F7A749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DD80-4ED9-B155-13DC66F7A749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Rotation!$BF$5:$CC$5</c:f>
              <c:strCache>
                <c:ptCount val="24"/>
                <c:pt idx="0">
                  <c:v>-30,28616641</c:v>
                </c:pt>
                <c:pt idx="1">
                  <c:v>-41,64490751</c:v>
                </c:pt>
                <c:pt idx="2">
                  <c:v>22,07551845</c:v>
                </c:pt>
                <c:pt idx="3">
                  <c:v>73,95527151</c:v>
                </c:pt>
                <c:pt idx="4">
                  <c:v>-28,98565389</c:v>
                </c:pt>
                <c:pt idx="5">
                  <c:v>-23,43181358</c:v>
                </c:pt>
                <c:pt idx="6">
                  <c:v>-35,77909204</c:v>
                </c:pt>
                <c:pt idx="7">
                  <c:v>27,45039894</c:v>
                </c:pt>
                <c:pt idx="8">
                  <c:v>73,82978466</c:v>
                </c:pt>
                <c:pt idx="16">
                  <c:v>Phi</c:v>
                </c:pt>
                <c:pt idx="17">
                  <c:v>-86,22761967</c:v>
                </c:pt>
                <c:pt idx="18">
                  <c:v>-8,499785322</c:v>
                </c:pt>
                <c:pt idx="19">
                  <c:v>-36,45895866</c:v>
                </c:pt>
                <c:pt idx="20">
                  <c:v>34,48770028</c:v>
                </c:pt>
                <c:pt idx="21">
                  <c:v>-79,46371419</c:v>
                </c:pt>
                <c:pt idx="22">
                  <c:v>-81,75882341</c:v>
                </c:pt>
                <c:pt idx="23">
                  <c:v>-2,786013389</c:v>
                </c:pt>
              </c:strCache>
            </c:strRef>
          </c:xVal>
          <c:yVal>
            <c:numRef>
              <c:f>Rotation!$BF$7:$CC$7</c:f>
              <c:numCache>
                <c:formatCode>General</c:formatCode>
                <c:ptCount val="24"/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80-4ED9-B155-13DC66F7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0D-4EF1-88CE-AA5F8E7721C4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0D-4EF1-88CE-AA5F8E7721C4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0D-4EF1-88CE-AA5F8E7721C4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0D-4EF1-88CE-AA5F8E7721C4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0D-4EF1-88CE-AA5F8E7721C4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D0D-4EF1-88CE-AA5F8E7721C4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D0D-4EF1-88CE-AA5F8E7721C4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D0D-4EF1-88CE-AA5F8E7721C4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D0D-4EF1-88CE-AA5F8E7721C4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2D0D-4EF1-88CE-AA5F8E7721C4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2D0D-4EF1-88CE-AA5F8E7721C4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2D0D-4EF1-88CE-AA5F8E7721C4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2D0D-4EF1-88CE-AA5F8E7721C4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2D0D-4EF1-88CE-AA5F8E7721C4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Rotation!$BF$9:$CC$9</c:f>
              <c:strCache>
                <c:ptCount val="24"/>
                <c:pt idx="0">
                  <c:v>-22,18903155</c:v>
                </c:pt>
                <c:pt idx="1">
                  <c:v>-32,60841104</c:v>
                </c:pt>
                <c:pt idx="2">
                  <c:v>32,74828649</c:v>
                </c:pt>
                <c:pt idx="3">
                  <c:v>84,75038077</c:v>
                </c:pt>
                <c:pt idx="4">
                  <c:v>-25,68779588</c:v>
                </c:pt>
                <c:pt idx="5">
                  <c:v>-17,82030983</c:v>
                </c:pt>
                <c:pt idx="6">
                  <c:v>-27,05638881</c:v>
                </c:pt>
                <c:pt idx="7">
                  <c:v>38,43462594</c:v>
                </c:pt>
                <c:pt idx="8">
                  <c:v>89,40117064</c:v>
                </c:pt>
                <c:pt idx="16">
                  <c:v>Phi</c:v>
                </c:pt>
                <c:pt idx="17">
                  <c:v>-86,68559705</c:v>
                </c:pt>
                <c:pt idx="18">
                  <c:v>-6,08266554</c:v>
                </c:pt>
                <c:pt idx="19">
                  <c:v>-31,23470164</c:v>
                </c:pt>
                <c:pt idx="20">
                  <c:v>42,00887094</c:v>
                </c:pt>
                <c:pt idx="21">
                  <c:v>-71,23748853</c:v>
                </c:pt>
                <c:pt idx="22">
                  <c:v>-83,78559623</c:v>
                </c:pt>
                <c:pt idx="23">
                  <c:v>-3,587330075</c:v>
                </c:pt>
              </c:strCache>
            </c:strRef>
          </c:xVal>
          <c:yVal>
            <c:numRef>
              <c:f>Rotation!$BF$10:$CC$10</c:f>
              <c:numCache>
                <c:formatCode>General</c:formatCode>
                <c:ptCount val="24"/>
                <c:pt idx="0">
                  <c:v>3.0992444830000001</c:v>
                </c:pt>
                <c:pt idx="1">
                  <c:v>2.995512948</c:v>
                </c:pt>
                <c:pt idx="2">
                  <c:v>4.1628573449999999</c:v>
                </c:pt>
                <c:pt idx="3">
                  <c:v>18.286096220000001</c:v>
                </c:pt>
                <c:pt idx="4">
                  <c:v>3.6370521029999998</c:v>
                </c:pt>
                <c:pt idx="5">
                  <c:v>4.0106965639999999</c:v>
                </c:pt>
                <c:pt idx="6">
                  <c:v>3.49542193</c:v>
                </c:pt>
                <c:pt idx="7">
                  <c:v>5.2574334929999997</c:v>
                </c:pt>
                <c:pt idx="8">
                  <c:v>15.007708409999999</c:v>
                </c:pt>
                <c:pt idx="16">
                  <c:v>0</c:v>
                </c:pt>
                <c:pt idx="17">
                  <c:v>3.2641619862560685</c:v>
                </c:pt>
                <c:pt idx="18">
                  <c:v>3.7764303780000001</c:v>
                </c:pt>
                <c:pt idx="19">
                  <c:v>2.9870726030000001</c:v>
                </c:pt>
                <c:pt idx="20">
                  <c:v>3.9748233590000002</c:v>
                </c:pt>
                <c:pt idx="21">
                  <c:v>11.17837018</c:v>
                </c:pt>
                <c:pt idx="22">
                  <c:v>5.8110644789999997</c:v>
                </c:pt>
                <c:pt idx="23">
                  <c:v>5.4000335540000002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0D-4EF1-88CE-AA5F8E77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Axial!$C$29:$F$29</c:f>
              <c:numCache>
                <c:formatCode>General</c:formatCode>
                <c:ptCount val="4"/>
                <c:pt idx="0">
                  <c:v>60.114496404645067</c:v>
                </c:pt>
                <c:pt idx="1">
                  <c:v>226.56261966420328</c:v>
                </c:pt>
                <c:pt idx="2">
                  <c:v>44.323056172687096</c:v>
                </c:pt>
                <c:pt idx="3">
                  <c:v>47.282598291769858</c:v>
                </c:pt>
              </c:numCache>
            </c:numRef>
          </c:xVal>
          <c:yVal>
            <c:numRef>
              <c:f>Axial!$C$28:$F$28</c:f>
              <c:numCache>
                <c:formatCode>General</c:formatCode>
                <c:ptCount val="4"/>
                <c:pt idx="0">
                  <c:v>5088.4953826755891</c:v>
                </c:pt>
                <c:pt idx="1">
                  <c:v>258.48406752355282</c:v>
                </c:pt>
                <c:pt idx="2">
                  <c:v>421.99542600927538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E-4AC8-8157-6AE9313CFEDC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Axial!$G$29:$J$29</c:f>
              <c:numCache>
                <c:formatCode>General</c:formatCode>
                <c:ptCount val="4"/>
                <c:pt idx="0">
                  <c:v>59.341623515398794</c:v>
                </c:pt>
                <c:pt idx="1">
                  <c:v>228.26146618015588</c:v>
                </c:pt>
                <c:pt idx="2">
                  <c:v>46.012192349208661</c:v>
                </c:pt>
                <c:pt idx="3">
                  <c:v>49.812856374230947</c:v>
                </c:pt>
              </c:numCache>
            </c:numRef>
          </c:xVal>
          <c:yVal>
            <c:numRef>
              <c:f>Axial!$G$28:$J$28</c:f>
              <c:numCache>
                <c:formatCode>General</c:formatCode>
                <c:ptCount val="4"/>
                <c:pt idx="0">
                  <c:v>1785.1924134889546</c:v>
                </c:pt>
                <c:pt idx="1">
                  <c:v>248.88317864532448</c:v>
                </c:pt>
                <c:pt idx="2">
                  <c:v>412.01734144684082</c:v>
                </c:pt>
                <c:pt idx="3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E-4AC8-8157-6AE9313CFEDC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Axial!$S$29:$V$29</c:f>
              <c:numCache>
                <c:formatCode>General</c:formatCode>
                <c:ptCount val="4"/>
                <c:pt idx="0">
                  <c:v>39.411818897581561</c:v>
                </c:pt>
                <c:pt idx="1">
                  <c:v>-135.62208274476257</c:v>
                </c:pt>
                <c:pt idx="2">
                  <c:v>-128.64249565974418</c:v>
                </c:pt>
                <c:pt idx="3">
                  <c:v>47.282598291769858</c:v>
                </c:pt>
              </c:numCache>
            </c:numRef>
          </c:xVal>
          <c:yVal>
            <c:numRef>
              <c:f>Axial!$S$28:$V$28</c:f>
              <c:numCache>
                <c:formatCode>General</c:formatCode>
                <c:ptCount val="4"/>
                <c:pt idx="0">
                  <c:v>45.502639109278888</c:v>
                </c:pt>
                <c:pt idx="1">
                  <c:v>68.126345709733215</c:v>
                </c:pt>
                <c:pt idx="2">
                  <c:v>117.92330635738008</c:v>
                </c:pt>
                <c:pt idx="3">
                  <c:v>614.6330339628721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E-4AC8-8157-6AE9313CFEDC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Axial!$X$29:$Z$29</c:f>
              <c:numCache>
                <c:formatCode>General</c:formatCode>
                <c:ptCount val="3"/>
                <c:pt idx="0">
                  <c:v>-136.45524339130111</c:v>
                </c:pt>
                <c:pt idx="1">
                  <c:v>-131.20423004641725</c:v>
                </c:pt>
                <c:pt idx="2">
                  <c:v>49.812856374230947</c:v>
                </c:pt>
              </c:numCache>
            </c:numRef>
          </c:xVal>
          <c:yVal>
            <c:numRef>
              <c:f>Axial!$X$28:$Z$28</c:f>
              <c:numCache>
                <c:formatCode>General</c:formatCode>
                <c:ptCount val="3"/>
                <c:pt idx="0">
                  <c:v>52.71232137069839</c:v>
                </c:pt>
                <c:pt idx="1">
                  <c:v>88.934818455388694</c:v>
                </c:pt>
                <c:pt idx="2">
                  <c:v>661.17911111157377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E-4AC8-8157-6AE9313CFEDC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Axial!$AI$29:$AL$29</c:f>
              <c:numCache>
                <c:formatCode>General</c:formatCode>
                <c:ptCount val="4"/>
                <c:pt idx="0">
                  <c:v>52.553270421291344</c:v>
                </c:pt>
                <c:pt idx="1">
                  <c:v>34.000876693392513</c:v>
                </c:pt>
                <c:pt idx="2">
                  <c:v>29.566497866158137</c:v>
                </c:pt>
                <c:pt idx="3">
                  <c:v>31.309662928222643</c:v>
                </c:pt>
              </c:numCache>
            </c:numRef>
          </c:xVal>
          <c:yVal>
            <c:numRef>
              <c:f>Axial!$AI$28:$AL$28</c:f>
              <c:numCache>
                <c:formatCode>General</c:formatCode>
                <c:ptCount val="4"/>
                <c:pt idx="0">
                  <c:v>42753.602153552798</c:v>
                </c:pt>
                <c:pt idx="1">
                  <c:v>929.67978900456228</c:v>
                </c:pt>
                <c:pt idx="2">
                  <c:v>1260.1399726464274</c:v>
                </c:pt>
                <c:pt idx="3">
                  <c:v>1615.5290718486033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E-4AC8-8157-6AE9313CFEDC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Axial!$AM$29:$AP$29</c:f>
              <c:numCache>
                <c:formatCode>General</c:formatCode>
                <c:ptCount val="4"/>
                <c:pt idx="0">
                  <c:v>46.169384165847447</c:v>
                </c:pt>
                <c:pt idx="1">
                  <c:v>62.611437527340925</c:v>
                </c:pt>
                <c:pt idx="2">
                  <c:v>28.015063633485966</c:v>
                </c:pt>
                <c:pt idx="3">
                  <c:v>30.219352834494075</c:v>
                </c:pt>
              </c:numCache>
            </c:numRef>
          </c:xVal>
          <c:yVal>
            <c:numRef>
              <c:f>Axial!$AM$28:$AP$28</c:f>
              <c:numCache>
                <c:formatCode>General</c:formatCode>
                <c:ptCount val="4"/>
                <c:pt idx="0">
                  <c:v>14837.588048516482</c:v>
                </c:pt>
                <c:pt idx="1">
                  <c:v>37216.722331036603</c:v>
                </c:pt>
                <c:pt idx="2">
                  <c:v>1478.5803425189167</c:v>
                </c:pt>
                <c:pt idx="3">
                  <c:v>2041.9642963771576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E-4AC8-8157-6AE9313C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dans deux couches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Rotation!$M$3:$P$3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Rotation!$M$28:$P$28</c:f>
              <c:numCache>
                <c:formatCode>General</c:formatCode>
                <c:ptCount val="4"/>
                <c:pt idx="0">
                  <c:v>3347.2850856979485</c:v>
                </c:pt>
                <c:pt idx="1">
                  <c:v>3256.7016490762999</c:v>
                </c:pt>
                <c:pt idx="2">
                  <c:v>3915.8657959476982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7-4242-9116-A55911FA25B4}"/>
            </c:ext>
          </c:extLst>
        </c:ser>
        <c:ser>
          <c:idx val="2"/>
          <c:order val="1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Rotation!$M$3:$P$3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Rotation!$M$30:$P$30</c:f>
              <c:numCache>
                <c:formatCode>General</c:formatCode>
                <c:ptCount val="4"/>
                <c:pt idx="0">
                  <c:v>3388.6245375717581</c:v>
                </c:pt>
                <c:pt idx="1">
                  <c:v>3396.2894222314721</c:v>
                </c:pt>
                <c:pt idx="2">
                  <c:v>6028.086846245762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A-4D3B-8A95-0F64A2B40414}"/>
            </c:ext>
          </c:extLst>
        </c:ser>
        <c:ser>
          <c:idx val="1"/>
          <c:order val="2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Rotation!$AE$3:$AH$3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Rotation!$AE$28:$AH$28</c:f>
              <c:numCache>
                <c:formatCode>General</c:formatCode>
                <c:ptCount val="4"/>
                <c:pt idx="0">
                  <c:v>2011.1664685869941</c:v>
                </c:pt>
                <c:pt idx="1">
                  <c:v>2627.4388426482378</c:v>
                </c:pt>
                <c:pt idx="2">
                  <c:v>3345.413949384199</c:v>
                </c:pt>
                <c:pt idx="3">
                  <c:v>4221.1668546267074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7-4242-9116-A55911FA25B4}"/>
            </c:ext>
          </c:extLst>
        </c:ser>
        <c:ser>
          <c:idx val="4"/>
          <c:order val="3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Rotation!$AE$3:$AH$3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Rotation!$AE$30:$AH$30</c:f>
              <c:numCache>
                <c:formatCode>General</c:formatCode>
                <c:ptCount val="4"/>
                <c:pt idx="0">
                  <c:v>4971.6190950889004</c:v>
                </c:pt>
                <c:pt idx="1">
                  <c:v>6061.6364803885517</c:v>
                </c:pt>
                <c:pt idx="2">
                  <c:v>6782.7037655740714</c:v>
                </c:pt>
                <c:pt idx="3">
                  <c:v>7201.3101065568771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7-4242-9116-A55911FA25B4}"/>
            </c:ext>
          </c:extLst>
        </c:ser>
        <c:ser>
          <c:idx val="3"/>
          <c:order val="4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Rotation!$AW$3:$AZ$3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Rotation!$AW$28:$AZ$28</c:f>
              <c:numCache>
                <c:formatCode>General</c:formatCode>
                <c:ptCount val="4"/>
                <c:pt idx="0">
                  <c:v>561.58327687447775</c:v>
                </c:pt>
                <c:pt idx="1">
                  <c:v>825.14056281659862</c:v>
                </c:pt>
                <c:pt idx="2">
                  <c:v>1234.9591695885397</c:v>
                </c:pt>
                <c:pt idx="3">
                  <c:v>1662.2448530070242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A-4D3B-8A95-0F64A2B40414}"/>
            </c:ext>
          </c:extLst>
        </c:ser>
        <c:ser>
          <c:idx val="5"/>
          <c:order val="5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Rotation!$AW$3:$AZ$3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Rotation!$AW$30:$AZ$30</c:f>
              <c:numCache>
                <c:formatCode>General</c:formatCode>
                <c:ptCount val="4"/>
                <c:pt idx="0">
                  <c:v>1959.0931957186767</c:v>
                </c:pt>
                <c:pt idx="1">
                  <c:v>2787.5621177573398</c:v>
                </c:pt>
                <c:pt idx="2">
                  <c:v>3855.3019332370409</c:v>
                </c:pt>
                <c:pt idx="3">
                  <c:v>4916.0984271682355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A-4D3B-8A95-0F64A2B40414}"/>
            </c:ext>
          </c:extLst>
        </c:ser>
        <c:ser>
          <c:idx val="6"/>
          <c:order val="6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Rotation!$BO$3:$BR$3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Rotation!$BO$28:$BR$28</c:f>
              <c:numCache>
                <c:formatCode>General</c:formatCode>
                <c:ptCount val="4"/>
                <c:pt idx="0">
                  <c:v>160.35600590584869</c:v>
                </c:pt>
                <c:pt idx="1">
                  <c:v>231.09967443267359</c:v>
                </c:pt>
                <c:pt idx="2">
                  <c:v>364.44219494761336</c:v>
                </c:pt>
                <c:pt idx="3">
                  <c:v>552.39135333531874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A-4D3B-8A95-0F64A2B40414}"/>
            </c:ext>
          </c:extLst>
        </c:ser>
        <c:ser>
          <c:idx val="7"/>
          <c:order val="7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Rotation!$BO$3:$BR$3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Rotation!$BO$30:$BR$30</c:f>
              <c:numCache>
                <c:formatCode>General</c:formatCode>
                <c:ptCount val="4"/>
                <c:pt idx="0">
                  <c:v>625.68417448980654</c:v>
                </c:pt>
                <c:pt idx="1">
                  <c:v>923.07078727342127</c:v>
                </c:pt>
                <c:pt idx="2">
                  <c:v>1442.1480951100723</c:v>
                </c:pt>
                <c:pt idx="3">
                  <c:v>2130.8524140636077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A-4D3B-8A95-0F64A2B4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Rotation!$H$32:$K$32</c:f>
              <c:numCache>
                <c:formatCode>General</c:formatCode>
                <c:ptCount val="4"/>
                <c:pt idx="0">
                  <c:v>179.21669946652315</c:v>
                </c:pt>
                <c:pt idx="1">
                  <c:v>179.21669946652315</c:v>
                </c:pt>
                <c:pt idx="2">
                  <c:v>179.21669946652315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7-4FF8-BAFA-248535B88037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2011.0761700381402</c:v>
                </c:pt>
                <c:pt idx="1">
                  <c:v>2113.1149947196327</c:v>
                </c:pt>
                <c:pt idx="2">
                  <c:v>2242.6525146142299</c:v>
                </c:pt>
                <c:pt idx="3">
                  <c:v>1657.8655638904822</c:v>
                </c:pt>
              </c:numCache>
            </c:numRef>
          </c:xVal>
          <c:yVal>
            <c:numRef>
              <c:f>Rotation!$AA$32:$AC$32</c:f>
              <c:numCache>
                <c:formatCode>General</c:formatCode>
                <c:ptCount val="3"/>
                <c:pt idx="0">
                  <c:v>197.62314007057634</c:v>
                </c:pt>
                <c:pt idx="1">
                  <c:v>218.11130006330001</c:v>
                </c:pt>
                <c:pt idx="2">
                  <c:v>227.49985531318558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7-4FF8-BAFA-248535B88037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9168.9556941137489</c:v>
                </c:pt>
                <c:pt idx="1">
                  <c:v>9178.2229386014442</c:v>
                </c:pt>
                <c:pt idx="2">
                  <c:v>9006.8558777032449</c:v>
                </c:pt>
                <c:pt idx="3">
                  <c:v>2400.9170347798322</c:v>
                </c:pt>
              </c:numCache>
            </c:numRef>
          </c:xVal>
          <c:yVal>
            <c:numRef>
              <c:f>Rotation!$AR$32:$AU$32</c:f>
              <c:numCache>
                <c:formatCode>General</c:formatCode>
                <c:ptCount val="4"/>
                <c:pt idx="0">
                  <c:v>87.337784798327945</c:v>
                </c:pt>
                <c:pt idx="1">
                  <c:v>155.38369030112366</c:v>
                </c:pt>
                <c:pt idx="2">
                  <c:v>175.10254983245326</c:v>
                </c:pt>
                <c:pt idx="3">
                  <c:v>157.64459294756955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87-4FF8-BAFA-248535B8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Rotation!$M$32:$P$32</c:f>
              <c:numCache>
                <c:formatCode>General</c:formatCode>
                <c:ptCount val="4"/>
                <c:pt idx="0">
                  <c:v>222.74683110673539</c:v>
                </c:pt>
                <c:pt idx="1">
                  <c:v>186.34051561510947</c:v>
                </c:pt>
                <c:pt idx="2">
                  <c:v>332.38796785499096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4-4AE2-BB4F-39A3683AD7B9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2011.0761700381402</c:v>
                </c:pt>
                <c:pt idx="1">
                  <c:v>2113.1149947196327</c:v>
                </c:pt>
                <c:pt idx="2">
                  <c:v>2242.6525146142299</c:v>
                </c:pt>
                <c:pt idx="3">
                  <c:v>1657.8655638904822</c:v>
                </c:pt>
              </c:numCache>
            </c:numRef>
          </c:xVal>
          <c:yVal>
            <c:numRef>
              <c:f>Rotation!$AE$32:$AH$32</c:f>
              <c:numCache>
                <c:formatCode>General</c:formatCode>
                <c:ptCount val="4"/>
                <c:pt idx="0">
                  <c:v>176.58787879519414</c:v>
                </c:pt>
                <c:pt idx="1">
                  <c:v>191.64406581448699</c:v>
                </c:pt>
                <c:pt idx="2">
                  <c:v>217.77006178711883</c:v>
                </c:pt>
                <c:pt idx="3">
                  <c:v>232.04641966290339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4-4AE2-BB4F-39A3683AD7B9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9168.9556941137489</c:v>
                </c:pt>
                <c:pt idx="1">
                  <c:v>9178.2229386014442</c:v>
                </c:pt>
                <c:pt idx="2">
                  <c:v>9006.8558777032449</c:v>
                </c:pt>
                <c:pt idx="3">
                  <c:v>2400.9170347798322</c:v>
                </c:pt>
              </c:numCache>
            </c:numRef>
          </c:xVal>
          <c:yVal>
            <c:numRef>
              <c:f>Rotation!$AW$32:$AZ$32</c:f>
              <c:numCache>
                <c:formatCode>General</c:formatCode>
                <c:ptCount val="4"/>
                <c:pt idx="0">
                  <c:v>69.045133886662313</c:v>
                </c:pt>
                <c:pt idx="1">
                  <c:v>117.15014764258211</c:v>
                </c:pt>
                <c:pt idx="2">
                  <c:v>137.38540207179739</c:v>
                </c:pt>
                <c:pt idx="3">
                  <c:v>139.92378544024572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4-4AE2-BB4F-39A3683AD7B9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Rotation!$CG$3:$CJ$3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Rotation!$CG$32:$CJ$32</c:f>
              <c:numCache>
                <c:formatCode>General</c:formatCode>
                <c:ptCount val="4"/>
                <c:pt idx="0">
                  <c:v>57.623521028599633</c:v>
                </c:pt>
                <c:pt idx="1">
                  <c:v>66.35660699895368</c:v>
                </c:pt>
                <c:pt idx="2">
                  <c:v>99.872924381173888</c:v>
                </c:pt>
                <c:pt idx="3">
                  <c:v>75.977903175432445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5-492D-B697-5A33795FD9A0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Rotation!$BO$3:$BR$3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Rotation!$BO$32:$BR$32</c:f>
              <c:numCache>
                <c:formatCode>General</c:formatCode>
                <c:ptCount val="4"/>
                <c:pt idx="0">
                  <c:v>90.468160604479209</c:v>
                </c:pt>
                <c:pt idx="1">
                  <c:v>60.127148485318116</c:v>
                </c:pt>
                <c:pt idx="2">
                  <c:v>110.62319894667945</c:v>
                </c:pt>
                <c:pt idx="3">
                  <c:v>88.166049123123685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5-492D-B697-5A33795F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Rotation!$AE$33:$AH$33</c:f>
              <c:numCache>
                <c:formatCode>General</c:formatCode>
                <c:ptCount val="4"/>
                <c:pt idx="0">
                  <c:v>36.699299837139947</c:v>
                </c:pt>
                <c:pt idx="1">
                  <c:v>34.687684488742725</c:v>
                </c:pt>
                <c:pt idx="2">
                  <c:v>29.207272973274744</c:v>
                </c:pt>
                <c:pt idx="3">
                  <c:v>26.977313814207449</c:v>
                </c:pt>
              </c:numCache>
            </c:numRef>
          </c:xVal>
          <c:yVal>
            <c:numRef>
              <c:f>Rotation!$AE$32:$AH$32</c:f>
              <c:numCache>
                <c:formatCode>General</c:formatCode>
                <c:ptCount val="4"/>
                <c:pt idx="0">
                  <c:v>176.58787879519414</c:v>
                </c:pt>
                <c:pt idx="1">
                  <c:v>191.64406581448699</c:v>
                </c:pt>
                <c:pt idx="2">
                  <c:v>217.77006178711883</c:v>
                </c:pt>
                <c:pt idx="3">
                  <c:v>232.04641966290339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0-481C-9178-218871C272F4}"/>
            </c:ext>
          </c:extLst>
        </c:ser>
        <c:ser>
          <c:idx val="2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Rotation!$BO$33:$BR$33</c:f>
              <c:numCache>
                <c:formatCode>General</c:formatCode>
                <c:ptCount val="4"/>
                <c:pt idx="0">
                  <c:v>57.828530363898338</c:v>
                </c:pt>
                <c:pt idx="1">
                  <c:v>50.768555434327489</c:v>
                </c:pt>
                <c:pt idx="2">
                  <c:v>50.805106059187395</c:v>
                </c:pt>
                <c:pt idx="3">
                  <c:v>49.846763406853533</c:v>
                </c:pt>
              </c:numCache>
            </c:numRef>
          </c:xVal>
          <c:yVal>
            <c:numRef>
              <c:f>Rotation!$BO$32:$BR$32</c:f>
              <c:numCache>
                <c:formatCode>General</c:formatCode>
                <c:ptCount val="4"/>
                <c:pt idx="0">
                  <c:v>90.468160604479209</c:v>
                </c:pt>
                <c:pt idx="1">
                  <c:v>60.127148485318116</c:v>
                </c:pt>
                <c:pt idx="2">
                  <c:v>110.62319894667945</c:v>
                </c:pt>
                <c:pt idx="3">
                  <c:v>88.166049123123685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3-4D42-B2D7-B2C89F4C6150}"/>
            </c:ext>
          </c:extLst>
        </c:ser>
        <c:ser>
          <c:idx val="0"/>
          <c:order val="2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Rotation!$M$33:$P$33</c:f>
              <c:numCache>
                <c:formatCode>General</c:formatCode>
                <c:ptCount val="4"/>
                <c:pt idx="0">
                  <c:v>15.563145211232849</c:v>
                </c:pt>
                <c:pt idx="1">
                  <c:v>19.287093673485717</c:v>
                </c:pt>
                <c:pt idx="2">
                  <c:v>38.860758741516634</c:v>
                </c:pt>
                <c:pt idx="3">
                  <c:v>54.752206283703863</c:v>
                </c:pt>
              </c:numCache>
            </c:numRef>
          </c:xVal>
          <c:yVal>
            <c:numRef>
              <c:f>Rotation!$M$32:$P$32</c:f>
              <c:numCache>
                <c:formatCode>General</c:formatCode>
                <c:ptCount val="4"/>
                <c:pt idx="0">
                  <c:v>222.74683110673539</c:v>
                </c:pt>
                <c:pt idx="1">
                  <c:v>186.34051561510947</c:v>
                </c:pt>
                <c:pt idx="2">
                  <c:v>332.38796785499096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19F-B61C-C17971466B1B}"/>
            </c:ext>
          </c:extLst>
        </c:ser>
        <c:ser>
          <c:idx val="1"/>
          <c:order val="3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0D-419F-B61C-C17971466B1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0D-419F-B61C-C17971466B1B}"/>
              </c:ext>
            </c:extLst>
          </c:dPt>
          <c:dPt>
            <c:idx val="2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0D-419F-B61C-C17971466B1B}"/>
              </c:ext>
            </c:extLst>
          </c:dPt>
          <c:dPt>
            <c:idx val="3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0D-419F-B61C-C17971466B1B}"/>
              </c:ext>
            </c:extLst>
          </c:dPt>
          <c:xVal>
            <c:numRef>
              <c:f>Rotation!$AW$33:$AZ$33</c:f>
              <c:numCache>
                <c:formatCode>General</c:formatCode>
                <c:ptCount val="4"/>
                <c:pt idx="0">
                  <c:v>47.916443095260554</c:v>
                </c:pt>
                <c:pt idx="1">
                  <c:v>48.090362988701422</c:v>
                </c:pt>
                <c:pt idx="2">
                  <c:v>45.456433145778249</c:v>
                </c:pt>
                <c:pt idx="3">
                  <c:v>42.83141715083989</c:v>
                </c:pt>
              </c:numCache>
            </c:numRef>
          </c:xVal>
          <c:yVal>
            <c:numRef>
              <c:f>Rotation!$AW$32:$AZ$32</c:f>
              <c:numCache>
                <c:formatCode>General</c:formatCode>
                <c:ptCount val="4"/>
                <c:pt idx="0">
                  <c:v>69.045133886662313</c:v>
                </c:pt>
                <c:pt idx="1">
                  <c:v>117.15014764258211</c:v>
                </c:pt>
                <c:pt idx="2">
                  <c:v>137.38540207179739</c:v>
                </c:pt>
                <c:pt idx="3">
                  <c:v>139.92378544024572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19F-B61C-C1797146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Rotation!$M$43:$P$43</c:f>
              <c:numCache>
                <c:formatCode>General</c:formatCode>
                <c:ptCount val="4"/>
                <c:pt idx="0">
                  <c:v>214.57989579682865</c:v>
                </c:pt>
                <c:pt idx="1">
                  <c:v>175.88222472719488</c:v>
                </c:pt>
                <c:pt idx="2">
                  <c:v>258.82155306493507</c:v>
                </c:pt>
                <c:pt idx="3">
                  <c:v>103.42842028427761</c:v>
                </c:pt>
              </c:numCache>
            </c:numRef>
          </c:xVal>
          <c:yVal>
            <c:numRef>
              <c:f>Rotation!$M$44:$P$44</c:f>
              <c:numCache>
                <c:formatCode>General</c:formatCode>
                <c:ptCount val="4"/>
                <c:pt idx="0">
                  <c:v>59.763024420745694</c:v>
                </c:pt>
                <c:pt idx="1">
                  <c:v>61.548605059069942</c:v>
                </c:pt>
                <c:pt idx="2">
                  <c:v>208.5501494696791</c:v>
                </c:pt>
                <c:pt idx="3">
                  <c:v>146.35978698116813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5-47E7-9B62-224090538151}"/>
            </c:ext>
          </c:extLst>
        </c:ser>
        <c:ser>
          <c:idx val="1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Rotation!$AE$43:$AH$43</c:f>
              <c:numCache>
                <c:formatCode>General</c:formatCode>
                <c:ptCount val="4"/>
                <c:pt idx="0">
                  <c:v>141.58514990924132</c:v>
                </c:pt>
                <c:pt idx="1">
                  <c:v>157.58247349517751</c:v>
                </c:pt>
                <c:pt idx="2">
                  <c:v>190.08280719306541</c:v>
                </c:pt>
                <c:pt idx="3">
                  <c:v>206.79656957565581</c:v>
                </c:pt>
              </c:numCache>
            </c:numRef>
          </c:xVal>
          <c:yVal>
            <c:numRef>
              <c:f>Rotation!$AE$44:$AH$44</c:f>
              <c:numCache>
                <c:formatCode>General</c:formatCode>
                <c:ptCount val="4"/>
                <c:pt idx="0">
                  <c:v>105.53162683557871</c:v>
                </c:pt>
                <c:pt idx="1">
                  <c:v>109.06517321789345</c:v>
                </c:pt>
                <c:pt idx="2">
                  <c:v>106.26535757418537</c:v>
                </c:pt>
                <c:pt idx="3">
                  <c:v>105.26499745933224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5-47E7-9B62-224090538151}"/>
            </c:ext>
          </c:extLst>
        </c:ser>
        <c:ser>
          <c:idx val="5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Rotation!$AW$43:$AZ$43</c:f>
              <c:numCache>
                <c:formatCode>General</c:formatCode>
                <c:ptCount val="4"/>
                <c:pt idx="0">
                  <c:v>46.274991511908226</c:v>
                </c:pt>
                <c:pt idx="1">
                  <c:v>78.251347558061511</c:v>
                </c:pt>
                <c:pt idx="2">
                  <c:v>96.369183529421306</c:v>
                </c:pt>
                <c:pt idx="3">
                  <c:v>102.61411470849386</c:v>
                </c:pt>
              </c:numCache>
            </c:numRef>
          </c:xVal>
          <c:yVal>
            <c:numRef>
              <c:f>Rotation!$AW$44:$AZ$44</c:f>
              <c:numCache>
                <c:formatCode>General</c:formatCode>
                <c:ptCount val="4"/>
                <c:pt idx="0">
                  <c:v>51.24310367259136</c:v>
                </c:pt>
                <c:pt idx="1">
                  <c:v>87.18304707927021</c:v>
                </c:pt>
                <c:pt idx="2">
                  <c:v>97.91695036255031</c:v>
                </c:pt>
                <c:pt idx="3">
                  <c:v>95.126280251673791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5-47E7-9B62-224090538151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Rotation!$BO$43:$BR$43</c:f>
              <c:numCache>
                <c:formatCode>General</c:formatCode>
                <c:ptCount val="4"/>
                <c:pt idx="0">
                  <c:v>48.170210808759371</c:v>
                </c:pt>
                <c:pt idx="1">
                  <c:v>38.027685973160914</c:v>
                </c:pt>
                <c:pt idx="2">
                  <c:v>69.909463245854752</c:v>
                </c:pt>
                <c:pt idx="3">
                  <c:v>56.852473285171293</c:v>
                </c:pt>
              </c:numCache>
            </c:numRef>
          </c:xVal>
          <c:yVal>
            <c:numRef>
              <c:f>Rotation!$BO$44:$BR$44</c:f>
              <c:numCache>
                <c:formatCode>General</c:formatCode>
                <c:ptCount val="4"/>
                <c:pt idx="0">
                  <c:v>76.577535046497331</c:v>
                </c:pt>
                <c:pt idx="1">
                  <c:v>46.574339335111908</c:v>
                </c:pt>
                <c:pt idx="2">
                  <c:v>85.733068846700604</c:v>
                </c:pt>
                <c:pt idx="3">
                  <c:v>67.38730221146966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6-44B9-B02B-B35B1416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rgbClr val="00B05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Rotation!$M$39:$P$39</c:f>
              <c:numCache>
                <c:formatCode>General</c:formatCode>
                <c:ptCount val="4"/>
                <c:pt idx="0">
                  <c:v>3266.6118236337061</c:v>
                </c:pt>
                <c:pt idx="1">
                  <c:v>3154.6507152294162</c:v>
                </c:pt>
                <c:pt idx="2">
                  <c:v>3602.4464286457146</c:v>
                </c:pt>
                <c:pt idx="3">
                  <c:v>548.65552900022328</c:v>
                </c:pt>
              </c:numCache>
            </c:numRef>
          </c:xVal>
          <c:yVal>
            <c:numRef>
              <c:f>Rotation!$M$40:$P$40</c:f>
              <c:numCache>
                <c:formatCode>General</c:formatCode>
                <c:ptCount val="4"/>
                <c:pt idx="0">
                  <c:v>730.45509008589647</c:v>
                </c:pt>
                <c:pt idx="1">
                  <c:v>808.87854217974143</c:v>
                </c:pt>
                <c:pt idx="2">
                  <c:v>1535.0520058326479</c:v>
                </c:pt>
                <c:pt idx="3">
                  <c:v>652.81745487508715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49-4094-B759-9100172D23CC}"/>
            </c:ext>
          </c:extLst>
        </c:ser>
        <c:ser>
          <c:idx val="2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Rotation!$AE$39:$AH$39</c:f>
              <c:numCache>
                <c:formatCode>General</c:formatCode>
                <c:ptCount val="4"/>
                <c:pt idx="0">
                  <c:v>1713.8201827119833</c:v>
                </c:pt>
                <c:pt idx="1">
                  <c:v>2304.3698309583351</c:v>
                </c:pt>
                <c:pt idx="2">
                  <c:v>3068.2494307172146</c:v>
                </c:pt>
                <c:pt idx="3">
                  <c:v>3919.8413624276823</c:v>
                </c:pt>
              </c:numCache>
            </c:numRef>
          </c:xVal>
          <c:yVal>
            <c:numRef>
              <c:f>Rotation!$AE$40:$AH$40</c:f>
              <c:numCache>
                <c:formatCode>General</c:formatCode>
                <c:ptCount val="4"/>
                <c:pt idx="0">
                  <c:v>1052.4309695641539</c:v>
                </c:pt>
                <c:pt idx="1">
                  <c:v>1262.2656432089741</c:v>
                </c:pt>
                <c:pt idx="2">
                  <c:v>1333.2816370286782</c:v>
                </c:pt>
                <c:pt idx="3">
                  <c:v>1566.2353935472859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4094-B759-9100172D23CC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Rotation!$AW$39:$AZ$39</c:f>
              <c:numCache>
                <c:formatCode>General</c:formatCode>
                <c:ptCount val="4"/>
                <c:pt idx="0">
                  <c:v>396.79806697008581</c:v>
                </c:pt>
                <c:pt idx="1">
                  <c:v>586.46173006090521</c:v>
                </c:pt>
                <c:pt idx="2">
                  <c:v>936.24378862518336</c:v>
                </c:pt>
                <c:pt idx="3">
                  <c:v>1322.8442402736891</c:v>
                </c:pt>
              </c:numCache>
            </c:numRef>
          </c:xVal>
          <c:yVal>
            <c:numRef>
              <c:f>Rotation!$AW$40:$AZ$40</c:f>
              <c:numCache>
                <c:formatCode>General</c:formatCode>
                <c:ptCount val="4"/>
                <c:pt idx="0">
                  <c:v>397.40039118485981</c:v>
                </c:pt>
                <c:pt idx="1">
                  <c:v>580.44774750123986</c:v>
                </c:pt>
                <c:pt idx="2">
                  <c:v>805.33950530914501</c:v>
                </c:pt>
                <c:pt idx="3">
                  <c:v>1006.5490883822159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9-4094-B759-9100172D23CC}"/>
            </c:ext>
          </c:extLst>
        </c:ser>
        <c:ser>
          <c:idx val="3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Rotation!$BO$39:$BR$39</c:f>
              <c:numCache>
                <c:formatCode>General</c:formatCode>
                <c:ptCount val="4"/>
                <c:pt idx="0">
                  <c:v>118.12780303847273</c:v>
                </c:pt>
                <c:pt idx="1">
                  <c:v>159.55052233295694</c:v>
                </c:pt>
                <c:pt idx="2">
                  <c:v>243.11070013902759</c:v>
                </c:pt>
                <c:pt idx="3">
                  <c:v>360.73570284962068</c:v>
                </c:pt>
              </c:numCache>
            </c:numRef>
          </c:xVal>
          <c:yVal>
            <c:numRef>
              <c:f>Rotation!$BO$40:$BR$40</c:f>
              <c:numCache>
                <c:formatCode>General</c:formatCode>
                <c:ptCount val="4"/>
                <c:pt idx="0">
                  <c:v>108.44293789537598</c:v>
                </c:pt>
                <c:pt idx="1">
                  <c:v>167.18459960824242</c:v>
                </c:pt>
                <c:pt idx="2">
                  <c:v>271.50561860879793</c:v>
                </c:pt>
                <c:pt idx="3">
                  <c:v>418.33713668429573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113-84DA-2288566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rgbClr val="FF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63335352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Rotation!$M$31:$P$31</c:f>
              <c:numCache>
                <c:formatCode>General</c:formatCode>
                <c:ptCount val="4"/>
                <c:pt idx="0">
                  <c:v>2.9874436492381977</c:v>
                </c:pt>
                <c:pt idx="1">
                  <c:v>3.8429348925776488</c:v>
                </c:pt>
                <c:pt idx="2">
                  <c:v>18.876459912721273</c:v>
                </c:pt>
                <c:pt idx="3">
                  <c:v>34.62560161762952</c:v>
                </c:pt>
              </c:numCache>
            </c:numRef>
          </c:xVal>
          <c:yVal>
            <c:numRef>
              <c:f>Rotation!$M$30:$P$30</c:f>
              <c:numCache>
                <c:formatCode>General</c:formatCode>
                <c:ptCount val="4"/>
                <c:pt idx="0">
                  <c:v>3388.6245375717581</c:v>
                </c:pt>
                <c:pt idx="1">
                  <c:v>3396.2894222314721</c:v>
                </c:pt>
                <c:pt idx="2">
                  <c:v>6028.086846245762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A-4270-8806-60E8723691DE}"/>
            </c:ext>
          </c:extLst>
        </c:ser>
        <c:ser>
          <c:idx val="3"/>
          <c:order val="1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Rotation!$AE$31:$AH$31</c:f>
              <c:numCache>
                <c:formatCode>General</c:formatCode>
                <c:ptCount val="4"/>
                <c:pt idx="0">
                  <c:v>24.042103876095325</c:v>
                </c:pt>
                <c:pt idx="1">
                  <c:v>20.994069675612899</c:v>
                </c:pt>
                <c:pt idx="2">
                  <c:v>16.345774982960066</c:v>
                </c:pt>
                <c:pt idx="3">
                  <c:v>13.530640872008707</c:v>
                </c:pt>
              </c:numCache>
            </c:numRef>
          </c:xVal>
          <c:yVal>
            <c:numRef>
              <c:f>Rotation!$AE$30:$AH$30</c:f>
              <c:numCache>
                <c:formatCode>General</c:formatCode>
                <c:ptCount val="4"/>
                <c:pt idx="0">
                  <c:v>4971.6190950889004</c:v>
                </c:pt>
                <c:pt idx="1">
                  <c:v>6061.6364803885517</c:v>
                </c:pt>
                <c:pt idx="2">
                  <c:v>6782.7037655740714</c:v>
                </c:pt>
                <c:pt idx="3">
                  <c:v>7201.3101065568771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A-4270-8806-60E8723691DE}"/>
            </c:ext>
          </c:extLst>
        </c:ser>
        <c:ser>
          <c:idx val="0"/>
          <c:order val="2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Rotation!$AW$31:$AZ$31</c:f>
              <c:numCache>
                <c:formatCode>General</c:formatCode>
                <c:ptCount val="4"/>
                <c:pt idx="0">
                  <c:v>36.575345740529222</c:v>
                </c:pt>
                <c:pt idx="1">
                  <c:v>34.818236788519087</c:v>
                </c:pt>
                <c:pt idx="2">
                  <c:v>30.321382977556347</c:v>
                </c:pt>
                <c:pt idx="3">
                  <c:v>26.668677110241244</c:v>
                </c:pt>
              </c:numCache>
            </c:numRef>
          </c:xVal>
          <c:yVal>
            <c:numRef>
              <c:f>Rotation!$AW$30:$AZ$30</c:f>
              <c:numCache>
                <c:formatCode>General</c:formatCode>
                <c:ptCount val="4"/>
                <c:pt idx="0">
                  <c:v>1959.0931957186767</c:v>
                </c:pt>
                <c:pt idx="1">
                  <c:v>2787.5621177573398</c:v>
                </c:pt>
                <c:pt idx="2">
                  <c:v>3855.3019332370409</c:v>
                </c:pt>
                <c:pt idx="3">
                  <c:v>4916.0984271682355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A-4270-8806-60E8723691DE}"/>
            </c:ext>
          </c:extLst>
        </c:ser>
        <c:ser>
          <c:idx val="2"/>
          <c:order val="3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Rotation!$BO$31:$BR$31</c:f>
              <c:numCache>
                <c:formatCode>General</c:formatCode>
                <c:ptCount val="4"/>
                <c:pt idx="0">
                  <c:v>38.53422345023624</c:v>
                </c:pt>
                <c:pt idx="1">
                  <c:v>39.784164189037014</c:v>
                </c:pt>
                <c:pt idx="2">
                  <c:v>39.397392765823682</c:v>
                </c:pt>
                <c:pt idx="3">
                  <c:v>38.454810732783585</c:v>
                </c:pt>
              </c:numCache>
            </c:numRef>
          </c:xVal>
          <c:yVal>
            <c:numRef>
              <c:f>Rotation!$BO$30:$BR$30</c:f>
              <c:numCache>
                <c:formatCode>General</c:formatCode>
                <c:ptCount val="4"/>
                <c:pt idx="0">
                  <c:v>625.68417448980654</c:v>
                </c:pt>
                <c:pt idx="1">
                  <c:v>923.07078727342127</c:v>
                </c:pt>
                <c:pt idx="2">
                  <c:v>1442.1480951100723</c:v>
                </c:pt>
                <c:pt idx="3">
                  <c:v>2130.8524140636077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2-4E52-80B0-30734948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Rotation!$M$41:$P$41</c:f>
              <c:numCache>
                <c:formatCode>General</c:formatCode>
                <c:ptCount val="4"/>
                <c:pt idx="0">
                  <c:v>3384.0193296669586</c:v>
                </c:pt>
                <c:pt idx="1">
                  <c:v>3388.6529519108062</c:v>
                </c:pt>
                <c:pt idx="2">
                  <c:v>5703.8864562415383</c:v>
                </c:pt>
                <c:pt idx="3">
                  <c:v>2400.9170347798322</c:v>
                </c:pt>
              </c:numCache>
            </c:numRef>
          </c:xVal>
          <c:yVal>
            <c:numRef>
              <c:f>Rotation!$M$42:$P$42</c:f>
              <c:numCache>
                <c:formatCode>General</c:formatCode>
                <c:ptCount val="4"/>
                <c:pt idx="0">
                  <c:v>176.60530307382885</c:v>
                </c:pt>
                <c:pt idx="1">
                  <c:v>227.62471541457487</c:v>
                </c:pt>
                <c:pt idx="2">
                  <c:v>1950.2590392523557</c:v>
                </c:pt>
                <c:pt idx="3">
                  <c:v>1657.8655638904822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48-4C60-A740-32E43647F9B3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Rotation!$AE$41:$AH$41</c:f>
              <c:numCache>
                <c:formatCode>General</c:formatCode>
                <c:ptCount val="4"/>
                <c:pt idx="0">
                  <c:v>4540.312843391348</c:v>
                </c:pt>
                <c:pt idx="1">
                  <c:v>5659.2499809872606</c:v>
                </c:pt>
                <c:pt idx="2">
                  <c:v>6508.5519953599078</c:v>
                </c:pt>
                <c:pt idx="3">
                  <c:v>7001.4373015845722</c:v>
                </c:pt>
              </c:numCache>
            </c:numRef>
          </c:xVal>
          <c:yVal>
            <c:numRef>
              <c:f>Rotation!$AE$42:$AH$42</c:f>
              <c:numCache>
                <c:formatCode>General</c:formatCode>
                <c:ptCount val="4"/>
                <c:pt idx="0">
                  <c:v>2025.4766626125697</c:v>
                </c:pt>
                <c:pt idx="1">
                  <c:v>2171.7104947651287</c:v>
                </c:pt>
                <c:pt idx="2">
                  <c:v>1908.8795916005931</c:v>
                </c:pt>
                <c:pt idx="3">
                  <c:v>1684.8569561770976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8-4C60-A740-32E43647F9B3}"/>
            </c:ext>
          </c:extLst>
        </c:ser>
        <c:ser>
          <c:idx val="0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Rotation!$AW$41:$AZ$41</c:f>
              <c:numCache>
                <c:formatCode>General</c:formatCode>
                <c:ptCount val="4"/>
                <c:pt idx="0">
                  <c:v>1573.2967213548682</c:v>
                </c:pt>
                <c:pt idx="1">
                  <c:v>2288.4979418689236</c:v>
                </c:pt>
                <c:pt idx="2">
                  <c:v>3327.9243833911009</c:v>
                </c:pt>
                <c:pt idx="3">
                  <c:v>4393.1085968675779</c:v>
                </c:pt>
              </c:numCache>
            </c:numRef>
          </c:xVal>
          <c:yVal>
            <c:numRef>
              <c:f>Rotation!$AW$42:$AZ$42</c:f>
              <c:numCache>
                <c:formatCode>General</c:formatCode>
                <c:ptCount val="4"/>
                <c:pt idx="0">
                  <c:v>1167.3832173220753</c:v>
                </c:pt>
                <c:pt idx="1">
                  <c:v>1591.6280125762696</c:v>
                </c:pt>
                <c:pt idx="2">
                  <c:v>1946.3484515502937</c:v>
                </c:pt>
                <c:pt idx="3">
                  <c:v>2206.4950944278535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48-4C60-A740-32E43647F9B3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Rotation!$BO$41:$BR$41</c:f>
              <c:numCache>
                <c:formatCode>General</c:formatCode>
                <c:ptCount val="4"/>
                <c:pt idx="0">
                  <c:v>489.43279971035838</c:v>
                </c:pt>
                <c:pt idx="1">
                  <c:v>709.34335774486567</c:v>
                </c:pt>
                <c:pt idx="2">
                  <c:v>1114.4379038865229</c:v>
                </c:pt>
                <c:pt idx="3">
                  <c:v>1668.6681636551159</c:v>
                </c:pt>
              </c:numCache>
            </c:numRef>
          </c:xVal>
          <c:yVal>
            <c:numRef>
              <c:f>Rotation!$BO$42:$BR$42</c:f>
              <c:numCache>
                <c:formatCode>General</c:formatCode>
                <c:ptCount val="4"/>
                <c:pt idx="0">
                  <c:v>389.78997007961982</c:v>
                </c:pt>
                <c:pt idx="1">
                  <c:v>590.67053349630817</c:v>
                </c:pt>
                <c:pt idx="2">
                  <c:v>915.32468917353208</c:v>
                </c:pt>
                <c:pt idx="3">
                  <c:v>1325.1711474841911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1-46EA-AD31-4A41E0A5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5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Rotation!$M$29:$P$29</c:f>
              <c:numCache>
                <c:formatCode>General</c:formatCode>
                <c:ptCount val="4"/>
                <c:pt idx="0">
                  <c:v>12.604691360694353</c:v>
                </c:pt>
                <c:pt idx="1">
                  <c:v>14.381287966852163</c:v>
                </c:pt>
                <c:pt idx="2">
                  <c:v>23.079521322895367</c:v>
                </c:pt>
                <c:pt idx="3">
                  <c:v>49.95487942704559</c:v>
                </c:pt>
              </c:numCache>
            </c:numRef>
          </c:xVal>
          <c:yVal>
            <c:numRef>
              <c:f>Rotation!$M$28:$P$28</c:f>
              <c:numCache>
                <c:formatCode>General</c:formatCode>
                <c:ptCount val="4"/>
                <c:pt idx="0">
                  <c:v>3347.2850856979485</c:v>
                </c:pt>
                <c:pt idx="1">
                  <c:v>3256.7016490762999</c:v>
                </c:pt>
                <c:pt idx="2">
                  <c:v>3915.8657959476982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A-4D7A-A974-8AC15DA1B559}"/>
            </c:ext>
          </c:extLst>
        </c:ser>
        <c:ser>
          <c:idx val="2"/>
          <c:order val="1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Rotation!$AE$29:$AH$29</c:f>
              <c:numCache>
                <c:formatCode>General</c:formatCode>
                <c:ptCount val="4"/>
                <c:pt idx="0">
                  <c:v>31.553454431602532</c:v>
                </c:pt>
                <c:pt idx="1">
                  <c:v>28.712624487135709</c:v>
                </c:pt>
                <c:pt idx="2">
                  <c:v>23.486945260471867</c:v>
                </c:pt>
                <c:pt idx="3">
                  <c:v>21.779970507217683</c:v>
                </c:pt>
              </c:numCache>
            </c:numRef>
          </c:xVal>
          <c:yVal>
            <c:numRef>
              <c:f>Rotation!$AE$28:$AH$28</c:f>
              <c:numCache>
                <c:formatCode>General</c:formatCode>
                <c:ptCount val="4"/>
                <c:pt idx="0">
                  <c:v>2011.1664685869941</c:v>
                </c:pt>
                <c:pt idx="1">
                  <c:v>2627.4388426482378</c:v>
                </c:pt>
                <c:pt idx="2">
                  <c:v>3345.413949384199</c:v>
                </c:pt>
                <c:pt idx="3">
                  <c:v>4221.1668546267074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A-4D7A-A974-8AC15DA1B559}"/>
            </c:ext>
          </c:extLst>
        </c:ser>
        <c:ser>
          <c:idx val="1"/>
          <c:order val="2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Rotation!$AW$29:$AZ$29</c:f>
              <c:numCache>
                <c:formatCode>General</c:formatCode>
                <c:ptCount val="4"/>
                <c:pt idx="0">
                  <c:v>45.043453406933914</c:v>
                </c:pt>
                <c:pt idx="1">
                  <c:v>44.704713369280363</c:v>
                </c:pt>
                <c:pt idx="2">
                  <c:v>40.701505565401533</c:v>
                </c:pt>
                <c:pt idx="3">
                  <c:v>37.267421426572334</c:v>
                </c:pt>
              </c:numCache>
            </c:numRef>
          </c:xVal>
          <c:yVal>
            <c:numRef>
              <c:f>Rotation!$AW$28:$AZ$28</c:f>
              <c:numCache>
                <c:formatCode>General</c:formatCode>
                <c:ptCount val="4"/>
                <c:pt idx="0">
                  <c:v>561.58327687447775</c:v>
                </c:pt>
                <c:pt idx="1">
                  <c:v>825.14056281659862</c:v>
                </c:pt>
                <c:pt idx="2">
                  <c:v>1234.9591695885397</c:v>
                </c:pt>
                <c:pt idx="3">
                  <c:v>1662.2448530070242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A-4D7A-A974-8AC15DA1B559}"/>
            </c:ext>
          </c:extLst>
        </c:ser>
        <c:ser>
          <c:idx val="3"/>
          <c:order val="3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Rotation!$BO$29:$BR$29</c:f>
              <c:numCache>
                <c:formatCode>General</c:formatCode>
                <c:ptCount val="4"/>
                <c:pt idx="0">
                  <c:v>42.55235694392541</c:v>
                </c:pt>
                <c:pt idx="1">
                  <c:v>46.338456784153088</c:v>
                </c:pt>
                <c:pt idx="2">
                  <c:v>48.158199426672091</c:v>
                </c:pt>
                <c:pt idx="3">
                  <c:v>49.228519833573294</c:v>
                </c:pt>
              </c:numCache>
            </c:numRef>
          </c:xVal>
          <c:yVal>
            <c:numRef>
              <c:f>Rotation!$BO$28:$BR$28</c:f>
              <c:numCache>
                <c:formatCode>General</c:formatCode>
                <c:ptCount val="4"/>
                <c:pt idx="0">
                  <c:v>160.35600590584869</c:v>
                </c:pt>
                <c:pt idx="1">
                  <c:v>231.09967443267359</c:v>
                </c:pt>
                <c:pt idx="2">
                  <c:v>364.44219494761336</c:v>
                </c:pt>
                <c:pt idx="3">
                  <c:v>552.39135333531874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5-4D7D-BAA3-02F39C08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26.529903081693121</c:v>
                </c:pt>
                <c:pt idx="1">
                  <c:v>30.623931245545116</c:v>
                </c:pt>
                <c:pt idx="2">
                  <c:v>33.169579891969569</c:v>
                </c:pt>
                <c:pt idx="3">
                  <c:v>54.752206283703856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595.2692509465362</c:v>
                </c:pt>
                <c:pt idx="1">
                  <c:v>528.96845080467688</c:v>
                </c:pt>
                <c:pt idx="2">
                  <c:v>494.84768442981095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34A-A771-F43639F644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Rotation!$U$33:$X$33</c:f>
              <c:numCache>
                <c:formatCode>General</c:formatCode>
                <c:ptCount val="4"/>
                <c:pt idx="0">
                  <c:v>36.649110333475321</c:v>
                </c:pt>
                <c:pt idx="1">
                  <c:v>34.266546840000004</c:v>
                </c:pt>
                <c:pt idx="2">
                  <c:v>28.97688832</c:v>
                </c:pt>
                <c:pt idx="3">
                  <c:v>27.334705960000008</c:v>
                </c:pt>
              </c:numCache>
            </c:numRef>
          </c:xVal>
          <c:yVal>
            <c:numRef>
              <c:f>Rotation!$U$32:$X$32</c:f>
              <c:numCache>
                <c:formatCode>General</c:formatCode>
                <c:ptCount val="4"/>
                <c:pt idx="0">
                  <c:v>160.10742587551616</c:v>
                </c:pt>
                <c:pt idx="1">
                  <c:v>185.67471952256554</c:v>
                </c:pt>
                <c:pt idx="2">
                  <c:v>217.43233352511797</c:v>
                </c:pt>
                <c:pt idx="3">
                  <c:v>236.60237400290521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6-434A-A771-F43639F6447F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47.596385224444546</c:v>
                </c:pt>
                <c:pt idx="1">
                  <c:v>47.530370619999999</c:v>
                </c:pt>
                <c:pt idx="2">
                  <c:v>44.826931680999998</c:v>
                </c:pt>
                <c:pt idx="3">
                  <c:v>42.381693081999998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50.753734998996087</c:v>
                </c:pt>
                <c:pt idx="1">
                  <c:v>78.92228906847707</c:v>
                </c:pt>
                <c:pt idx="2">
                  <c:v>99.677694956191189</c:v>
                </c:pt>
                <c:pt idx="3">
                  <c:v>122.20966094089313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34A-A771-F43639F6447F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Rotation!$CG$33:$CJ$33</c:f>
              <c:numCache>
                <c:formatCode>General</c:formatCode>
                <c:ptCount val="4"/>
                <c:pt idx="0">
                  <c:v>54.743829730722695</c:v>
                </c:pt>
                <c:pt idx="1">
                  <c:v>46.233644995765758</c:v>
                </c:pt>
                <c:pt idx="2">
                  <c:v>62.039816234070258</c:v>
                </c:pt>
                <c:pt idx="3">
                  <c:v>50.930306756801173</c:v>
                </c:pt>
              </c:numCache>
            </c:numRef>
          </c:xVal>
          <c:yVal>
            <c:numRef>
              <c:f>Rotation!$CG$32:$CJ$32</c:f>
              <c:numCache>
                <c:formatCode>General</c:formatCode>
                <c:ptCount val="4"/>
                <c:pt idx="0">
                  <c:v>57.623521028599633</c:v>
                </c:pt>
                <c:pt idx="1">
                  <c:v>66.35660699895368</c:v>
                </c:pt>
                <c:pt idx="2">
                  <c:v>99.872924381173888</c:v>
                </c:pt>
                <c:pt idx="3">
                  <c:v>75.977903175432445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6-434A-A771-F43639F6447F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Rotation!$BE$33:$BH$33</c:f>
              <c:numCache>
                <c:formatCode>General</c:formatCode>
                <c:ptCount val="4"/>
                <c:pt idx="0">
                  <c:v>43.559552679999996</c:v>
                </c:pt>
                <c:pt idx="1">
                  <c:v>48.02330302</c:v>
                </c:pt>
                <c:pt idx="2">
                  <c:v>47.810483271999999</c:v>
                </c:pt>
                <c:pt idx="3">
                  <c:v>51.171897190000003</c:v>
                </c:pt>
              </c:numCache>
            </c:numRef>
          </c:xVal>
          <c:yVal>
            <c:numRef>
              <c:f>Rotation!$BE$32:$BH$32</c:f>
              <c:numCache>
                <c:formatCode>General</c:formatCode>
                <c:ptCount val="4"/>
                <c:pt idx="0">
                  <c:v>33.580134459262581</c:v>
                </c:pt>
                <c:pt idx="1">
                  <c:v>33.122590570701867</c:v>
                </c:pt>
                <c:pt idx="2">
                  <c:v>47.197394203894753</c:v>
                </c:pt>
                <c:pt idx="3">
                  <c:v>57.908529897161856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6-434A-A771-F43639F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Axial!$C$33:$F$33</c:f>
              <c:numCache>
                <c:formatCode>General</c:formatCode>
                <c:ptCount val="4"/>
                <c:pt idx="0">
                  <c:v>32.548051557410524</c:v>
                </c:pt>
                <c:pt idx="1">
                  <c:v>234.95526440098126</c:v>
                </c:pt>
                <c:pt idx="2">
                  <c:v>41.71953099302138</c:v>
                </c:pt>
                <c:pt idx="3">
                  <c:v>52.290803564227787</c:v>
                </c:pt>
              </c:numCache>
            </c:numRef>
          </c:xVal>
          <c:yVal>
            <c:numRef>
              <c:f>Axial!$C$32:$F$32</c:f>
              <c:numCache>
                <c:formatCode>General</c:formatCode>
                <c:ptCount val="4"/>
                <c:pt idx="0">
                  <c:v>512.23292719070116</c:v>
                </c:pt>
                <c:pt idx="1">
                  <c:v>134.30128310122979</c:v>
                </c:pt>
                <c:pt idx="2">
                  <c:v>256.88617086356606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4FF1-839B-50C6F912ADB3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Axial!$G$33:$J$33</c:f>
              <c:numCache>
                <c:formatCode>General</c:formatCode>
                <c:ptCount val="4"/>
                <c:pt idx="0">
                  <c:v>52.047308573904388</c:v>
                </c:pt>
                <c:pt idx="1">
                  <c:v>221.98305883579823</c:v>
                </c:pt>
                <c:pt idx="2">
                  <c:v>209.56514477500338</c:v>
                </c:pt>
                <c:pt idx="3">
                  <c:v>214.69588054263789</c:v>
                </c:pt>
              </c:numCache>
            </c:numRef>
          </c:xVal>
          <c:yVal>
            <c:numRef>
              <c:f>Axial!$G$32:$J$32</c:f>
              <c:numCache>
                <c:formatCode>General</c:formatCode>
                <c:ptCount val="4"/>
                <c:pt idx="0">
                  <c:v>126.11640624273848</c:v>
                </c:pt>
                <c:pt idx="1">
                  <c:v>266.42992429439374</c:v>
                </c:pt>
                <c:pt idx="2">
                  <c:v>404.96973802500412</c:v>
                </c:pt>
                <c:pt idx="3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4FF1-839B-50C6F912ADB3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Axial!$S$33:$V$33</c:f>
              <c:numCache>
                <c:formatCode>General</c:formatCode>
                <c:ptCount val="4"/>
                <c:pt idx="0">
                  <c:v>38.658072982469932</c:v>
                </c:pt>
                <c:pt idx="1">
                  <c:v>-135.01033828654329</c:v>
                </c:pt>
                <c:pt idx="2">
                  <c:v>-125.45394103552636</c:v>
                </c:pt>
                <c:pt idx="3">
                  <c:v>52.290803564227787</c:v>
                </c:pt>
              </c:numCache>
            </c:numRef>
          </c:xVal>
          <c:yVal>
            <c:numRef>
              <c:f>Axial!$S$32:$V$32</c:f>
              <c:numCache>
                <c:formatCode>General</c:formatCode>
                <c:ptCount val="4"/>
                <c:pt idx="0">
                  <c:v>11.354298193206247</c:v>
                </c:pt>
                <c:pt idx="1">
                  <c:v>15.426439535308635</c:v>
                </c:pt>
                <c:pt idx="2">
                  <c:v>29.041887222224457</c:v>
                </c:pt>
                <c:pt idx="3">
                  <c:v>416.31706745146329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2-4FF1-839B-50C6F912ADB3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Axial!$X$33:$Z$33</c:f>
              <c:numCache>
                <c:formatCode>General</c:formatCode>
                <c:ptCount val="3"/>
                <c:pt idx="0">
                  <c:v>-140.51534179178134</c:v>
                </c:pt>
                <c:pt idx="1">
                  <c:v>-137.67541356411812</c:v>
                </c:pt>
                <c:pt idx="2">
                  <c:v>34.69588054263788</c:v>
                </c:pt>
              </c:numCache>
            </c:numRef>
          </c:xVal>
          <c:yVal>
            <c:numRef>
              <c:f>Axial!$X$32:$Z$32</c:f>
              <c:numCache>
                <c:formatCode>General</c:formatCode>
                <c:ptCount val="3"/>
                <c:pt idx="0">
                  <c:v>9.153617316405235</c:v>
                </c:pt>
                <c:pt idx="1">
                  <c:v>14.52142078031938</c:v>
                </c:pt>
                <c:pt idx="2">
                  <c:v>495.18427099706867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2-4FF1-839B-50C6F912ADB3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Axial!$AI$33:$AL$33</c:f>
              <c:numCache>
                <c:formatCode>General</c:formatCode>
                <c:ptCount val="4"/>
                <c:pt idx="0">
                  <c:v>36.297946635109973</c:v>
                </c:pt>
                <c:pt idx="1">
                  <c:v>29.586101876168563</c:v>
                </c:pt>
                <c:pt idx="2">
                  <c:v>24.048600751705806</c:v>
                </c:pt>
                <c:pt idx="3">
                  <c:v>27.039024338289213</c:v>
                </c:pt>
              </c:numCache>
            </c:numRef>
          </c:xVal>
          <c:yVal>
            <c:numRef>
              <c:f>Axial!$AI$32:$AL$32</c:f>
              <c:numCache>
                <c:formatCode>General</c:formatCode>
                <c:ptCount val="4"/>
                <c:pt idx="0">
                  <c:v>1686.1609422462068</c:v>
                </c:pt>
                <c:pt idx="1">
                  <c:v>240.84895421027554</c:v>
                </c:pt>
                <c:pt idx="2">
                  <c:v>327.40721853205275</c:v>
                </c:pt>
                <c:pt idx="3">
                  <c:v>401.39828581446193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82-4FF1-839B-50C6F912ADB3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Axial!$AM$33:$AP$33</c:f>
              <c:numCache>
                <c:formatCode>General</c:formatCode>
                <c:ptCount val="4"/>
                <c:pt idx="0">
                  <c:v>43.982214088606241</c:v>
                </c:pt>
                <c:pt idx="1">
                  <c:v>45.393903525573968</c:v>
                </c:pt>
                <c:pt idx="2">
                  <c:v>12.737386561282136</c:v>
                </c:pt>
                <c:pt idx="3">
                  <c:v>14.167346144359712</c:v>
                </c:pt>
              </c:numCache>
            </c:numRef>
          </c:xVal>
          <c:yVal>
            <c:numRef>
              <c:f>Axial!$AM$32:$AP$32</c:f>
              <c:numCache>
                <c:formatCode>General</c:formatCode>
                <c:ptCount val="4"/>
                <c:pt idx="0">
                  <c:v>672.51700780211831</c:v>
                </c:pt>
                <c:pt idx="1">
                  <c:v>1337.8620480705265</c:v>
                </c:pt>
                <c:pt idx="2">
                  <c:v>359.21913802954458</c:v>
                </c:pt>
                <c:pt idx="3">
                  <c:v>417.50995665299661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82-4FF1-839B-50C6F912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Ouest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Rotation!$H$33:$K$33</c:f>
              <c:numCache>
                <c:formatCode>General</c:formatCode>
                <c:ptCount val="4"/>
                <c:pt idx="0">
                  <c:v>-125.24779371629614</c:v>
                </c:pt>
                <c:pt idx="1">
                  <c:v>-125.24779371629614</c:v>
                </c:pt>
                <c:pt idx="2">
                  <c:v>54.752206283703856</c:v>
                </c:pt>
                <c:pt idx="3">
                  <c:v>54.752206283703856</c:v>
                </c:pt>
              </c:numCache>
            </c:numRef>
          </c:xVal>
          <c:yVal>
            <c:numRef>
              <c:f>Rotation!$H$32:$K$32</c:f>
              <c:numCache>
                <c:formatCode>General</c:formatCode>
                <c:ptCount val="4"/>
                <c:pt idx="0">
                  <c:v>179.21669946652315</c:v>
                </c:pt>
                <c:pt idx="1">
                  <c:v>179.21669946652315</c:v>
                </c:pt>
                <c:pt idx="2">
                  <c:v>179.21669946652315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E9-8CAA-8EDF4979A4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Rotation!$Z$33:$AC$33</c:f>
              <c:numCache>
                <c:formatCode>General</c:formatCode>
                <c:ptCount val="4"/>
                <c:pt idx="0">
                  <c:v>36.740920889999998</c:v>
                </c:pt>
                <c:pt idx="1">
                  <c:v>35.083359470000005</c:v>
                </c:pt>
                <c:pt idx="2">
                  <c:v>29.436940449999994</c:v>
                </c:pt>
                <c:pt idx="3">
                  <c:v>26.605621819999996</c:v>
                </c:pt>
              </c:numCache>
            </c:numRef>
          </c:xVal>
          <c:yVal>
            <c:numRef>
              <c:f>Rotation!$Z$32:$AC$32</c:f>
              <c:numCache>
                <c:formatCode>General</c:formatCode>
                <c:ptCount val="4"/>
                <c:pt idx="0">
                  <c:v>193.06844408262705</c:v>
                </c:pt>
                <c:pt idx="1">
                  <c:v>197.62314007057634</c:v>
                </c:pt>
                <c:pt idx="2">
                  <c:v>218.11130006330001</c:v>
                </c:pt>
                <c:pt idx="3">
                  <c:v>227.49985531318558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1E9-8CAA-8EDF4979A498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Rotation!$AR$33:$AU$33</c:f>
              <c:numCache>
                <c:formatCode>General</c:formatCode>
                <c:ptCount val="4"/>
                <c:pt idx="0">
                  <c:v>48.10243449</c:v>
                </c:pt>
                <c:pt idx="1">
                  <c:v>48.374790250000004</c:v>
                </c:pt>
                <c:pt idx="2">
                  <c:v>45.814774024999998</c:v>
                </c:pt>
                <c:pt idx="3">
                  <c:v>43.180052011999997</c:v>
                </c:pt>
              </c:numCache>
            </c:numRef>
          </c:xVal>
          <c:yVal>
            <c:numRef>
              <c:f>Rotation!$AR$32:$AU$32</c:f>
              <c:numCache>
                <c:formatCode>General</c:formatCode>
                <c:ptCount val="4"/>
                <c:pt idx="0">
                  <c:v>87.337784798327945</c:v>
                </c:pt>
                <c:pt idx="1">
                  <c:v>155.38369030112366</c:v>
                </c:pt>
                <c:pt idx="2">
                  <c:v>175.10254983245326</c:v>
                </c:pt>
                <c:pt idx="3">
                  <c:v>157.64459294756955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B-41E9-8CAA-8EDF4979A498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Rotation!$CG$33:$CJ$33</c:f>
              <c:numCache>
                <c:formatCode>General</c:formatCode>
                <c:ptCount val="4"/>
                <c:pt idx="0">
                  <c:v>54.743829730722695</c:v>
                </c:pt>
                <c:pt idx="1">
                  <c:v>46.233644995765758</c:v>
                </c:pt>
                <c:pt idx="2">
                  <c:v>62.039816234070258</c:v>
                </c:pt>
                <c:pt idx="3">
                  <c:v>50.930306756801173</c:v>
                </c:pt>
              </c:numCache>
            </c:numRef>
          </c:xVal>
          <c:yVal>
            <c:numRef>
              <c:f>Rotation!$CG$32:$CJ$32</c:f>
              <c:numCache>
                <c:formatCode>General</c:formatCode>
                <c:ptCount val="4"/>
                <c:pt idx="0">
                  <c:v>57.623521028599633</c:v>
                </c:pt>
                <c:pt idx="1">
                  <c:v>66.35660699895368</c:v>
                </c:pt>
                <c:pt idx="2">
                  <c:v>99.872924381173888</c:v>
                </c:pt>
                <c:pt idx="3">
                  <c:v>75.977903175432445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EB-41E9-8CAA-8EDF4979A498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Rotation!$BJ$33:$BM$33</c:f>
              <c:numCache>
                <c:formatCode>General</c:formatCode>
                <c:ptCount val="4"/>
                <c:pt idx="0">
                  <c:v>61.020921049999998</c:v>
                </c:pt>
                <c:pt idx="1">
                  <c:v>51.81117725</c:v>
                </c:pt>
                <c:pt idx="2">
                  <c:v>51.616442601999999</c:v>
                </c:pt>
                <c:pt idx="3">
                  <c:v>49.198949740000003</c:v>
                </c:pt>
              </c:numCache>
            </c:numRef>
          </c:xVal>
          <c:yVal>
            <c:numRef>
              <c:f>Rotation!$BJ$32:$BM$32</c:f>
              <c:numCache>
                <c:formatCode>General</c:formatCode>
                <c:ptCount val="4"/>
                <c:pt idx="0">
                  <c:v>148.62279404253974</c:v>
                </c:pt>
                <c:pt idx="1">
                  <c:v>87.184153829635363</c:v>
                </c:pt>
                <c:pt idx="2">
                  <c:v>174.13091250238949</c:v>
                </c:pt>
                <c:pt idx="3">
                  <c:v>118.44662617346249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B-41E9-8CAA-8EDF4979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baseline="0">
                <a:solidFill>
                  <a:srgbClr val="00B050"/>
                </a:solidFill>
                <a:effectLst/>
              </a:rPr>
              <a:t>Module de cisaillement G</a:t>
            </a:r>
            <a:r>
              <a:rPr lang="el-GR" sz="2400" b="0" i="0" baseline="-25000">
                <a:solidFill>
                  <a:srgbClr val="00B050"/>
                </a:solidFill>
                <a:effectLst/>
              </a:rPr>
              <a:t>θ</a:t>
            </a:r>
            <a:r>
              <a:rPr lang="fr-FR" sz="2400" b="0" i="0" baseline="-25000">
                <a:solidFill>
                  <a:srgbClr val="00B050"/>
                </a:solidFill>
                <a:effectLst/>
              </a:rPr>
              <a:t>z</a:t>
            </a:r>
            <a:r>
              <a:rPr lang="fr-FR" sz="2400" b="0" i="0" baseline="0">
                <a:solidFill>
                  <a:srgbClr val="00B050"/>
                </a:solidFill>
                <a:effectLst/>
              </a:rPr>
              <a:t>* dans deux couches  (Cole-Cole)</a:t>
            </a:r>
            <a:endParaRPr lang="en-US" sz="2400">
              <a:solidFill>
                <a:srgbClr val="00B050"/>
              </a:solidFill>
              <a:effectLst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Rotation!$M$41:$P$41</c:f>
              <c:numCache>
                <c:formatCode>General</c:formatCode>
                <c:ptCount val="4"/>
                <c:pt idx="0">
                  <c:v>3384.0193296669586</c:v>
                </c:pt>
                <c:pt idx="1">
                  <c:v>3388.6529519108062</c:v>
                </c:pt>
                <c:pt idx="2">
                  <c:v>5703.8864562415383</c:v>
                </c:pt>
                <c:pt idx="3">
                  <c:v>2400.9170347798322</c:v>
                </c:pt>
              </c:numCache>
            </c:numRef>
          </c:xVal>
          <c:yVal>
            <c:numRef>
              <c:f>Rotation!$M$42:$P$42</c:f>
              <c:numCache>
                <c:formatCode>General</c:formatCode>
                <c:ptCount val="4"/>
                <c:pt idx="0">
                  <c:v>176.60530307382885</c:v>
                </c:pt>
                <c:pt idx="1">
                  <c:v>227.62471541457487</c:v>
                </c:pt>
                <c:pt idx="2">
                  <c:v>1950.2590392523557</c:v>
                </c:pt>
                <c:pt idx="3">
                  <c:v>1657.8655638904822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92E-469B-8D28-4D9B2AB32C1B}"/>
            </c:ext>
          </c:extLst>
        </c:ser>
        <c:ser>
          <c:idx val="4"/>
          <c:order val="1"/>
          <c:tx>
            <c:v>T20-Lower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Rotation!$AE$41:$AH$41</c:f>
              <c:numCache>
                <c:formatCode>General</c:formatCode>
                <c:ptCount val="4"/>
                <c:pt idx="0">
                  <c:v>4540.312843391348</c:v>
                </c:pt>
                <c:pt idx="1">
                  <c:v>5659.2499809872606</c:v>
                </c:pt>
                <c:pt idx="2">
                  <c:v>6508.5519953599078</c:v>
                </c:pt>
                <c:pt idx="3">
                  <c:v>7001.4373015845722</c:v>
                </c:pt>
              </c:numCache>
            </c:numRef>
          </c:xVal>
          <c:yVal>
            <c:numRef>
              <c:f>Rotation!$AE$42:$AH$42</c:f>
              <c:numCache>
                <c:formatCode>General</c:formatCode>
                <c:ptCount val="4"/>
                <c:pt idx="0">
                  <c:v>2025.4766626125697</c:v>
                </c:pt>
                <c:pt idx="1">
                  <c:v>2171.7104947651287</c:v>
                </c:pt>
                <c:pt idx="2">
                  <c:v>1908.8795916005931</c:v>
                </c:pt>
                <c:pt idx="3">
                  <c:v>1684.8569561770976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92E-469B-8D28-4D9B2AB32C1B}"/>
            </c:ext>
          </c:extLst>
        </c:ser>
        <c:ser>
          <c:idx val="6"/>
          <c:order val="2"/>
          <c:tx>
            <c:v>T30-Lower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Rotation!$AW$41:$AZ$41</c:f>
              <c:numCache>
                <c:formatCode>General</c:formatCode>
                <c:ptCount val="4"/>
                <c:pt idx="0">
                  <c:v>1573.2967213548682</c:v>
                </c:pt>
                <c:pt idx="1">
                  <c:v>2288.4979418689236</c:v>
                </c:pt>
                <c:pt idx="2">
                  <c:v>3327.9243833911009</c:v>
                </c:pt>
                <c:pt idx="3">
                  <c:v>4393.1085968675779</c:v>
                </c:pt>
              </c:numCache>
            </c:numRef>
          </c:xVal>
          <c:yVal>
            <c:numRef>
              <c:f>Rotation!$AW$42:$AZ$42</c:f>
              <c:numCache>
                <c:formatCode>General</c:formatCode>
                <c:ptCount val="4"/>
                <c:pt idx="0">
                  <c:v>1167.3832173220753</c:v>
                </c:pt>
                <c:pt idx="1">
                  <c:v>1591.6280125762696</c:v>
                </c:pt>
                <c:pt idx="2">
                  <c:v>1946.3484515502937</c:v>
                </c:pt>
                <c:pt idx="3">
                  <c:v>2206.4950944278535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92E-469B-8D28-4D9B2AB32C1B}"/>
            </c:ext>
          </c:extLst>
        </c:ser>
        <c:ser>
          <c:idx val="7"/>
          <c:order val="3"/>
          <c:tx>
            <c:v>T40-Lower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Rotation!$BO$41:$BR$41</c:f>
              <c:numCache>
                <c:formatCode>General</c:formatCode>
                <c:ptCount val="4"/>
                <c:pt idx="0">
                  <c:v>489.43279971035838</c:v>
                </c:pt>
                <c:pt idx="1">
                  <c:v>709.34335774486567</c:v>
                </c:pt>
                <c:pt idx="2">
                  <c:v>1114.4379038865229</c:v>
                </c:pt>
                <c:pt idx="3">
                  <c:v>1668.6681636551159</c:v>
                </c:pt>
              </c:numCache>
            </c:numRef>
          </c:xVal>
          <c:yVal>
            <c:numRef>
              <c:f>Rotation!$BO$42:$BR$42</c:f>
              <c:numCache>
                <c:formatCode>General</c:formatCode>
                <c:ptCount val="4"/>
                <c:pt idx="0">
                  <c:v>389.78997007961982</c:v>
                </c:pt>
                <c:pt idx="1">
                  <c:v>590.67053349630817</c:v>
                </c:pt>
                <c:pt idx="2">
                  <c:v>915.32468917353208</c:v>
                </c:pt>
                <c:pt idx="3">
                  <c:v>1325.1711474841911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92E-469B-8D28-4D9B2AB32C1B}"/>
            </c:ext>
          </c:extLst>
        </c:ser>
        <c:ser>
          <c:idx val="3"/>
          <c:order val="4"/>
          <c:tx>
            <c:v>T10-Upper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Rotation!$M$39:$P$39</c:f>
              <c:numCache>
                <c:formatCode>General</c:formatCode>
                <c:ptCount val="4"/>
                <c:pt idx="0">
                  <c:v>3266.6118236337061</c:v>
                </c:pt>
                <c:pt idx="1">
                  <c:v>3154.6507152294162</c:v>
                </c:pt>
                <c:pt idx="2">
                  <c:v>3602.4464286457146</c:v>
                </c:pt>
                <c:pt idx="3">
                  <c:v>548.65552900022328</c:v>
                </c:pt>
              </c:numCache>
            </c:numRef>
          </c:xVal>
          <c:yVal>
            <c:numRef>
              <c:f>Rotation!$M$40:$P$40</c:f>
              <c:numCache>
                <c:formatCode>General</c:formatCode>
                <c:ptCount val="4"/>
                <c:pt idx="0">
                  <c:v>730.45509008589647</c:v>
                </c:pt>
                <c:pt idx="1">
                  <c:v>808.87854217974143</c:v>
                </c:pt>
                <c:pt idx="2">
                  <c:v>1535.0520058326479</c:v>
                </c:pt>
                <c:pt idx="3">
                  <c:v>652.81745487508715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2E-469B-8D28-4D9B2AB32C1B}"/>
            </c:ext>
          </c:extLst>
        </c:ser>
        <c:ser>
          <c:idx val="1"/>
          <c:order val="5"/>
          <c:tx>
            <c:v>T20-Upper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Rotation!$AE$39:$AH$39</c:f>
              <c:numCache>
                <c:formatCode>General</c:formatCode>
                <c:ptCount val="4"/>
                <c:pt idx="0">
                  <c:v>1713.8201827119833</c:v>
                </c:pt>
                <c:pt idx="1">
                  <c:v>2304.3698309583351</c:v>
                </c:pt>
                <c:pt idx="2">
                  <c:v>3068.2494307172146</c:v>
                </c:pt>
                <c:pt idx="3">
                  <c:v>3919.8413624276823</c:v>
                </c:pt>
              </c:numCache>
            </c:numRef>
          </c:xVal>
          <c:yVal>
            <c:numRef>
              <c:f>Rotation!$AE$40:$AH$40</c:f>
              <c:numCache>
                <c:formatCode>General</c:formatCode>
                <c:ptCount val="4"/>
                <c:pt idx="0">
                  <c:v>1052.4309695641539</c:v>
                </c:pt>
                <c:pt idx="1">
                  <c:v>1262.2656432089741</c:v>
                </c:pt>
                <c:pt idx="2">
                  <c:v>1333.2816370286782</c:v>
                </c:pt>
                <c:pt idx="3">
                  <c:v>1566.2353935472859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2E-469B-8D28-4D9B2AB32C1B}"/>
            </c:ext>
          </c:extLst>
        </c:ser>
        <c:ser>
          <c:idx val="5"/>
          <c:order val="6"/>
          <c:tx>
            <c:v>T30-Upper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Rotation!$AW$39:$AZ$39</c:f>
              <c:numCache>
                <c:formatCode>General</c:formatCode>
                <c:ptCount val="4"/>
                <c:pt idx="0">
                  <c:v>396.79806697008581</c:v>
                </c:pt>
                <c:pt idx="1">
                  <c:v>586.46173006090521</c:v>
                </c:pt>
                <c:pt idx="2">
                  <c:v>936.24378862518336</c:v>
                </c:pt>
                <c:pt idx="3">
                  <c:v>1322.8442402736891</c:v>
                </c:pt>
              </c:numCache>
            </c:numRef>
          </c:xVal>
          <c:yVal>
            <c:numRef>
              <c:f>Rotation!$AW$40:$AZ$40</c:f>
              <c:numCache>
                <c:formatCode>General</c:formatCode>
                <c:ptCount val="4"/>
                <c:pt idx="0">
                  <c:v>397.40039118485981</c:v>
                </c:pt>
                <c:pt idx="1">
                  <c:v>580.44774750123986</c:v>
                </c:pt>
                <c:pt idx="2">
                  <c:v>805.33950530914501</c:v>
                </c:pt>
                <c:pt idx="3">
                  <c:v>1006.5490883822159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2E-469B-8D28-4D9B2AB32C1B}"/>
            </c:ext>
          </c:extLst>
        </c:ser>
        <c:ser>
          <c:idx val="2"/>
          <c:order val="7"/>
          <c:tx>
            <c:v>T40-Upper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Rotation!$BO$39:$BR$39</c:f>
              <c:numCache>
                <c:formatCode>General</c:formatCode>
                <c:ptCount val="4"/>
                <c:pt idx="0">
                  <c:v>118.12780303847273</c:v>
                </c:pt>
                <c:pt idx="1">
                  <c:v>159.55052233295694</c:v>
                </c:pt>
                <c:pt idx="2">
                  <c:v>243.11070013902759</c:v>
                </c:pt>
                <c:pt idx="3">
                  <c:v>360.73570284962068</c:v>
                </c:pt>
              </c:numCache>
            </c:numRef>
          </c:xVal>
          <c:yVal>
            <c:numRef>
              <c:f>Rotation!$BO$40:$BR$40</c:f>
              <c:numCache>
                <c:formatCode>General</c:formatCode>
                <c:ptCount val="4"/>
                <c:pt idx="0">
                  <c:v>108.44293789537598</c:v>
                </c:pt>
                <c:pt idx="1">
                  <c:v>167.18459960824242</c:v>
                </c:pt>
                <c:pt idx="2">
                  <c:v>271.50561860879793</c:v>
                </c:pt>
                <c:pt idx="3">
                  <c:v>418.33713668429573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2E-469B-8D28-4D9B2AB3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0"/>
          <c:order val="0"/>
          <c:tx>
            <c:v>T10-Lower</c:v>
          </c:tx>
          <c:spPr>
            <a:ln w="25400">
              <a:noFill/>
            </a:ln>
          </c:spPr>
          <c:marker>
            <c:symbol val="square"/>
            <c:size val="7"/>
            <c:spPr>
              <a:ln w="9525">
                <a:solidFill>
                  <a:schemeClr val="tx1"/>
                </a:solidFill>
              </a:ln>
            </c:spPr>
          </c:marker>
          <c:xVal>
            <c:numRef>
              <c:f>Rotation!$M$31:$P$31</c:f>
              <c:numCache>
                <c:formatCode>General</c:formatCode>
                <c:ptCount val="4"/>
                <c:pt idx="0">
                  <c:v>2.9874436492381977</c:v>
                </c:pt>
                <c:pt idx="1">
                  <c:v>3.8429348925776488</c:v>
                </c:pt>
                <c:pt idx="2">
                  <c:v>18.876459912721273</c:v>
                </c:pt>
                <c:pt idx="3">
                  <c:v>34.62560161762952</c:v>
                </c:pt>
              </c:numCache>
            </c:numRef>
          </c:xVal>
          <c:yVal>
            <c:numRef>
              <c:f>Rotation!$M$30:$P$30</c:f>
              <c:numCache>
                <c:formatCode>General</c:formatCode>
                <c:ptCount val="4"/>
                <c:pt idx="0">
                  <c:v>3388.6245375717581</c:v>
                </c:pt>
                <c:pt idx="1">
                  <c:v>3396.2894222314721</c:v>
                </c:pt>
                <c:pt idx="2">
                  <c:v>6028.086846245762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7D-4558-92DD-768608E8D1C6}"/>
            </c:ext>
          </c:extLst>
        </c:ser>
        <c:ser>
          <c:idx val="4"/>
          <c:order val="1"/>
          <c:tx>
            <c:v>T20-Lower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Rotation!$AE$31:$AH$31</c:f>
              <c:numCache>
                <c:formatCode>General</c:formatCode>
                <c:ptCount val="4"/>
                <c:pt idx="0">
                  <c:v>24.042103876095325</c:v>
                </c:pt>
                <c:pt idx="1">
                  <c:v>20.994069675612899</c:v>
                </c:pt>
                <c:pt idx="2">
                  <c:v>16.345774982960066</c:v>
                </c:pt>
                <c:pt idx="3">
                  <c:v>13.530640872008707</c:v>
                </c:pt>
              </c:numCache>
            </c:numRef>
          </c:xVal>
          <c:yVal>
            <c:numRef>
              <c:f>Rotation!$AE$30:$AH$30</c:f>
              <c:numCache>
                <c:formatCode>General</c:formatCode>
                <c:ptCount val="4"/>
                <c:pt idx="0">
                  <c:v>4971.6190950889004</c:v>
                </c:pt>
                <c:pt idx="1">
                  <c:v>6061.6364803885517</c:v>
                </c:pt>
                <c:pt idx="2">
                  <c:v>6782.7037655740714</c:v>
                </c:pt>
                <c:pt idx="3">
                  <c:v>7201.3101065568771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7D-4558-92DD-768608E8D1C6}"/>
            </c:ext>
          </c:extLst>
        </c:ser>
        <c:ser>
          <c:idx val="6"/>
          <c:order val="2"/>
          <c:tx>
            <c:v>T30-Lower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Rotation!$AW$31:$AZ$31</c:f>
              <c:numCache>
                <c:formatCode>General</c:formatCode>
                <c:ptCount val="4"/>
                <c:pt idx="0">
                  <c:v>36.575345740529222</c:v>
                </c:pt>
                <c:pt idx="1">
                  <c:v>34.818236788519087</c:v>
                </c:pt>
                <c:pt idx="2">
                  <c:v>30.321382977556347</c:v>
                </c:pt>
                <c:pt idx="3">
                  <c:v>26.668677110241244</c:v>
                </c:pt>
              </c:numCache>
            </c:numRef>
          </c:xVal>
          <c:yVal>
            <c:numRef>
              <c:f>Rotation!$AW$30:$AZ$30</c:f>
              <c:numCache>
                <c:formatCode>General</c:formatCode>
                <c:ptCount val="4"/>
                <c:pt idx="0">
                  <c:v>1959.0931957186767</c:v>
                </c:pt>
                <c:pt idx="1">
                  <c:v>2787.5621177573398</c:v>
                </c:pt>
                <c:pt idx="2">
                  <c:v>3855.3019332370409</c:v>
                </c:pt>
                <c:pt idx="3">
                  <c:v>4916.0984271682355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C7D-4558-92DD-768608E8D1C6}"/>
            </c:ext>
          </c:extLst>
        </c:ser>
        <c:ser>
          <c:idx val="7"/>
          <c:order val="3"/>
          <c:tx>
            <c:v>T40-Lower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Rotation!$BO$31:$BR$31</c:f>
              <c:numCache>
                <c:formatCode>General</c:formatCode>
                <c:ptCount val="4"/>
                <c:pt idx="0">
                  <c:v>38.53422345023624</c:v>
                </c:pt>
                <c:pt idx="1">
                  <c:v>39.784164189037014</c:v>
                </c:pt>
                <c:pt idx="2">
                  <c:v>39.397392765823682</c:v>
                </c:pt>
                <c:pt idx="3">
                  <c:v>38.454810732783585</c:v>
                </c:pt>
              </c:numCache>
            </c:numRef>
          </c:xVal>
          <c:yVal>
            <c:numRef>
              <c:f>Rotation!$BO$30:$BR$30</c:f>
              <c:numCache>
                <c:formatCode>General</c:formatCode>
                <c:ptCount val="4"/>
                <c:pt idx="0">
                  <c:v>625.68417448980654</c:v>
                </c:pt>
                <c:pt idx="1">
                  <c:v>923.07078727342127</c:v>
                </c:pt>
                <c:pt idx="2">
                  <c:v>1442.1480951100723</c:v>
                </c:pt>
                <c:pt idx="3">
                  <c:v>2130.8524140636077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C7D-4558-92DD-768608E8D1C6}"/>
            </c:ext>
          </c:extLst>
        </c:ser>
        <c:ser>
          <c:idx val="5"/>
          <c:order val="4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Rotation!$M$29:$P$29</c:f>
              <c:numCache>
                <c:formatCode>General</c:formatCode>
                <c:ptCount val="4"/>
                <c:pt idx="0">
                  <c:v>12.604691360694353</c:v>
                </c:pt>
                <c:pt idx="1">
                  <c:v>14.381287966852163</c:v>
                </c:pt>
                <c:pt idx="2">
                  <c:v>23.079521322895367</c:v>
                </c:pt>
                <c:pt idx="3">
                  <c:v>49.95487942704559</c:v>
                </c:pt>
              </c:numCache>
            </c:numRef>
          </c:xVal>
          <c:yVal>
            <c:numRef>
              <c:f>Rotation!$M$28:$P$28</c:f>
              <c:numCache>
                <c:formatCode>General</c:formatCode>
                <c:ptCount val="4"/>
                <c:pt idx="0">
                  <c:v>3347.2850856979485</c:v>
                </c:pt>
                <c:pt idx="1">
                  <c:v>3256.7016490762999</c:v>
                </c:pt>
                <c:pt idx="2">
                  <c:v>3915.8657959476982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7D-4558-92DD-768608E8D1C6}"/>
            </c:ext>
          </c:extLst>
        </c:ser>
        <c:ser>
          <c:idx val="2"/>
          <c:order val="5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Rotation!$AE$29:$AH$29</c:f>
              <c:numCache>
                <c:formatCode>General</c:formatCode>
                <c:ptCount val="4"/>
                <c:pt idx="0">
                  <c:v>31.553454431602532</c:v>
                </c:pt>
                <c:pt idx="1">
                  <c:v>28.712624487135709</c:v>
                </c:pt>
                <c:pt idx="2">
                  <c:v>23.486945260471867</c:v>
                </c:pt>
                <c:pt idx="3">
                  <c:v>21.779970507217683</c:v>
                </c:pt>
              </c:numCache>
            </c:numRef>
          </c:xVal>
          <c:yVal>
            <c:numRef>
              <c:f>Rotation!$AE$28:$AH$28</c:f>
              <c:numCache>
                <c:formatCode>General</c:formatCode>
                <c:ptCount val="4"/>
                <c:pt idx="0">
                  <c:v>2011.1664685869941</c:v>
                </c:pt>
                <c:pt idx="1">
                  <c:v>2627.4388426482378</c:v>
                </c:pt>
                <c:pt idx="2">
                  <c:v>3345.413949384199</c:v>
                </c:pt>
                <c:pt idx="3">
                  <c:v>4221.1668546267074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7D-4558-92DD-768608E8D1C6}"/>
            </c:ext>
          </c:extLst>
        </c:ser>
        <c:ser>
          <c:idx val="1"/>
          <c:order val="6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Rotation!$AW$29:$AZ$29</c:f>
              <c:numCache>
                <c:formatCode>General</c:formatCode>
                <c:ptCount val="4"/>
                <c:pt idx="0">
                  <c:v>45.043453406933914</c:v>
                </c:pt>
                <c:pt idx="1">
                  <c:v>44.704713369280363</c:v>
                </c:pt>
                <c:pt idx="2">
                  <c:v>40.701505565401533</c:v>
                </c:pt>
                <c:pt idx="3">
                  <c:v>37.267421426572334</c:v>
                </c:pt>
              </c:numCache>
            </c:numRef>
          </c:xVal>
          <c:yVal>
            <c:numRef>
              <c:f>Rotation!$AW$28:$AZ$28</c:f>
              <c:numCache>
                <c:formatCode>General</c:formatCode>
                <c:ptCount val="4"/>
                <c:pt idx="0">
                  <c:v>561.58327687447775</c:v>
                </c:pt>
                <c:pt idx="1">
                  <c:v>825.14056281659862</c:v>
                </c:pt>
                <c:pt idx="2">
                  <c:v>1234.9591695885397</c:v>
                </c:pt>
                <c:pt idx="3">
                  <c:v>1662.2448530070242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7D-4558-92DD-768608E8D1C6}"/>
            </c:ext>
          </c:extLst>
        </c:ser>
        <c:ser>
          <c:idx val="3"/>
          <c:order val="7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Rotation!$BO$29:$BR$29</c:f>
              <c:numCache>
                <c:formatCode>General</c:formatCode>
                <c:ptCount val="4"/>
                <c:pt idx="0">
                  <c:v>42.55235694392541</c:v>
                </c:pt>
                <c:pt idx="1">
                  <c:v>46.338456784153088</c:v>
                </c:pt>
                <c:pt idx="2">
                  <c:v>48.158199426672091</c:v>
                </c:pt>
                <c:pt idx="3">
                  <c:v>49.228519833573294</c:v>
                </c:pt>
              </c:numCache>
            </c:numRef>
          </c:xVal>
          <c:yVal>
            <c:numRef>
              <c:f>Rotation!$BO$28:$BR$28</c:f>
              <c:numCache>
                <c:formatCode>General</c:formatCode>
                <c:ptCount val="4"/>
                <c:pt idx="0">
                  <c:v>160.35600590584869</c:v>
                </c:pt>
                <c:pt idx="1">
                  <c:v>231.09967443267359</c:v>
                </c:pt>
                <c:pt idx="2">
                  <c:v>364.44219494761336</c:v>
                </c:pt>
                <c:pt idx="3">
                  <c:v>552.39135333531874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7D-4558-92DD-768608E8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Pente</a:t>
            </a:r>
            <a:r>
              <a:rPr lang="fr-FR" baseline="0"/>
              <a:t> de nonlinéarité pour l'essai </a:t>
            </a:r>
            <a:r>
              <a:rPr lang="fr-FR"/>
              <a:t>Axial</a:t>
            </a:r>
            <a:r>
              <a:rPr lang="fr-FR" baseline="0"/>
              <a:t> Haut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Ax!$C$48:$F$48</c:f>
              <c:numCache>
                <c:formatCode>General</c:formatCode>
                <c:ptCount val="4"/>
                <c:pt idx="0">
                  <c:v>83.530372001020993</c:v>
                </c:pt>
                <c:pt idx="1">
                  <c:v>77.491210698575614</c:v>
                </c:pt>
                <c:pt idx="2">
                  <c:v>70.205792510213698</c:v>
                </c:pt>
                <c:pt idx="3">
                  <c:v>57.577337859473175</c:v>
                </c:pt>
              </c:numCache>
            </c:numRef>
          </c:xVal>
          <c:yVal>
            <c:numRef>
              <c:f>Ax!$C$51:$F$51</c:f>
              <c:numCache>
                <c:formatCode>General</c:formatCode>
                <c:ptCount val="4"/>
                <c:pt idx="0">
                  <c:v>4.8899363818026467E-4</c:v>
                </c:pt>
                <c:pt idx="1">
                  <c:v>9.9586424889050733E-4</c:v>
                </c:pt>
                <c:pt idx="2">
                  <c:v>1.2563898890814733E-3</c:v>
                </c:pt>
                <c:pt idx="3">
                  <c:v>1.5451623155612844E-3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1-4716-B98E-9C8AFED6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DeltaE/E/DeltaEpsilon (1/µm/m)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Pente de nonlinéarité pour l'essai </a:t>
            </a:r>
            <a:r>
              <a:rPr lang="fr-FR"/>
              <a:t>Axial</a:t>
            </a:r>
            <a:r>
              <a:rPr lang="fr-FR" baseline="0"/>
              <a:t> Bas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Ax!$C$54:$F$54</c:f>
              <c:numCache>
                <c:formatCode>General</c:formatCode>
                <c:ptCount val="4"/>
                <c:pt idx="0">
                  <c:v>19.778572667431131</c:v>
                </c:pt>
                <c:pt idx="1">
                  <c:v>21.199567983046947</c:v>
                </c:pt>
                <c:pt idx="2">
                  <c:v>24.888325647474026</c:v>
                </c:pt>
                <c:pt idx="3">
                  <c:v>16.32922964381649</c:v>
                </c:pt>
              </c:numCache>
            </c:numRef>
          </c:xVal>
          <c:yVal>
            <c:numRef>
              <c:f>Ax!$C$57:$F$57</c:f>
              <c:numCache>
                <c:formatCode>General</c:formatCode>
                <c:ptCount val="4"/>
                <c:pt idx="0">
                  <c:v>-4.1563597327647667E-2</c:v>
                </c:pt>
                <c:pt idx="1">
                  <c:v>-4.4464376704789685E-2</c:v>
                </c:pt>
                <c:pt idx="2">
                  <c:v>-5.6961679538129271E-2</c:v>
                </c:pt>
                <c:pt idx="3">
                  <c:v>-4.440525418668103E-2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D-4EA0-8696-7274BF03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DeltaE/E/DeltaEpsilon (1/µm/m)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Axial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Ax!$C$48:$F$48</c:f>
              <c:numCache>
                <c:formatCode>General</c:formatCode>
                <c:ptCount val="4"/>
                <c:pt idx="0">
                  <c:v>83.530372001020993</c:v>
                </c:pt>
                <c:pt idx="1">
                  <c:v>77.491210698575614</c:v>
                </c:pt>
                <c:pt idx="2">
                  <c:v>70.205792510213698</c:v>
                </c:pt>
                <c:pt idx="3">
                  <c:v>57.577337859473175</c:v>
                </c:pt>
              </c:numCache>
            </c:numRef>
          </c:xVal>
          <c:yVal>
            <c:numRef>
              <c:f>Ax!$C$51:$F$51</c:f>
              <c:numCache>
                <c:formatCode>General</c:formatCode>
                <c:ptCount val="4"/>
                <c:pt idx="0">
                  <c:v>4.8899363818026467E-4</c:v>
                </c:pt>
                <c:pt idx="1">
                  <c:v>9.9586424889050733E-4</c:v>
                </c:pt>
                <c:pt idx="2">
                  <c:v>1.2563898890814733E-3</c:v>
                </c:pt>
                <c:pt idx="3">
                  <c:v>1.5451623155612844E-3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C-48DC-AA06-A48AF30728E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Ax!$C$54:$F$54</c:f>
              <c:numCache>
                <c:formatCode>General</c:formatCode>
                <c:ptCount val="4"/>
                <c:pt idx="0">
                  <c:v>19.778572667431131</c:v>
                </c:pt>
                <c:pt idx="1">
                  <c:v>21.199567983046947</c:v>
                </c:pt>
                <c:pt idx="2">
                  <c:v>24.888325647474026</c:v>
                </c:pt>
                <c:pt idx="3">
                  <c:v>16.32922964381649</c:v>
                </c:pt>
              </c:numCache>
            </c:numRef>
          </c:xVal>
          <c:yVal>
            <c:numRef>
              <c:f>Ax!$C$57:$F$57</c:f>
              <c:numCache>
                <c:formatCode>General</c:formatCode>
                <c:ptCount val="4"/>
                <c:pt idx="0">
                  <c:v>-4.1563597327647667E-2</c:v>
                </c:pt>
                <c:pt idx="1">
                  <c:v>-4.4464376704789685E-2</c:v>
                </c:pt>
                <c:pt idx="2">
                  <c:v>-5.6961679538129271E-2</c:v>
                </c:pt>
                <c:pt idx="3">
                  <c:v>-4.440525418668103E-2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C-48DC-AA06-A48AF307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Pente de nonlinéarité pour l'essai </a:t>
            </a:r>
            <a:r>
              <a:rPr lang="fr-FR"/>
              <a:t>Rotation</a:t>
            </a:r>
            <a:r>
              <a:rPr lang="fr-FR" baseline="0"/>
              <a:t> Haut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Ax!$I$48:$L$48</c:f>
              <c:numCache>
                <c:formatCode>General</c:formatCode>
                <c:ptCount val="4"/>
                <c:pt idx="0">
                  <c:v>72.023671040822052</c:v>
                </c:pt>
                <c:pt idx="1">
                  <c:v>65.669605452075146</c:v>
                </c:pt>
                <c:pt idx="2">
                  <c:v>72.17731267418867</c:v>
                </c:pt>
                <c:pt idx="3">
                  <c:v>55.444505326743233</c:v>
                </c:pt>
              </c:numCache>
            </c:numRef>
          </c:xVal>
          <c:yVal>
            <c:numRef>
              <c:f>Ax!$I$51:$L$51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7-4E02-8218-B195BE27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DeltaE/E/DeltaEpsilon (1/µm/m)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3.0555555555555555E-2"/>
              <c:y val="0.32200204141149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Pente de nonlinéarité pour l'essai </a:t>
            </a:r>
            <a:r>
              <a:rPr lang="fr-FR"/>
              <a:t>Rotation</a:t>
            </a:r>
            <a:r>
              <a:rPr lang="fr-FR" baseline="0"/>
              <a:t> Bas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Ax!$I$54:$L$54</c:f>
              <c:numCache>
                <c:formatCode>General</c:formatCode>
                <c:ptCount val="4"/>
                <c:pt idx="0">
                  <c:v>14.103576030421213</c:v>
                </c:pt>
                <c:pt idx="1">
                  <c:v>14.116211563371941</c:v>
                </c:pt>
                <c:pt idx="2">
                  <c:v>21.799590017958511</c:v>
                </c:pt>
                <c:pt idx="3">
                  <c:v>20.238564893949004</c:v>
                </c:pt>
              </c:numCache>
            </c:numRef>
          </c:xVal>
          <c:yVal>
            <c:numRef>
              <c:f>Ax!$I$57:$L$57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C-4490-8C40-2070C799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 mini (µm/m)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DeltaE/E/DeltaEpsilon (1/µm/m)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Rotation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Ax!$I$54:$L$54</c:f>
              <c:numCache>
                <c:formatCode>General</c:formatCode>
                <c:ptCount val="4"/>
                <c:pt idx="0">
                  <c:v>14.103576030421213</c:v>
                </c:pt>
                <c:pt idx="1">
                  <c:v>14.116211563371941</c:v>
                </c:pt>
                <c:pt idx="2">
                  <c:v>21.799590017958511</c:v>
                </c:pt>
                <c:pt idx="3">
                  <c:v>20.238564893949004</c:v>
                </c:pt>
              </c:numCache>
            </c:numRef>
          </c:xVal>
          <c:yVal>
            <c:numRef>
              <c:f>Ax!$I$57:$L$57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0-4152-88D2-25460B36F2A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Ax!$I$48:$L$48</c:f>
              <c:numCache>
                <c:formatCode>General</c:formatCode>
                <c:ptCount val="4"/>
                <c:pt idx="0">
                  <c:v>72.023671040822052</c:v>
                </c:pt>
                <c:pt idx="1">
                  <c:v>65.669605452075146</c:v>
                </c:pt>
                <c:pt idx="2">
                  <c:v>72.17731267418867</c:v>
                </c:pt>
                <c:pt idx="3">
                  <c:v>55.444505326743233</c:v>
                </c:pt>
              </c:numCache>
            </c:numRef>
          </c:xVal>
          <c:yVal>
            <c:numRef>
              <c:f>Ax!$I$51:$L$51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0-4152-88D2-25460B36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17167"/>
        <c:axId val="827110511"/>
      </c:scatterChart>
      <c:valAx>
        <c:axId val="8271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511"/>
        <c:crosses val="autoZero"/>
        <c:crossBetween val="midCat"/>
      </c:valAx>
      <c:valAx>
        <c:axId val="8271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71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Ax!$C$28:$F$28</c:f>
              <c:numCache>
                <c:formatCode>General</c:formatCode>
                <c:ptCount val="4"/>
                <c:pt idx="0">
                  <c:v>961.45014919266976</c:v>
                </c:pt>
                <c:pt idx="1">
                  <c:v>1420.8924650247498</c:v>
                </c:pt>
                <c:pt idx="2">
                  <c:v>2329.3471456149878</c:v>
                </c:pt>
                <c:pt idx="3">
                  <c:v>3469.0942740641117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1-4711-B720-77E0F33975D1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Ax!$C$30:$F$30</c:f>
              <c:numCache>
                <c:formatCode>General</c:formatCode>
                <c:ptCount val="4"/>
                <c:pt idx="0">
                  <c:v>2204.6737060361602</c:v>
                </c:pt>
                <c:pt idx="1">
                  <c:v>3014.6518511461618</c:v>
                </c:pt>
                <c:pt idx="2">
                  <c:v>4282.4545221413355</c:v>
                </c:pt>
                <c:pt idx="3">
                  <c:v>5549.789717790939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1-4711-B720-77E0F33975D1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Ax!$G$28:$J$28</c:f>
              <c:numCache>
                <c:formatCode>General</c:formatCode>
                <c:ptCount val="4"/>
                <c:pt idx="0">
                  <c:v>1024.9124392156339</c:v>
                </c:pt>
                <c:pt idx="1">
                  <c:v>1589.2998039693152</c:v>
                </c:pt>
                <c:pt idx="2">
                  <c:v>2606.6275460440806</c:v>
                </c:pt>
                <c:pt idx="3">
                  <c:v>3855.5283820177979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1-4711-B720-77E0F33975D1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Ax!$G$30:$J$30</c:f>
              <c:numCache>
                <c:formatCode>General</c:formatCode>
                <c:ptCount val="4"/>
                <c:pt idx="0">
                  <c:v>2520.3504351782044</c:v>
                </c:pt>
                <c:pt idx="1">
                  <c:v>3696.5802882977487</c:v>
                </c:pt>
                <c:pt idx="2">
                  <c:v>4787.424805530256</c:v>
                </c:pt>
                <c:pt idx="3">
                  <c:v>6423.0981989759393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1-4711-B720-77E0F339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dans l'enrobé supérieur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Axial!$C$39:$F$39</c:f>
              <c:numCache>
                <c:formatCode>General</c:formatCode>
                <c:ptCount val="4"/>
                <c:pt idx="0">
                  <c:v>2535.4364031845575</c:v>
                </c:pt>
                <c:pt idx="1">
                  <c:v>-177.72366452134818</c:v>
                </c:pt>
                <c:pt idx="2">
                  <c:v>301.90043522588576</c:v>
                </c:pt>
                <c:pt idx="3">
                  <c:v>416.95650603807832</c:v>
                </c:pt>
              </c:numCache>
            </c:numRef>
          </c:xVal>
          <c:yVal>
            <c:numRef>
              <c:f>Axial!$C$40:$F$40</c:f>
              <c:numCache>
                <c:formatCode>General</c:formatCode>
                <c:ptCount val="4"/>
                <c:pt idx="0">
                  <c:v>4411.8417361593274</c:v>
                </c:pt>
                <c:pt idx="1">
                  <c:v>-187.69206758044919</c:v>
                </c:pt>
                <c:pt idx="2">
                  <c:v>294.84956636083183</c:v>
                </c:pt>
                <c:pt idx="3">
                  <c:v>451.57617132763221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9-4D1A-B4F3-DC90CBA0521C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Axial!$G$39:$J$39</c:f>
              <c:numCache>
                <c:formatCode>General</c:formatCode>
                <c:ptCount val="4"/>
                <c:pt idx="0">
                  <c:v>910.30197469559107</c:v>
                </c:pt>
                <c:pt idx="1">
                  <c:v>-165.68958332756057</c:v>
                </c:pt>
                <c:pt idx="2">
                  <c:v>286.14821976280371</c:v>
                </c:pt>
                <c:pt idx="3">
                  <c:v>426.64981318476538</c:v>
                </c:pt>
              </c:numCache>
            </c:numRef>
          </c:xVal>
          <c:yVal>
            <c:numRef>
              <c:f>Axial!$G$40:$J$40</c:f>
              <c:numCache>
                <c:formatCode>General</c:formatCode>
                <c:ptCount val="4"/>
                <c:pt idx="0">
                  <c:v>1535.663461844367</c:v>
                </c:pt>
                <c:pt idx="1">
                  <c:v>-185.7142929053654</c:v>
                </c:pt>
                <c:pt idx="2">
                  <c:v>296.44137022268131</c:v>
                </c:pt>
                <c:pt idx="3">
                  <c:v>505.10172626877409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9-4D1A-B4F3-DC90CBA0521C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Axial!$S$39:$V$39</c:f>
              <c:numCache>
                <c:formatCode>General</c:formatCode>
                <c:ptCount val="4"/>
                <c:pt idx="0">
                  <c:v>35.15545845154729</c:v>
                </c:pt>
                <c:pt idx="1">
                  <c:v>-48.692780234862596</c:v>
                </c:pt>
                <c:pt idx="2">
                  <c:v>-73.638278258863963</c:v>
                </c:pt>
                <c:pt idx="3">
                  <c:v>416.95650603807832</c:v>
                </c:pt>
              </c:numCache>
            </c:numRef>
          </c:xVal>
          <c:yVal>
            <c:numRef>
              <c:f>Axial!$S$40:$V$40</c:f>
              <c:numCache>
                <c:formatCode>General</c:formatCode>
                <c:ptCount val="4"/>
                <c:pt idx="0">
                  <c:v>28.889165909918702</c:v>
                </c:pt>
                <c:pt idx="1">
                  <c:v>-47.646743149573808</c:v>
                </c:pt>
                <c:pt idx="2">
                  <c:v>-92.104886717951302</c:v>
                </c:pt>
                <c:pt idx="3">
                  <c:v>451.57617132763221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9-4D1A-B4F3-DC90CBA0521C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Axial!$X$39:$Z$39</c:f>
              <c:numCache>
                <c:formatCode>General</c:formatCode>
                <c:ptCount val="3"/>
                <c:pt idx="0">
                  <c:v>-38.207811443091188</c:v>
                </c:pt>
                <c:pt idx="1">
                  <c:v>-58.585367676205109</c:v>
                </c:pt>
                <c:pt idx="2">
                  <c:v>426.64981318476538</c:v>
                </c:pt>
              </c:numCache>
            </c:numRef>
          </c:xVal>
          <c:yVal>
            <c:numRef>
              <c:f>Axial!$X$40:$Z$40</c:f>
              <c:numCache>
                <c:formatCode>General</c:formatCode>
                <c:ptCount val="3"/>
                <c:pt idx="0">
                  <c:v>-36.314624726368528</c:v>
                </c:pt>
                <c:pt idx="1">
                  <c:v>-66.911558253688938</c:v>
                </c:pt>
                <c:pt idx="2">
                  <c:v>505.10172626877409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9-4D1A-B4F3-DC90CBA0521C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Axial!$AM$39:$AP$39</c:f>
              <c:numCache>
                <c:formatCode>General</c:formatCode>
                <c:ptCount val="4"/>
                <c:pt idx="0">
                  <c:v>10275.456237941262</c:v>
                </c:pt>
                <c:pt idx="1">
                  <c:v>17120.53142301532</c:v>
                </c:pt>
                <c:pt idx="2">
                  <c:v>1305.3264098061759</c:v>
                </c:pt>
                <c:pt idx="3">
                  <c:v>1764.4712464407676</c:v>
                </c:pt>
              </c:numCache>
            </c:numRef>
          </c:xVal>
          <c:yVal>
            <c:numRef>
              <c:f>Axial!$AM$40:$AP$40</c:f>
              <c:numCache>
                <c:formatCode>General</c:formatCode>
                <c:ptCount val="4"/>
                <c:pt idx="0">
                  <c:v>10703.69180234713</c:v>
                </c:pt>
                <c:pt idx="1">
                  <c:v>33044.996971690336</c:v>
                </c:pt>
                <c:pt idx="2">
                  <c:v>694.49463147376173</c:v>
                </c:pt>
                <c:pt idx="3">
                  <c:v>1027.7448166557806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9-4D1A-B4F3-DC90CBA0521C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Axial!$AI$39:$AL$39</c:f>
              <c:numCache>
                <c:formatCode>General</c:formatCode>
                <c:ptCount val="4"/>
                <c:pt idx="0">
                  <c:v>25995.196969437908</c:v>
                </c:pt>
                <c:pt idx="1">
                  <c:v>770.73152080670525</c:v>
                </c:pt>
                <c:pt idx="2">
                  <c:v>1096.0490816504953</c:v>
                </c:pt>
                <c:pt idx="3">
                  <c:v>1380.2615135735809</c:v>
                </c:pt>
              </c:numCache>
            </c:numRef>
          </c:xVal>
          <c:yVal>
            <c:numRef>
              <c:f>Axial!$AI$40:$AL$40</c:f>
              <c:numCache>
                <c:formatCode>General</c:formatCode>
                <c:ptCount val="4"/>
                <c:pt idx="0">
                  <c:v>33942.896629845847</c:v>
                </c:pt>
                <c:pt idx="1">
                  <c:v>519.88213367892411</c:v>
                </c:pt>
                <c:pt idx="2">
                  <c:v>621.79511197374723</c:v>
                </c:pt>
                <c:pt idx="3">
                  <c:v>839.53102154451517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99-4D1A-B4F3-DC90CBA0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Ax!$C$29:$F$29</c:f>
              <c:numCache>
                <c:formatCode>General</c:formatCode>
                <c:ptCount val="4"/>
                <c:pt idx="0">
                  <c:v>45.711787619289957</c:v>
                </c:pt>
                <c:pt idx="1">
                  <c:v>46.070005524867298</c:v>
                </c:pt>
                <c:pt idx="2">
                  <c:v>41.939074307152332</c:v>
                </c:pt>
                <c:pt idx="3">
                  <c:v>44.326913713339934</c:v>
                </c:pt>
              </c:numCache>
            </c:numRef>
          </c:xVal>
          <c:yVal>
            <c:numRef>
              <c:f>Ax!$C$28:$F$28</c:f>
              <c:numCache>
                <c:formatCode>General</c:formatCode>
                <c:ptCount val="4"/>
                <c:pt idx="0">
                  <c:v>961.45014919266976</c:v>
                </c:pt>
                <c:pt idx="1">
                  <c:v>1420.8924650247498</c:v>
                </c:pt>
                <c:pt idx="2">
                  <c:v>2329.3471456149878</c:v>
                </c:pt>
                <c:pt idx="3">
                  <c:v>3469.0942740641117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5B7-AAA3-484403BAB018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Ax!$C$31:$F$31</c:f>
              <c:numCache>
                <c:formatCode>General</c:formatCode>
                <c:ptCount val="4"/>
                <c:pt idx="0">
                  <c:v>35.126039439351452</c:v>
                </c:pt>
                <c:pt idx="1">
                  <c:v>34.002283883737391</c:v>
                </c:pt>
                <c:pt idx="2">
                  <c:v>32.238022461746638</c:v>
                </c:pt>
                <c:pt idx="3">
                  <c:v>32.330781628983672</c:v>
                </c:pt>
              </c:numCache>
            </c:numRef>
          </c:xVal>
          <c:yVal>
            <c:numRef>
              <c:f>Ax!$C$30:$F$30</c:f>
              <c:numCache>
                <c:formatCode>General</c:formatCode>
                <c:ptCount val="4"/>
                <c:pt idx="0">
                  <c:v>2204.6737060361602</c:v>
                </c:pt>
                <c:pt idx="1">
                  <c:v>3014.6518511461618</c:v>
                </c:pt>
                <c:pt idx="2">
                  <c:v>4282.4545221413355</c:v>
                </c:pt>
                <c:pt idx="3">
                  <c:v>5549.789717790939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8-45B7-AAA3-484403BAB018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Ax!$G$29:$J$29</c:f>
              <c:numCache>
                <c:formatCode>General</c:formatCode>
                <c:ptCount val="4"/>
                <c:pt idx="0">
                  <c:v>47.484694754316941</c:v>
                </c:pt>
                <c:pt idx="1">
                  <c:v>45.167855897282379</c:v>
                </c:pt>
                <c:pt idx="2">
                  <c:v>39.730332604094933</c:v>
                </c:pt>
                <c:pt idx="3">
                  <c:v>44.786662004759151</c:v>
                </c:pt>
              </c:numCache>
            </c:numRef>
          </c:xVal>
          <c:yVal>
            <c:numRef>
              <c:f>Ax!$G$28:$J$28</c:f>
              <c:numCache>
                <c:formatCode>General</c:formatCode>
                <c:ptCount val="4"/>
                <c:pt idx="0">
                  <c:v>1024.9124392156339</c:v>
                </c:pt>
                <c:pt idx="1">
                  <c:v>1589.2998039693152</c:v>
                </c:pt>
                <c:pt idx="2">
                  <c:v>2606.6275460440806</c:v>
                </c:pt>
                <c:pt idx="3">
                  <c:v>3855.5283820177979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8-45B7-AAA3-484403BAB018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Ax!$G$31:$J$31</c:f>
              <c:numCache>
                <c:formatCode>General</c:formatCode>
                <c:ptCount val="4"/>
                <c:pt idx="0">
                  <c:v>40.406448217079557</c:v>
                </c:pt>
                <c:pt idx="1">
                  <c:v>36.518484656509145</c:v>
                </c:pt>
                <c:pt idx="2">
                  <c:v>28.463483738882843</c:v>
                </c:pt>
                <c:pt idx="3">
                  <c:v>37.090256956189421</c:v>
                </c:pt>
              </c:numCache>
            </c:numRef>
          </c:xVal>
          <c:yVal>
            <c:numRef>
              <c:f>Ax!$G$30:$J$30</c:f>
              <c:numCache>
                <c:formatCode>General</c:formatCode>
                <c:ptCount val="4"/>
                <c:pt idx="0">
                  <c:v>2520.3504351782044</c:v>
                </c:pt>
                <c:pt idx="1">
                  <c:v>3696.5802882977487</c:v>
                </c:pt>
                <c:pt idx="2">
                  <c:v>4787.424805530256</c:v>
                </c:pt>
                <c:pt idx="3">
                  <c:v>6423.0981989759393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8-45B7-AAA3-484403BA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Ax!$C$38:$F$38</c:f>
              <c:numCache>
                <c:formatCode>General</c:formatCode>
                <c:ptCount val="4"/>
                <c:pt idx="0">
                  <c:v>671.34990085528136</c:v>
                </c:pt>
                <c:pt idx="1">
                  <c:v>985.78527313060317</c:v>
                </c:pt>
                <c:pt idx="2">
                  <c:v>1732.6986823200464</c:v>
                </c:pt>
                <c:pt idx="3">
                  <c:v>2481.6671895484837</c:v>
                </c:pt>
              </c:numCache>
            </c:numRef>
          </c:xVal>
          <c:yVal>
            <c:numRef>
              <c:f>Ax!$C$39:$F$39</c:f>
              <c:numCache>
                <c:formatCode>General</c:formatCode>
                <c:ptCount val="4"/>
                <c:pt idx="0">
                  <c:v>688.24101883294543</c:v>
                </c:pt>
                <c:pt idx="1">
                  <c:v>1023.3097245912069</c:v>
                </c:pt>
                <c:pt idx="2">
                  <c:v>1556.795876494753</c:v>
                </c:pt>
                <c:pt idx="3">
                  <c:v>2424.0344557499457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A-452A-A6D6-4EAB4AB32796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Ax!$C$40:$F$40</c:f>
              <c:numCache>
                <c:formatCode>General</c:formatCode>
                <c:ptCount val="4"/>
                <c:pt idx="0">
                  <c:v>1803.1768471918076</c:v>
                </c:pt>
                <c:pt idx="1">
                  <c:v>2499.1924537421869</c:v>
                </c:pt>
                <c:pt idx="2">
                  <c:v>3622.2685665118074</c:v>
                </c:pt>
                <c:pt idx="3">
                  <c:v>4689.4315432396616</c:v>
                </c:pt>
              </c:numCache>
            </c:numRef>
          </c:xVal>
          <c:yVal>
            <c:numRef>
              <c:f>Ax!$C$41:$F$41</c:f>
              <c:numCache>
                <c:formatCode>General</c:formatCode>
                <c:ptCount val="4"/>
                <c:pt idx="0">
                  <c:v>1268.5185878963814</c:v>
                </c:pt>
                <c:pt idx="1">
                  <c:v>1685.8715439727566</c:v>
                </c:pt>
                <c:pt idx="2">
                  <c:v>2284.422720572808</c:v>
                </c:pt>
                <c:pt idx="3">
                  <c:v>2968.0629563685002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A-452A-A6D6-4EAB4AB32796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Ax!$G$38:$J$38</c:f>
              <c:numCache>
                <c:formatCode>General</c:formatCode>
                <c:ptCount val="4"/>
                <c:pt idx="0">
                  <c:v>692.62263594322167</c:v>
                </c:pt>
                <c:pt idx="1">
                  <c:v>1120.507509806464</c:v>
                </c:pt>
                <c:pt idx="2">
                  <c:v>2004.6563199785285</c:v>
                </c:pt>
                <c:pt idx="3">
                  <c:v>2736.4024741335857</c:v>
                </c:pt>
              </c:numCache>
            </c:numRef>
          </c:xVal>
          <c:yVal>
            <c:numRef>
              <c:f>Ax!$G$39:$J$39</c:f>
              <c:numCache>
                <c:formatCode>General</c:formatCode>
                <c:ptCount val="4"/>
                <c:pt idx="0">
                  <c:v>755.45972244587847</c:v>
                </c:pt>
                <c:pt idx="1">
                  <c:v>1127.0921822833398</c:v>
                </c:pt>
                <c:pt idx="2">
                  <c:v>1666.0912947872723</c:v>
                </c:pt>
                <c:pt idx="3">
                  <c:v>2716.1002566364091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A-452A-A6D6-4EAB4AB32796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Ax!$G$40:$J$40</c:f>
              <c:numCache>
                <c:formatCode>General</c:formatCode>
                <c:ptCount val="4"/>
                <c:pt idx="0">
                  <c:v>1919.159555489472</c:v>
                </c:pt>
                <c:pt idx="1">
                  <c:v>2970.8118949381369</c:v>
                </c:pt>
                <c:pt idx="2">
                  <c:v>4208.7258800305717</c:v>
                </c:pt>
                <c:pt idx="3">
                  <c:v>5123.6186683259139</c:v>
                </c:pt>
              </c:numCache>
            </c:numRef>
          </c:xVal>
          <c:yVal>
            <c:numRef>
              <c:f>Ax!$G$41:$J$41</c:f>
              <c:numCache>
                <c:formatCode>General</c:formatCode>
                <c:ptCount val="4"/>
                <c:pt idx="0">
                  <c:v>1633.7052722802898</c:v>
                </c:pt>
                <c:pt idx="1">
                  <c:v>2199.7687407374306</c:v>
                </c:pt>
                <c:pt idx="2">
                  <c:v>2281.6798056185044</c:v>
                </c:pt>
                <c:pt idx="3">
                  <c:v>3873.5929336044264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A-452A-A6D6-4EAB4AB3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E1(MPa)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Ax!$C$32:$F$32</c:f>
              <c:numCache>
                <c:formatCode>General</c:formatCode>
                <c:ptCount val="4"/>
                <c:pt idx="0">
                  <c:v>520.90480637675626</c:v>
                </c:pt>
                <c:pt idx="1">
                  <c:v>565.31170281097241</c:v>
                </c:pt>
                <c:pt idx="2">
                  <c:v>1203.5952802138772</c:v>
                </c:pt>
                <c:pt idx="3">
                  <c:v>4021.2394351679027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42F-A4F9-77124E0E3B02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Ax!$G$32:$J$32</c:f>
              <c:numCache>
                <c:formatCode>General</c:formatCode>
                <c:ptCount val="4"/>
                <c:pt idx="0">
                  <c:v>872.55678443384488</c:v>
                </c:pt>
                <c:pt idx="1">
                  <c:v>1681.5201364627692</c:v>
                </c:pt>
                <c:pt idx="2">
                  <c:v>1772.9436910469985</c:v>
                </c:pt>
                <c:pt idx="3">
                  <c:v>1435.5743155243356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D-442F-A4F9-77124E0E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K</a:t>
            </a:r>
            <a:r>
              <a:rPr lang="fr-FR" sz="2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Ax!$C$33:$F$33</c:f>
              <c:numCache>
                <c:formatCode>General</c:formatCode>
                <c:ptCount val="4"/>
                <c:pt idx="0">
                  <c:v>48.077974180504064</c:v>
                </c:pt>
                <c:pt idx="1">
                  <c:v>51.402450795829253</c:v>
                </c:pt>
                <c:pt idx="2">
                  <c:v>43.855986740367015</c:v>
                </c:pt>
                <c:pt idx="3">
                  <c:v>60.409349507746001</c:v>
                </c:pt>
              </c:numCache>
            </c:numRef>
          </c:xVal>
          <c:yVal>
            <c:numRef>
              <c:f>Ax!$C$32:$F$32</c:f>
              <c:numCache>
                <c:formatCode>General</c:formatCode>
                <c:ptCount val="4"/>
                <c:pt idx="0">
                  <c:v>520.90480637675626</c:v>
                </c:pt>
                <c:pt idx="1">
                  <c:v>565.31170281097241</c:v>
                </c:pt>
                <c:pt idx="2">
                  <c:v>1203.5952802138772</c:v>
                </c:pt>
                <c:pt idx="3">
                  <c:v>4021.2394351679027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7-45A4-9D23-4CCDE5DC79A4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Ax!$G$33:$J$33</c:f>
              <c:numCache>
                <c:formatCode>General</c:formatCode>
                <c:ptCount val="4"/>
                <c:pt idx="0">
                  <c:v>57.162101248830147</c:v>
                </c:pt>
                <c:pt idx="1">
                  <c:v>68.979794150992845</c:v>
                </c:pt>
                <c:pt idx="2">
                  <c:v>50.020022850603326</c:v>
                </c:pt>
                <c:pt idx="3">
                  <c:v>57.528766459948031</c:v>
                </c:pt>
              </c:numCache>
            </c:numRef>
          </c:xVal>
          <c:yVal>
            <c:numRef>
              <c:f>Ax!$G$32:$J$32</c:f>
              <c:numCache>
                <c:formatCode>General</c:formatCode>
                <c:ptCount val="4"/>
                <c:pt idx="0">
                  <c:v>872.55678443384488</c:v>
                </c:pt>
                <c:pt idx="1">
                  <c:v>1681.5201364627692</c:v>
                </c:pt>
                <c:pt idx="2">
                  <c:v>1772.9436910469985</c:v>
                </c:pt>
                <c:pt idx="3">
                  <c:v>1435.5743155243356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67-45A4-9D23-4CCDE5DC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K</a:t>
            </a:r>
            <a:r>
              <a:rPr lang="fr-FR" sz="2400" b="0" i="0" kern="1200" spc="0" baseline="-2500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zz</a:t>
            </a:r>
            <a:r>
              <a:rPr lang="fr-FR" sz="24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*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Ax!$C$42:$F$42</c:f>
              <c:numCache>
                <c:formatCode>General</c:formatCode>
                <c:ptCount val="4"/>
                <c:pt idx="0">
                  <c:v>348.0262090596263</c:v>
                </c:pt>
                <c:pt idx="1">
                  <c:v>352.6675389731094</c:v>
                </c:pt>
                <c:pt idx="2">
                  <c:v>867.8927620882489</c:v>
                </c:pt>
                <c:pt idx="3">
                  <c:v>1985.6879369478213</c:v>
                </c:pt>
              </c:numCache>
            </c:numRef>
          </c:xVal>
          <c:yVal>
            <c:numRef>
              <c:f>Ax!$C$43:$F$43</c:f>
              <c:numCache>
                <c:formatCode>General</c:formatCode>
                <c:ptCount val="4"/>
                <c:pt idx="0">
                  <c:v>387.58170121148805</c:v>
                </c:pt>
                <c:pt idx="1">
                  <c:v>441.81775461121015</c:v>
                </c:pt>
                <c:pt idx="2">
                  <c:v>833.90871926605473</c:v>
                </c:pt>
                <c:pt idx="3">
                  <c:v>3496.7713697079735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3E9-8DB5-687A7735ACF1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Ax!$G$42:$J$42</c:f>
              <c:numCache>
                <c:formatCode>General</c:formatCode>
                <c:ptCount val="4"/>
                <c:pt idx="0">
                  <c:v>473.156211759835</c:v>
                </c:pt>
                <c:pt idx="1">
                  <c:v>603.15650149066425</c:v>
                </c:pt>
                <c:pt idx="2">
                  <c:v>1139.1515409781935</c:v>
                </c:pt>
                <c:pt idx="3">
                  <c:v>770.7255391672619</c:v>
                </c:pt>
              </c:numCache>
            </c:numRef>
          </c:xVal>
          <c:yVal>
            <c:numRef>
              <c:f>Ax!$G$43:$J$43</c:f>
              <c:numCache>
                <c:formatCode>General</c:formatCode>
                <c:ptCount val="4"/>
                <c:pt idx="0">
                  <c:v>733.12928009636437</c:v>
                </c:pt>
                <c:pt idx="1">
                  <c:v>1569.6216754489956</c:v>
                </c:pt>
                <c:pt idx="2">
                  <c:v>1358.551838654073</c:v>
                </c:pt>
                <c:pt idx="3">
                  <c:v>1211.1382079137368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9-43E9-8DB5-687A7735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K1(MPa/mm)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les enrobés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7390.5924784427152</c:v>
                </c:pt>
                <c:pt idx="1">
                  <c:v>7224.0627347783438</c:v>
                </c:pt>
                <c:pt idx="2">
                  <c:v>7081.5796026152184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B-40DD-9260-BCB08DCFB8CC}"/>
            </c:ext>
          </c:extLst>
        </c:ser>
        <c:ser>
          <c:idx val="1"/>
          <c:order val="1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Rotation!$C$3:$F$3</c:f>
              <c:strCache>
                <c:ptCount val="4"/>
                <c:pt idx="0">
                  <c:v>0-69</c:v>
                </c:pt>
                <c:pt idx="1">
                  <c:v>70-139</c:v>
                </c:pt>
                <c:pt idx="2">
                  <c:v>140-139</c:v>
                </c:pt>
                <c:pt idx="3">
                  <c:v>0,3</c:v>
                </c:pt>
              </c:strCache>
            </c:str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9386.9151419577793</c:v>
                </c:pt>
                <c:pt idx="1">
                  <c:v>9418.3348470724213</c:v>
                </c:pt>
                <c:pt idx="2">
                  <c:v>9281.8609719723245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B-40DD-9260-BCB08DCFB8CC}"/>
            </c:ext>
          </c:extLst>
        </c:ser>
        <c:ser>
          <c:idx val="2"/>
          <c:order val="2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Rotation!$H$28:$K$28</c:f>
              <c:numCache>
                <c:formatCode>General</c:formatCode>
                <c:ptCount val="4"/>
                <c:pt idx="0">
                  <c:v>852.7564241283095</c:v>
                </c:pt>
                <c:pt idx="1">
                  <c:v>852.7564241283095</c:v>
                </c:pt>
                <c:pt idx="2">
                  <c:v>852.7564241283095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B-40DD-9260-BCB08DCFB8CC}"/>
            </c:ext>
          </c:extLst>
        </c:ser>
        <c:ser>
          <c:idx val="3"/>
          <c:order val="3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Rotation!$H$30:$K$30</c:f>
              <c:numCache>
                <c:formatCode>General</c:formatCode>
                <c:ptCount val="4"/>
                <c:pt idx="0">
                  <c:v>2917.6910110273652</c:v>
                </c:pt>
                <c:pt idx="1">
                  <c:v>2917.6910110273652</c:v>
                </c:pt>
                <c:pt idx="2">
                  <c:v>2917.6910110273652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B-40DD-9260-BCB08DCFB8CC}"/>
            </c:ext>
          </c:extLst>
        </c:ser>
        <c:ser>
          <c:idx val="4"/>
          <c:order val="4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Rotation!$U$3:$X$3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Rotation!$U$28:$X$28</c:f>
              <c:numCache>
                <c:formatCode>General</c:formatCode>
                <c:ptCount val="4"/>
                <c:pt idx="0">
                  <c:v>2232.3126904247006</c:v>
                </c:pt>
                <c:pt idx="1">
                  <c:v>2956.7682037194127</c:v>
                </c:pt>
                <c:pt idx="2">
                  <c:v>3776.6640630781349</c:v>
                </c:pt>
                <c:pt idx="3">
                  <c:v>4692.1454091890946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B-40DD-9260-BCB08DCFB8CC}"/>
            </c:ext>
          </c:extLst>
        </c:ser>
        <c:ser>
          <c:idx val="5"/>
          <c:order val="5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Rotation!$AA$3:$AC$3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Rotation!$AA$28:$AC$28</c:f>
              <c:numCache>
                <c:formatCode>General</c:formatCode>
                <c:ptCount val="3"/>
                <c:pt idx="0">
                  <c:v>2300.1865722879411</c:v>
                </c:pt>
                <c:pt idx="1">
                  <c:v>2916.593930572677</c:v>
                </c:pt>
                <c:pt idx="2">
                  <c:v>3751.9753531311294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5B-40DD-9260-BCB08DCFB8CC}"/>
            </c:ext>
          </c:extLst>
        </c:ser>
        <c:ser>
          <c:idx val="6"/>
          <c:order val="6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Rotation!$U$3:$X$3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Rotation!$U$30:$X$30</c:f>
              <c:numCache>
                <c:formatCode>General</c:formatCode>
                <c:ptCount val="4"/>
                <c:pt idx="0">
                  <c:v>5515.236935432541</c:v>
                </c:pt>
                <c:pt idx="1">
                  <c:v>6965.7849290029162</c:v>
                </c:pt>
                <c:pt idx="2">
                  <c:v>7844.0104145582563</c:v>
                </c:pt>
                <c:pt idx="3">
                  <c:v>8310.0629453632682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B-40DD-9260-BCB08DCFB8CC}"/>
            </c:ext>
          </c:extLst>
        </c:ser>
        <c:ser>
          <c:idx val="7"/>
          <c:order val="7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Rotation!$V$3:$X$3</c:f>
              <c:numCache>
                <c:formatCode>General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</c:numCache>
            </c:numRef>
          </c:xVal>
          <c:yVal>
            <c:numRef>
              <c:f>Rotation!$AA$30:$AC$30</c:f>
              <c:numCache>
                <c:formatCode>General</c:formatCode>
                <c:ptCount val="3"/>
                <c:pt idx="0">
                  <c:v>5168.9862744376805</c:v>
                </c:pt>
                <c:pt idx="1">
                  <c:v>5730.1003621100181</c:v>
                </c:pt>
                <c:pt idx="2">
                  <c:v>6094.5327684791555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5B-40DD-9260-BCB08DCFB8CC}"/>
            </c:ext>
          </c:extLst>
        </c:ser>
        <c:ser>
          <c:idx val="8"/>
          <c:order val="8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544.7491358804416</c:v>
                </c:pt>
                <c:pt idx="1">
                  <c:v>826.23593530138419</c:v>
                </c:pt>
                <c:pt idx="2">
                  <c:v>1277.971593458466</c:v>
                </c:pt>
                <c:pt idx="3">
                  <c:v>1746.5342317157244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B-40DD-9260-BCB08DCFB8CC}"/>
            </c:ext>
          </c:extLst>
        </c:ser>
        <c:ser>
          <c:idx val="9"/>
          <c:order val="9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Rotation!$AR$3:$AU$3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Rotation!$AR$28:$AU$28</c:f>
              <c:numCache>
                <c:formatCode>General</c:formatCode>
                <c:ptCount val="4"/>
                <c:pt idx="0">
                  <c:v>579.39603415875717</c:v>
                </c:pt>
                <c:pt idx="1">
                  <c:v>825.01047460535074</c:v>
                </c:pt>
                <c:pt idx="2">
                  <c:v>1192.9256089947976</c:v>
                </c:pt>
                <c:pt idx="3">
                  <c:v>1579.1576892825949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5B-40DD-9260-BCB08DCFB8CC}"/>
            </c:ext>
          </c:extLst>
        </c:ser>
        <c:ser>
          <c:idx val="10"/>
          <c:order val="10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1934.117582169536</c:v>
                </c:pt>
                <c:pt idx="1">
                  <c:v>2816.8808738402049</c:v>
                </c:pt>
                <c:pt idx="2">
                  <c:v>4004.8387461138627</c:v>
                </c:pt>
                <c:pt idx="3">
                  <c:v>5241.4402973579618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5B-40DD-9260-BCB08DCFB8CC}"/>
            </c:ext>
          </c:extLst>
        </c:ser>
        <c:ser>
          <c:idx val="11"/>
          <c:order val="11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Rotation!$AR$3:$AU$3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Rotation!$AR$30:$AU$30</c:f>
              <c:numCache>
                <c:formatCode>General</c:formatCode>
                <c:ptCount val="4"/>
                <c:pt idx="0">
                  <c:v>1987.0435816597139</c:v>
                </c:pt>
                <c:pt idx="1">
                  <c:v>2763.3220431652871</c:v>
                </c:pt>
                <c:pt idx="2">
                  <c:v>3710.6810946155215</c:v>
                </c:pt>
                <c:pt idx="3">
                  <c:v>4596.9748583155824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5B-40DD-9260-BCB08DCF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Rotation!$M$3:$P$3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Rotation!$M$32:$P$32</c:f>
              <c:numCache>
                <c:formatCode>General</c:formatCode>
                <c:ptCount val="4"/>
                <c:pt idx="0">
                  <c:v>222.74683110673539</c:v>
                </c:pt>
                <c:pt idx="1">
                  <c:v>186.34051561510947</c:v>
                </c:pt>
                <c:pt idx="2">
                  <c:v>332.38796785499096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9-48E3-A4C6-8C1564E6DAFD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Rotation!$AE$3:$AH$3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Rotation!$AE$32:$AH$32</c:f>
              <c:numCache>
                <c:formatCode>General</c:formatCode>
                <c:ptCount val="4"/>
                <c:pt idx="0">
                  <c:v>176.58787879519414</c:v>
                </c:pt>
                <c:pt idx="1">
                  <c:v>191.64406581448699</c:v>
                </c:pt>
                <c:pt idx="2">
                  <c:v>217.77006178711883</c:v>
                </c:pt>
                <c:pt idx="3">
                  <c:v>232.04641966290339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9-48E3-A4C6-8C1564E6DAFD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Rotation!$AW$3:$AZ$3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Rotation!$AW$32:$AZ$32</c:f>
              <c:numCache>
                <c:formatCode>General</c:formatCode>
                <c:ptCount val="4"/>
                <c:pt idx="0">
                  <c:v>69.045133886662313</c:v>
                </c:pt>
                <c:pt idx="1">
                  <c:v>117.15014764258211</c:v>
                </c:pt>
                <c:pt idx="2">
                  <c:v>137.38540207179739</c:v>
                </c:pt>
                <c:pt idx="3">
                  <c:v>139.92378544024572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9-48E3-A4C6-8C1564E6DAFD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Rotation!$BO$3:$BR$3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Rotation!$BO$32:$BR$32</c:f>
              <c:numCache>
                <c:formatCode>General</c:formatCode>
                <c:ptCount val="4"/>
                <c:pt idx="0">
                  <c:v>90.468160604479209</c:v>
                </c:pt>
                <c:pt idx="1">
                  <c:v>60.127148485318116</c:v>
                </c:pt>
                <c:pt idx="2">
                  <c:v>110.62319894667945</c:v>
                </c:pt>
                <c:pt idx="3">
                  <c:v>88.166049123123685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9-48E3-A4C6-8C1564E6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Rotation!$C$29:$F$29</c:f>
              <c:numCache>
                <c:formatCode>General</c:formatCode>
                <c:ptCount val="4"/>
                <c:pt idx="0">
                  <c:v>16.618779794669123</c:v>
                </c:pt>
                <c:pt idx="1">
                  <c:v>18.318991893773365</c:v>
                </c:pt>
                <c:pt idx="2">
                  <c:v>19.959053127317723</c:v>
                </c:pt>
                <c:pt idx="3">
                  <c:v>49.954879427045597</c:v>
                </c:pt>
              </c:numCache>
            </c:numRef>
          </c:xVal>
          <c:yVal>
            <c:numRef>
              <c:f>Rotation!$C$28:$F$28</c:f>
              <c:numCache>
                <c:formatCode>General</c:formatCode>
                <c:ptCount val="4"/>
                <c:pt idx="0">
                  <c:v>7390.5924784427152</c:v>
                </c:pt>
                <c:pt idx="1">
                  <c:v>7224.0627347783438</c:v>
                </c:pt>
                <c:pt idx="2">
                  <c:v>7081.5796026152184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3-4908-B75F-5237A17BCCB2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Rotation!$H$29:$K$29</c:f>
              <c:numCache>
                <c:formatCode>General</c:formatCode>
                <c:ptCount val="4"/>
                <c:pt idx="0">
                  <c:v>-130.0451205729544</c:v>
                </c:pt>
                <c:pt idx="1">
                  <c:v>-130.0451205729544</c:v>
                </c:pt>
                <c:pt idx="2">
                  <c:v>49.954879427045597</c:v>
                </c:pt>
                <c:pt idx="3">
                  <c:v>49.954879427045597</c:v>
                </c:pt>
              </c:numCache>
            </c:numRef>
          </c:xVal>
          <c:yVal>
            <c:numRef>
              <c:f>Rotation!$H$28:$K$28</c:f>
              <c:numCache>
                <c:formatCode>General</c:formatCode>
                <c:ptCount val="4"/>
                <c:pt idx="0">
                  <c:v>852.7564241283095</c:v>
                </c:pt>
                <c:pt idx="1">
                  <c:v>852.7564241283095</c:v>
                </c:pt>
                <c:pt idx="2">
                  <c:v>852.7564241283095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3-4908-B75F-5237A17BCCB2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Rotation!$U$29:$X$29</c:f>
              <c:numCache>
                <c:formatCode>General</c:formatCode>
                <c:ptCount val="4"/>
                <c:pt idx="0">
                  <c:v>33.197073207297038</c:v>
                </c:pt>
                <c:pt idx="1">
                  <c:v>30.133218590000002</c:v>
                </c:pt>
                <c:pt idx="2">
                  <c:v>24.84373574</c:v>
                </c:pt>
                <c:pt idx="3">
                  <c:v>22.834050959999999</c:v>
                </c:pt>
              </c:numCache>
            </c:numRef>
          </c:xVal>
          <c:yVal>
            <c:numRef>
              <c:f>Rotation!$U$28:$X$28</c:f>
              <c:numCache>
                <c:formatCode>General</c:formatCode>
                <c:ptCount val="4"/>
                <c:pt idx="0">
                  <c:v>2232.3126904247006</c:v>
                </c:pt>
                <c:pt idx="1">
                  <c:v>2956.7682037194127</c:v>
                </c:pt>
                <c:pt idx="2">
                  <c:v>3776.6640630781349</c:v>
                </c:pt>
                <c:pt idx="3">
                  <c:v>4692.1454091890946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3-4908-B75F-5237A17BCCB2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Rotation!$AA$29:$AC$29</c:f>
              <c:numCache>
                <c:formatCode>General</c:formatCode>
                <c:ptCount val="3"/>
                <c:pt idx="0">
                  <c:v>26.886403779999998</c:v>
                </c:pt>
                <c:pt idx="1">
                  <c:v>21.729941650000001</c:v>
                </c:pt>
                <c:pt idx="2">
                  <c:v>20.461716609999996</c:v>
                </c:pt>
              </c:numCache>
            </c:numRef>
          </c:xVal>
          <c:yVal>
            <c:numRef>
              <c:f>Rotation!$AA$28:$AC$28</c:f>
              <c:numCache>
                <c:formatCode>General</c:formatCode>
                <c:ptCount val="3"/>
                <c:pt idx="0">
                  <c:v>2300.1865722879411</c:v>
                </c:pt>
                <c:pt idx="1">
                  <c:v>2916.593930572677</c:v>
                </c:pt>
                <c:pt idx="2">
                  <c:v>3751.9753531311294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3-4908-B75F-5237A17BCCB2}"/>
            </c:ext>
          </c:extLst>
        </c:ser>
        <c:ser>
          <c:idx val="4"/>
          <c:order val="4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Rotation!$AM$29:$AP$29</c:f>
              <c:numCache>
                <c:formatCode>General</c:formatCode>
                <c:ptCount val="4"/>
                <c:pt idx="0">
                  <c:v>47.509273053865044</c:v>
                </c:pt>
                <c:pt idx="1">
                  <c:v>46.662466950000002</c:v>
                </c:pt>
                <c:pt idx="2">
                  <c:v>42.259721732999999</c:v>
                </c:pt>
                <c:pt idx="3">
                  <c:v>38.732360481999997</c:v>
                </c:pt>
              </c:numCache>
            </c:numRef>
          </c:xVal>
          <c:yVal>
            <c:numRef>
              <c:f>Rotation!$AM$28:$AP$28</c:f>
              <c:numCache>
                <c:formatCode>General</c:formatCode>
                <c:ptCount val="4"/>
                <c:pt idx="0">
                  <c:v>544.7491358804416</c:v>
                </c:pt>
                <c:pt idx="1">
                  <c:v>826.23593530138419</c:v>
                </c:pt>
                <c:pt idx="2">
                  <c:v>1277.971593458466</c:v>
                </c:pt>
                <c:pt idx="3">
                  <c:v>1746.5342317157244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B3-4908-B75F-5237A17BCCB2}"/>
            </c:ext>
          </c:extLst>
        </c:ser>
        <c:ser>
          <c:idx val="5"/>
          <c:order val="5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Rotation!$AR$29:$AU$29</c:f>
              <c:numCache>
                <c:formatCode>General</c:formatCode>
                <c:ptCount val="4"/>
                <c:pt idx="0">
                  <c:v>42.725168670000002</c:v>
                </c:pt>
                <c:pt idx="1">
                  <c:v>42.744050630000004</c:v>
                </c:pt>
                <c:pt idx="2">
                  <c:v>39.032170742999995</c:v>
                </c:pt>
                <c:pt idx="3">
                  <c:v>35.647172561999994</c:v>
                </c:pt>
              </c:numCache>
            </c:numRef>
          </c:xVal>
          <c:yVal>
            <c:numRef>
              <c:f>Rotation!$AR$28:$AU$28</c:f>
              <c:numCache>
                <c:formatCode>General</c:formatCode>
                <c:ptCount val="4"/>
                <c:pt idx="0">
                  <c:v>579.39603415875717</c:v>
                </c:pt>
                <c:pt idx="1">
                  <c:v>825.01047460535074</c:v>
                </c:pt>
                <c:pt idx="2">
                  <c:v>1192.9256089947976</c:v>
                </c:pt>
                <c:pt idx="3">
                  <c:v>1579.1576892825949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B3-4908-B75F-5237A17B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26.529903081693121</c:v>
                </c:pt>
                <c:pt idx="1">
                  <c:v>30.623931245545116</c:v>
                </c:pt>
                <c:pt idx="2">
                  <c:v>33.169579891969569</c:v>
                </c:pt>
                <c:pt idx="3">
                  <c:v>54.752206283703856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595.2692509465362</c:v>
                </c:pt>
                <c:pt idx="1">
                  <c:v>528.96845080467688</c:v>
                </c:pt>
                <c:pt idx="2">
                  <c:v>494.84768442981095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5-42E0-B878-C5115FA0F7C1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Rotation!$H$33:$K$33</c:f>
              <c:numCache>
                <c:formatCode>General</c:formatCode>
                <c:ptCount val="4"/>
                <c:pt idx="0">
                  <c:v>-125.24779371629614</c:v>
                </c:pt>
                <c:pt idx="1">
                  <c:v>-125.24779371629614</c:v>
                </c:pt>
                <c:pt idx="2">
                  <c:v>54.752206283703856</c:v>
                </c:pt>
                <c:pt idx="3">
                  <c:v>54.752206283703856</c:v>
                </c:pt>
              </c:numCache>
            </c:numRef>
          </c:xVal>
          <c:yVal>
            <c:numRef>
              <c:f>Rotation!$H$32:$K$32</c:f>
              <c:numCache>
                <c:formatCode>General</c:formatCode>
                <c:ptCount val="4"/>
                <c:pt idx="0">
                  <c:v>179.21669946652315</c:v>
                </c:pt>
                <c:pt idx="1">
                  <c:v>179.21669946652315</c:v>
                </c:pt>
                <c:pt idx="2">
                  <c:v>179.21669946652315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5-42E0-B878-C5115FA0F7C1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Rotation!$U$33:$X$33</c:f>
              <c:numCache>
                <c:formatCode>General</c:formatCode>
                <c:ptCount val="4"/>
                <c:pt idx="0">
                  <c:v>36.649110333475321</c:v>
                </c:pt>
                <c:pt idx="1">
                  <c:v>34.266546840000004</c:v>
                </c:pt>
                <c:pt idx="2">
                  <c:v>28.97688832</c:v>
                </c:pt>
                <c:pt idx="3">
                  <c:v>27.334705960000008</c:v>
                </c:pt>
              </c:numCache>
            </c:numRef>
          </c:xVal>
          <c:yVal>
            <c:numRef>
              <c:f>Rotation!$U$32:$X$32</c:f>
              <c:numCache>
                <c:formatCode>General</c:formatCode>
                <c:ptCount val="4"/>
                <c:pt idx="0">
                  <c:v>160.10742587551616</c:v>
                </c:pt>
                <c:pt idx="1">
                  <c:v>185.67471952256554</c:v>
                </c:pt>
                <c:pt idx="2">
                  <c:v>217.43233352511797</c:v>
                </c:pt>
                <c:pt idx="3">
                  <c:v>236.60237400290521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5-42E0-B878-C5115FA0F7C1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Rotation!$AA$33:$AC$33</c:f>
              <c:numCache>
                <c:formatCode>General</c:formatCode>
                <c:ptCount val="3"/>
                <c:pt idx="0">
                  <c:v>35.083359470000005</c:v>
                </c:pt>
                <c:pt idx="1">
                  <c:v>29.436940449999994</c:v>
                </c:pt>
                <c:pt idx="2">
                  <c:v>26.605621819999996</c:v>
                </c:pt>
              </c:numCache>
            </c:numRef>
          </c:xVal>
          <c:yVal>
            <c:numRef>
              <c:f>Rotation!$AA$32:$AC$32</c:f>
              <c:numCache>
                <c:formatCode>General</c:formatCode>
                <c:ptCount val="3"/>
                <c:pt idx="0">
                  <c:v>197.62314007057634</c:v>
                </c:pt>
                <c:pt idx="1">
                  <c:v>218.11130006330001</c:v>
                </c:pt>
                <c:pt idx="2">
                  <c:v>227.49985531318558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5-42E0-B878-C5115FA0F7C1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47.596385224444546</c:v>
                </c:pt>
                <c:pt idx="1">
                  <c:v>47.530370619999999</c:v>
                </c:pt>
                <c:pt idx="2">
                  <c:v>44.826931680999998</c:v>
                </c:pt>
                <c:pt idx="3">
                  <c:v>42.381693081999998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50.753734998996087</c:v>
                </c:pt>
                <c:pt idx="1">
                  <c:v>78.92228906847707</c:v>
                </c:pt>
                <c:pt idx="2">
                  <c:v>99.677694956191189</c:v>
                </c:pt>
                <c:pt idx="3">
                  <c:v>122.20966094089313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A5-42E0-B878-C5115FA0F7C1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Rotation!$AR$33:$AU$33</c:f>
              <c:numCache>
                <c:formatCode>General</c:formatCode>
                <c:ptCount val="4"/>
                <c:pt idx="0">
                  <c:v>48.10243449</c:v>
                </c:pt>
                <c:pt idx="1">
                  <c:v>48.374790250000004</c:v>
                </c:pt>
                <c:pt idx="2">
                  <c:v>45.814774024999998</c:v>
                </c:pt>
                <c:pt idx="3">
                  <c:v>43.180052011999997</c:v>
                </c:pt>
              </c:numCache>
            </c:numRef>
          </c:xVal>
          <c:yVal>
            <c:numRef>
              <c:f>Rotation!$AR$32:$AU$32</c:f>
              <c:numCache>
                <c:formatCode>General</c:formatCode>
                <c:ptCount val="4"/>
                <c:pt idx="0">
                  <c:v>87.337784798327945</c:v>
                </c:pt>
                <c:pt idx="1">
                  <c:v>155.38369030112366</c:v>
                </c:pt>
                <c:pt idx="2">
                  <c:v>175.10254983245326</c:v>
                </c:pt>
                <c:pt idx="3">
                  <c:v>157.64459294756955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A5-42E0-B878-C5115FA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Rotation!$C$39:$F$39</c:f>
              <c:numCache>
                <c:formatCode>General</c:formatCode>
                <c:ptCount val="4"/>
                <c:pt idx="0">
                  <c:v>7081.8791762676356</c:v>
                </c:pt>
                <c:pt idx="1">
                  <c:v>6857.9569594590548</c:v>
                </c:pt>
                <c:pt idx="2">
                  <c:v>6656.2373282912058</c:v>
                </c:pt>
                <c:pt idx="3">
                  <c:v>548.65552900022305</c:v>
                </c:pt>
              </c:numCache>
            </c:numRef>
          </c:xVal>
          <c:yVal>
            <c:numRef>
              <c:f>Rotation!$C$40:$F$40</c:f>
              <c:numCache>
                <c:formatCode>General</c:formatCode>
                <c:ptCount val="4"/>
                <c:pt idx="0">
                  <c:v>2113.7276350468806</c:v>
                </c:pt>
                <c:pt idx="1">
                  <c:v>2270.5745392345702</c:v>
                </c:pt>
                <c:pt idx="2">
                  <c:v>2417.2865567902086</c:v>
                </c:pt>
                <c:pt idx="3">
                  <c:v>652.81745487508726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32D-BE32-12A478E8CBDD}"/>
            </c:ext>
          </c:extLst>
        </c:ser>
        <c:ser>
          <c:idx val="2"/>
          <c:order val="1"/>
          <c:tx>
            <c:v>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Rotation!$H$39:$K$39</c:f>
              <c:numCache>
                <c:formatCode>General</c:formatCode>
                <c:ptCount val="4"/>
                <c:pt idx="0">
                  <c:v>-548.65552900022294</c:v>
                </c:pt>
                <c:pt idx="1">
                  <c:v>-548.65552900022294</c:v>
                </c:pt>
                <c:pt idx="2">
                  <c:v>548.65552900022305</c:v>
                </c:pt>
                <c:pt idx="3">
                  <c:v>548.65552900022305</c:v>
                </c:pt>
              </c:numCache>
            </c:numRef>
          </c:xVal>
          <c:yVal>
            <c:numRef>
              <c:f>Rotation!$H$40:$K$40</c:f>
              <c:numCache>
                <c:formatCode>General</c:formatCode>
                <c:ptCount val="4"/>
                <c:pt idx="0">
                  <c:v>-652.81745487508738</c:v>
                </c:pt>
                <c:pt idx="1">
                  <c:v>-652.81745487508738</c:v>
                </c:pt>
                <c:pt idx="2">
                  <c:v>652.81745487508726</c:v>
                </c:pt>
                <c:pt idx="3">
                  <c:v>652.81745487508726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32D-BE32-12A478E8CBDD}"/>
            </c:ext>
          </c:extLst>
        </c:ser>
        <c:ser>
          <c:idx val="1"/>
          <c:order val="2"/>
          <c:tx>
            <c:v>T30_Haut_Est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Rotation!$U$39:$X$39</c:f>
              <c:numCache>
                <c:formatCode>General</c:formatCode>
                <c:ptCount val="4"/>
                <c:pt idx="0">
                  <c:v>1867.9820327788825</c:v>
                </c:pt>
                <c:pt idx="1">
                  <c:v>2557.1920637495186</c:v>
                </c:pt>
                <c:pt idx="2">
                  <c:v>3427.1603638765605</c:v>
                </c:pt>
                <c:pt idx="3">
                  <c:v>4324.434584839084</c:v>
                </c:pt>
              </c:numCache>
            </c:numRef>
          </c:xVal>
          <c:yVal>
            <c:numRef>
              <c:f>Rotation!$U$40:$X$40</c:f>
              <c:numCache>
                <c:formatCode>General</c:formatCode>
                <c:ptCount val="4"/>
                <c:pt idx="0">
                  <c:v>1222.2369136327206</c:v>
                </c:pt>
                <c:pt idx="1">
                  <c:v>1484.3338437233717</c:v>
                </c:pt>
                <c:pt idx="2">
                  <c:v>1586.7461314335469</c:v>
                </c:pt>
                <c:pt idx="3">
                  <c:v>1820.8498187445111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32D-BE32-12A478E8CBDD}"/>
            </c:ext>
          </c:extLst>
        </c:ser>
        <c:ser>
          <c:idx val="3"/>
          <c:order val="3"/>
          <c:tx>
            <c:v>T30_Haut_Ouest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Rotation!$AA$39:$AC$39</c:f>
              <c:numCache>
                <c:formatCode>General</c:formatCode>
                <c:ptCount val="3"/>
                <c:pt idx="0">
                  <c:v>2051.547598167152</c:v>
                </c:pt>
                <c:pt idx="1">
                  <c:v>2709.3384975578683</c:v>
                </c:pt>
                <c:pt idx="2">
                  <c:v>3515.2481400162792</c:v>
                </c:pt>
              </c:numCache>
            </c:numRef>
          </c:xVal>
          <c:yVal>
            <c:numRef>
              <c:f>Rotation!$AA$40:$AC$40</c:f>
              <c:numCache>
                <c:formatCode>General</c:formatCode>
                <c:ptCount val="3"/>
                <c:pt idx="0">
                  <c:v>1040.1974426945765</c:v>
                </c:pt>
                <c:pt idx="1">
                  <c:v>1079.8171426238102</c:v>
                </c:pt>
                <c:pt idx="2">
                  <c:v>1311.6209683500613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4-432D-BE32-12A478E8CBDD}"/>
            </c:ext>
          </c:extLst>
        </c:ser>
        <c:ser>
          <c:idx val="4"/>
          <c:order val="4"/>
          <c:tx>
            <c:v>T10_Haut_Ouest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Rotation!$AR$39:$AU$39</c:f>
              <c:numCache>
                <c:formatCode>General</c:formatCode>
                <c:ptCount val="4"/>
                <c:pt idx="0">
                  <c:v>425.63395908148317</c:v>
                </c:pt>
                <c:pt idx="1">
                  <c:v>605.88190881052049</c:v>
                </c:pt>
                <c:pt idx="2">
                  <c:v>926.6556479540975</c:v>
                </c:pt>
                <c:pt idx="3">
                  <c:v>1283.257038658481</c:v>
                </c:pt>
              </c:numCache>
            </c:numRef>
          </c:xVal>
          <c:yVal>
            <c:numRef>
              <c:f>Rotation!$AR$40:$AU$40</c:f>
              <c:numCache>
                <c:formatCode>General</c:formatCode>
                <c:ptCount val="4"/>
                <c:pt idx="0">
                  <c:v>393.11003202095725</c:v>
                </c:pt>
                <c:pt idx="1">
                  <c:v>559.95481584201616</c:v>
                </c:pt>
                <c:pt idx="2">
                  <c:v>751.25283274699234</c:v>
                </c:pt>
                <c:pt idx="3">
                  <c:v>920.32080295612707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D4-432D-BE32-12A478E8CBDD}"/>
            </c:ext>
          </c:extLst>
        </c:ser>
        <c:ser>
          <c:idx val="5"/>
          <c:order val="5"/>
          <c:tx>
            <c:v>T10_Haut_Est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Rotation!$AM$39:$AP$39</c:f>
              <c:numCache>
                <c:formatCode>General</c:formatCode>
                <c:ptCount val="4"/>
                <c:pt idx="0">
                  <c:v>367.96217485868857</c:v>
                </c:pt>
                <c:pt idx="1">
                  <c:v>567.04155131128971</c:v>
                </c:pt>
                <c:pt idx="2">
                  <c:v>945.83192929626921</c:v>
                </c:pt>
                <c:pt idx="3">
                  <c:v>1362.4314418888976</c:v>
                </c:pt>
              </c:numCache>
            </c:numRef>
          </c:xVal>
          <c:yVal>
            <c:numRef>
              <c:f>Rotation!$AM$40:$AP$40</c:f>
              <c:numCache>
                <c:formatCode>General</c:formatCode>
                <c:ptCount val="4"/>
                <c:pt idx="0">
                  <c:v>401.69075034876238</c:v>
                </c:pt>
                <c:pt idx="1">
                  <c:v>600.94067916046356</c:v>
                </c:pt>
                <c:pt idx="2">
                  <c:v>859.42617787129802</c:v>
                </c:pt>
                <c:pt idx="3">
                  <c:v>1092.7773738083047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D4-432D-BE32-12A478E8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vertical Kzz* </a:t>
            </a:r>
          </a:p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Axial!$C$43:$F$43</c:f>
              <c:numCache>
                <c:formatCode>General</c:formatCode>
                <c:ptCount val="4"/>
                <c:pt idx="0">
                  <c:v>431.7818995925528</c:v>
                </c:pt>
                <c:pt idx="1">
                  <c:v>-77.117924337519767</c:v>
                </c:pt>
                <c:pt idx="2">
                  <c:v>191.7427600378501</c:v>
                </c:pt>
                <c:pt idx="3">
                  <c:v>254.64201209818339</c:v>
                </c:pt>
              </c:numCache>
            </c:numRef>
          </c:xVal>
          <c:yVal>
            <c:numRef>
              <c:f>Axial!$C$44:$F$44</c:f>
              <c:numCache>
                <c:formatCode>General</c:formatCode>
                <c:ptCount val="4"/>
                <c:pt idx="0">
                  <c:v>275.58476533110598</c:v>
                </c:pt>
                <c:pt idx="1">
                  <c:v>-109.95299172150455</c:v>
                </c:pt>
                <c:pt idx="2">
                  <c:v>170.95384977827408</c:v>
                </c:pt>
                <c:pt idx="3">
                  <c:v>329.35899308501484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5-4DB8-A267-79DB2CD3AD4C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Axial!$G$43:$J$43</c:f>
              <c:numCache>
                <c:formatCode>General</c:formatCode>
                <c:ptCount val="4"/>
                <c:pt idx="0">
                  <c:v>77.562928266501785</c:v>
                </c:pt>
                <c:pt idx="1">
                  <c:v>-198.04872354541041</c:v>
                </c:pt>
                <c:pt idx="2">
                  <c:v>-352.24075550819407</c:v>
                </c:pt>
                <c:pt idx="3">
                  <c:v>-407.13306450823688</c:v>
                </c:pt>
              </c:numCache>
            </c:numRef>
          </c:xVal>
          <c:yVal>
            <c:numRef>
              <c:f>Axial!$G$44:$J$44</c:f>
              <c:numCache>
                <c:formatCode>General</c:formatCode>
                <c:ptCount val="4"/>
                <c:pt idx="0">
                  <c:v>99.445161180969208</c:v>
                </c:pt>
                <c:pt idx="1">
                  <c:v>-178.21786571932117</c:v>
                </c:pt>
                <c:pt idx="2">
                  <c:v>-199.81726370626018</c:v>
                </c:pt>
                <c:pt idx="3">
                  <c:v>-281.86899444073333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5-4DB8-A267-79DB2CD3AD4C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Axial!$S$43:$V$43</c:f>
              <c:numCache>
                <c:formatCode>General</c:formatCode>
                <c:ptCount val="4"/>
                <c:pt idx="0">
                  <c:v>8.8664321273710165</c:v>
                </c:pt>
                <c:pt idx="1">
                  <c:v>-10.910108060975528</c:v>
                </c:pt>
                <c:pt idx="2">
                  <c:v>-16.845697791064634</c:v>
                </c:pt>
                <c:pt idx="3">
                  <c:v>254.64201209818339</c:v>
                </c:pt>
              </c:numCache>
            </c:numRef>
          </c:xVal>
          <c:yVal>
            <c:numRef>
              <c:f>Axial!$S$44:$V$44</c:f>
              <c:numCache>
                <c:formatCode>General</c:formatCode>
                <c:ptCount val="4"/>
                <c:pt idx="0">
                  <c:v>7.0927053224400742</c:v>
                </c:pt>
                <c:pt idx="1">
                  <c:v>-10.906171593844016</c:v>
                </c:pt>
                <c:pt idx="2">
                  <c:v>-23.657000641681613</c:v>
                </c:pt>
                <c:pt idx="3">
                  <c:v>329.35899308501484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5-4DB8-A267-79DB2CD3AD4C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Axial!$X$43:$Z$43</c:f>
              <c:numCache>
                <c:formatCode>General</c:formatCode>
                <c:ptCount val="3"/>
                <c:pt idx="0">
                  <c:v>-7.0647149331377666</c:v>
                </c:pt>
                <c:pt idx="1">
                  <c:v>-10.736299588001142</c:v>
                </c:pt>
                <c:pt idx="2">
                  <c:v>407.13306450823694</c:v>
                </c:pt>
              </c:numCache>
            </c:numRef>
          </c:xVal>
          <c:yVal>
            <c:numRef>
              <c:f>Axial!$X$44:$Z$44</c:f>
              <c:numCache>
                <c:formatCode>General</c:formatCode>
                <c:ptCount val="3"/>
                <c:pt idx="0">
                  <c:v>-5.8205251385673114</c:v>
                </c:pt>
                <c:pt idx="1">
                  <c:v>-9.7777058984087883</c:v>
                </c:pt>
                <c:pt idx="2">
                  <c:v>281.86899444073327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5-4DB8-A267-79DB2CD3AD4C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Axial!$AI$43:$AL$43</c:f>
              <c:numCache>
                <c:formatCode>General</c:formatCode>
                <c:ptCount val="4"/>
                <c:pt idx="0">
                  <c:v>1358.9605654332554</c:v>
                </c:pt>
                <c:pt idx="1">
                  <c:v>209.44579549846526</c:v>
                </c:pt>
                <c:pt idx="2">
                  <c:v>298.98831042163334</c:v>
                </c:pt>
                <c:pt idx="3">
                  <c:v>357.52429039006347</c:v>
                </c:pt>
              </c:numCache>
            </c:numRef>
          </c:xVal>
          <c:yVal>
            <c:numRef>
              <c:f>Axial!$AI$44:$AL$44</c:f>
              <c:numCache>
                <c:formatCode>General</c:formatCode>
                <c:ptCount val="4"/>
                <c:pt idx="0">
                  <c:v>998.18079762833679</c:v>
                </c:pt>
                <c:pt idx="1">
                  <c:v>118.91458065434395</c:v>
                </c:pt>
                <c:pt idx="2">
                  <c:v>133.42217573594118</c:v>
                </c:pt>
                <c:pt idx="3">
                  <c:v>182.47456161303703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5-4DB8-A267-79DB2CD3AD4C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Axial!$AM$43:$AP$43</c:f>
              <c:numCache>
                <c:formatCode>General</c:formatCode>
                <c:ptCount val="4"/>
                <c:pt idx="0">
                  <c:v>483.91324685145599</c:v>
                </c:pt>
                <c:pt idx="1">
                  <c:v>939.48527545951322</c:v>
                </c:pt>
                <c:pt idx="2">
                  <c:v>350.37907206749423</c:v>
                </c:pt>
                <c:pt idx="3">
                  <c:v>404.81139022273129</c:v>
                </c:pt>
              </c:numCache>
            </c:numRef>
          </c:xVal>
          <c:yVal>
            <c:numRef>
              <c:f>Axial!$AM$44:$AP$44</c:f>
              <c:numCache>
                <c:formatCode>General</c:formatCode>
                <c:ptCount val="4"/>
                <c:pt idx="0">
                  <c:v>467.01937358614612</c:v>
                </c:pt>
                <c:pt idx="1">
                  <c:v>952.49266499129874</c:v>
                </c:pt>
                <c:pt idx="2">
                  <c:v>79.201609729920747</c:v>
                </c:pt>
                <c:pt idx="3">
                  <c:v>102.18758364070796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5-4DB8-A267-79DB2CD3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Rotation!$C$43:$F$43</c:f>
              <c:numCache>
                <c:formatCode>General</c:formatCode>
                <c:ptCount val="4"/>
                <c:pt idx="0">
                  <c:v>532.5882118779349</c:v>
                </c:pt>
                <c:pt idx="1">
                  <c:v>455.1928697386673</c:v>
                </c:pt>
                <c:pt idx="2">
                  <c:v>414.2146858455925</c:v>
                </c:pt>
                <c:pt idx="3">
                  <c:v>103.42842028427761</c:v>
                </c:pt>
              </c:numCache>
            </c:numRef>
          </c:xVal>
          <c:yVal>
            <c:numRef>
              <c:f>Rotation!$C$44:$F$44</c:f>
              <c:numCache>
                <c:formatCode>General</c:formatCode>
                <c:ptCount val="4"/>
                <c:pt idx="0">
                  <c:v>265.8858358226596</c:v>
                </c:pt>
                <c:pt idx="1">
                  <c:v>269.45699709930807</c:v>
                </c:pt>
                <c:pt idx="2">
                  <c:v>270.74051195819015</c:v>
                </c:pt>
                <c:pt idx="3">
                  <c:v>146.35978698116813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7-4AE5-92A2-6F7C40F14BBE}"/>
            </c:ext>
          </c:extLst>
        </c:ser>
        <c:ser>
          <c:idx val="3"/>
          <c:order val="1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Rotation!$H$43:$K$43</c:f>
              <c:numCache>
                <c:formatCode>General</c:formatCode>
                <c:ptCount val="4"/>
                <c:pt idx="0">
                  <c:v>-103.42842028427755</c:v>
                </c:pt>
                <c:pt idx="1">
                  <c:v>-103.42842028427755</c:v>
                </c:pt>
                <c:pt idx="2">
                  <c:v>103.42842028427761</c:v>
                </c:pt>
                <c:pt idx="3">
                  <c:v>103.42842028427761</c:v>
                </c:pt>
              </c:numCache>
            </c:numRef>
          </c:xVal>
          <c:yVal>
            <c:numRef>
              <c:f>Rotation!$H$44:$K$44</c:f>
              <c:numCache>
                <c:formatCode>General</c:formatCode>
                <c:ptCount val="4"/>
                <c:pt idx="0">
                  <c:v>-146.35978698116818</c:v>
                </c:pt>
                <c:pt idx="1">
                  <c:v>-146.35978698116818</c:v>
                </c:pt>
                <c:pt idx="2">
                  <c:v>146.35978698116813</c:v>
                </c:pt>
                <c:pt idx="3">
                  <c:v>146.35978698116813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AE5-92A2-6F7C40F14BBE}"/>
            </c:ext>
          </c:extLst>
        </c:ser>
        <c:ser>
          <c:idx val="1"/>
          <c:order val="2"/>
          <c:tx>
            <c:v>T30_Est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Rotation!$U$43:$X$43</c:f>
              <c:numCache>
                <c:formatCode>General</c:formatCode>
                <c:ptCount val="4"/>
                <c:pt idx="0">
                  <c:v>128.45516986847875</c:v>
                </c:pt>
                <c:pt idx="1">
                  <c:v>153.44663455063719</c:v>
                </c:pt>
                <c:pt idx="2">
                  <c:v>190.21310947311684</c:v>
                </c:pt>
                <c:pt idx="3">
                  <c:v>210.18317555373096</c:v>
                </c:pt>
              </c:numCache>
            </c:numRef>
          </c:xVal>
          <c:yVal>
            <c:numRef>
              <c:f>Rotation!$U$44:$X$44</c:f>
              <c:numCache>
                <c:formatCode>General</c:formatCode>
                <c:ptCount val="4"/>
                <c:pt idx="0">
                  <c:v>95.570168748120182</c:v>
                </c:pt>
                <c:pt idx="1">
                  <c:v>104.54296635769704</c:v>
                </c:pt>
                <c:pt idx="2">
                  <c:v>105.33656842116228</c:v>
                </c:pt>
                <c:pt idx="3">
                  <c:v>108.64490829284243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AE5-92A2-6F7C40F14BBE}"/>
            </c:ext>
          </c:extLst>
        </c:ser>
        <c:ser>
          <c:idx val="2"/>
          <c:order val="3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Rotation!$AA$43:$AC$43</c:f>
              <c:numCache>
                <c:formatCode>General</c:formatCode>
                <c:ptCount val="3"/>
                <c:pt idx="0">
                  <c:v>161.71831243971781</c:v>
                </c:pt>
                <c:pt idx="1">
                  <c:v>189.95250491301397</c:v>
                </c:pt>
                <c:pt idx="2">
                  <c:v>203.40996359758071</c:v>
                </c:pt>
              </c:numCache>
            </c:numRef>
          </c:xVal>
          <c:yVal>
            <c:numRef>
              <c:f>Rotation!$AA$44:$AC$44</c:f>
              <c:numCache>
                <c:formatCode>General</c:formatCode>
                <c:ptCount val="3"/>
                <c:pt idx="0">
                  <c:v>113.58738007808988</c:v>
                </c:pt>
                <c:pt idx="1">
                  <c:v>107.19414672720849</c:v>
                </c:pt>
                <c:pt idx="2">
                  <c:v>101.88508662582204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7-4AE5-92A2-6F7C40F14BBE}"/>
            </c:ext>
          </c:extLst>
        </c:ser>
        <c:ser>
          <c:idx val="4"/>
          <c:order val="4"/>
          <c:tx>
            <c:v>T10_Est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Rotation!$AM$43:$AP$43</c:f>
              <c:numCache>
                <c:formatCode>General</c:formatCode>
                <c:ptCount val="4"/>
                <c:pt idx="0">
                  <c:v>34.225729183820285</c:v>
                </c:pt>
                <c:pt idx="1">
                  <c:v>53.288274815252002</c:v>
                </c:pt>
                <c:pt idx="2">
                  <c:v>70.695353280096427</c:v>
                </c:pt>
                <c:pt idx="3">
                  <c:v>90.27270231091066</c:v>
                </c:pt>
              </c:numCache>
            </c:numRef>
          </c:xVal>
          <c:yVal>
            <c:numRef>
              <c:f>Rotation!$AM$44:$AP$44</c:f>
              <c:numCache>
                <c:formatCode>General</c:formatCode>
                <c:ptCount val="4"/>
                <c:pt idx="0">
                  <c:v>37.477207449116491</c:v>
                </c:pt>
                <c:pt idx="1">
                  <c:v>58.215869649284073</c:v>
                </c:pt>
                <c:pt idx="2">
                  <c:v>70.269551701870569</c:v>
                </c:pt>
                <c:pt idx="3">
                  <c:v>82.377426791407885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7-4AE5-92A2-6F7C40F14BBE}"/>
            </c:ext>
          </c:extLst>
        </c:ser>
        <c:ser>
          <c:idx val="5"/>
          <c:order val="5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Rotation!$AR$43:$AU$43</c:f>
              <c:numCache>
                <c:formatCode>General</c:formatCode>
                <c:ptCount val="4"/>
                <c:pt idx="0">
                  <c:v>58.324253839996167</c:v>
                </c:pt>
                <c:pt idx="1">
                  <c:v>103.21442030087101</c:v>
                </c:pt>
                <c:pt idx="2">
                  <c:v>122.04301377874619</c:v>
                </c:pt>
                <c:pt idx="3">
                  <c:v>114.9555271060771</c:v>
                </c:pt>
              </c:numCache>
            </c:numRef>
          </c:xVal>
          <c:yVal>
            <c:numRef>
              <c:f>Rotation!$AR$44:$AU$44</c:f>
              <c:numCache>
                <c:formatCode>General</c:formatCode>
                <c:ptCount val="4"/>
                <c:pt idx="0">
                  <c:v>65.008999896066214</c:v>
                </c:pt>
                <c:pt idx="1">
                  <c:v>116.15022450925636</c:v>
                </c:pt>
                <c:pt idx="2">
                  <c:v>125.56434902323011</c:v>
                </c:pt>
                <c:pt idx="3">
                  <c:v>107.8751337119397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7-4AE5-92A2-6F7C40F1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ysClr val="windowText" lastClr="00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Rotation!$C$31:$F$31</c:f>
              <c:numCache>
                <c:formatCode>General</c:formatCode>
                <c:ptCount val="4"/>
                <c:pt idx="0">
                  <c:v>12.371090266767609</c:v>
                </c:pt>
                <c:pt idx="1">
                  <c:v>12.965355273976819</c:v>
                </c:pt>
                <c:pt idx="2">
                  <c:v>13.981978306668914</c:v>
                </c:pt>
                <c:pt idx="3">
                  <c:v>-145.37439838237049</c:v>
                </c:pt>
              </c:numCache>
            </c:numRef>
          </c:xVal>
          <c:yVal>
            <c:numRef>
              <c:f>Rotation!$C$30:$F$30</c:f>
              <c:numCache>
                <c:formatCode>General</c:formatCode>
                <c:ptCount val="4"/>
                <c:pt idx="0">
                  <c:v>9386.9151419577793</c:v>
                </c:pt>
                <c:pt idx="1">
                  <c:v>9418.3348470724213</c:v>
                </c:pt>
                <c:pt idx="2">
                  <c:v>9281.8609719723245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36D-B4BC-213A8B52C9E8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Rotation!$H$31:$K$31</c:f>
              <c:numCache>
                <c:formatCode>General</c:formatCode>
                <c:ptCount val="4"/>
                <c:pt idx="0">
                  <c:v>-145.37439838237049</c:v>
                </c:pt>
                <c:pt idx="1">
                  <c:v>-145.37439838237049</c:v>
                </c:pt>
                <c:pt idx="2">
                  <c:v>34.625601617629513</c:v>
                </c:pt>
                <c:pt idx="3">
                  <c:v>-145.37439838237049</c:v>
                </c:pt>
              </c:numCache>
            </c:numRef>
          </c:xVal>
          <c:yVal>
            <c:numRef>
              <c:f>Rotation!$H$30:$K$30</c:f>
              <c:numCache>
                <c:formatCode>General</c:formatCode>
                <c:ptCount val="4"/>
                <c:pt idx="0">
                  <c:v>2917.6910110273652</c:v>
                </c:pt>
                <c:pt idx="1">
                  <c:v>2917.6910110273652</c:v>
                </c:pt>
                <c:pt idx="2">
                  <c:v>2917.6910110273652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3-436D-B4BC-213A8B52C9E8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Rotation!$U$31:$X$31</c:f>
              <c:numCache>
                <c:formatCode>General</c:formatCode>
                <c:ptCount val="4"/>
                <c:pt idx="0">
                  <c:v>26.283919019423859</c:v>
                </c:pt>
                <c:pt idx="1">
                  <c:v>23.142616759999999</c:v>
                </c:pt>
                <c:pt idx="2">
                  <c:v>18.099356009999994</c:v>
                </c:pt>
                <c:pt idx="3">
                  <c:v>14.343269219999996</c:v>
                </c:pt>
              </c:numCache>
            </c:numRef>
          </c:xVal>
          <c:yVal>
            <c:numRef>
              <c:f>Rotation!$U$30:$X$30</c:f>
              <c:numCache>
                <c:formatCode>General</c:formatCode>
                <c:ptCount val="4"/>
                <c:pt idx="0">
                  <c:v>5515.236935432541</c:v>
                </c:pt>
                <c:pt idx="1">
                  <c:v>6965.7849290029162</c:v>
                </c:pt>
                <c:pt idx="2">
                  <c:v>7844.0104145582563</c:v>
                </c:pt>
                <c:pt idx="3">
                  <c:v>8310.0629453632682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3-436D-B4BC-213A8B52C9E8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Rotation!$AA$29:$AC$29</c:f>
              <c:numCache>
                <c:formatCode>General</c:formatCode>
                <c:ptCount val="3"/>
                <c:pt idx="0">
                  <c:v>26.886403779999998</c:v>
                </c:pt>
                <c:pt idx="1">
                  <c:v>21.729941650000001</c:v>
                </c:pt>
                <c:pt idx="2">
                  <c:v>20.461716609999996</c:v>
                </c:pt>
              </c:numCache>
            </c:numRef>
          </c:xVal>
          <c:yVal>
            <c:numRef>
              <c:f>Rotation!$AA$30:$AC$30</c:f>
              <c:numCache>
                <c:formatCode>General</c:formatCode>
                <c:ptCount val="3"/>
                <c:pt idx="0">
                  <c:v>5168.9862744376805</c:v>
                </c:pt>
                <c:pt idx="1">
                  <c:v>5730.1003621100181</c:v>
                </c:pt>
                <c:pt idx="2">
                  <c:v>6094.5327684791555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3-436D-B4BC-213A8B52C9E8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Rotation!$AM$31:$AP$31</c:f>
              <c:numCache>
                <c:formatCode>General</c:formatCode>
                <c:ptCount val="4"/>
                <c:pt idx="0">
                  <c:v>38.837643797076879</c:v>
                </c:pt>
                <c:pt idx="1">
                  <c:v>37.239544768000002</c:v>
                </c:pt>
                <c:pt idx="2">
                  <c:v>32.290221111999998</c:v>
                </c:pt>
                <c:pt idx="3">
                  <c:v>28.576473922000002</c:v>
                </c:pt>
              </c:numCache>
            </c:numRef>
          </c:xVal>
          <c:yVal>
            <c:numRef>
              <c:f>Rotation!$AM$30:$AP$30</c:f>
              <c:numCache>
                <c:formatCode>General</c:formatCode>
                <c:ptCount val="4"/>
                <c:pt idx="0">
                  <c:v>1934.117582169536</c:v>
                </c:pt>
                <c:pt idx="1">
                  <c:v>2816.8808738402049</c:v>
                </c:pt>
                <c:pt idx="2">
                  <c:v>4004.8387461138627</c:v>
                </c:pt>
                <c:pt idx="3">
                  <c:v>5241.4402973579618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A3-436D-B4BC-213A8B52C9E8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Rotation!$AR$31:$AU$31</c:f>
              <c:numCache>
                <c:formatCode>General</c:formatCode>
                <c:ptCount val="4"/>
                <c:pt idx="0">
                  <c:v>34.373335330000003</c:v>
                </c:pt>
                <c:pt idx="1">
                  <c:v>32.349970134000003</c:v>
                </c:pt>
                <c:pt idx="2">
                  <c:v>28.196399729999996</c:v>
                </c:pt>
                <c:pt idx="3">
                  <c:v>24.493299142000001</c:v>
                </c:pt>
              </c:numCache>
            </c:numRef>
          </c:xVal>
          <c:yVal>
            <c:numRef>
              <c:f>Rotation!$AR$30:$AU$30</c:f>
              <c:numCache>
                <c:formatCode>General</c:formatCode>
                <c:ptCount val="4"/>
                <c:pt idx="0">
                  <c:v>1987.0435816597139</c:v>
                </c:pt>
                <c:pt idx="1">
                  <c:v>2763.3220431652871</c:v>
                </c:pt>
                <c:pt idx="2">
                  <c:v>3710.6810946155215</c:v>
                </c:pt>
                <c:pt idx="3">
                  <c:v>4596.9748583155824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A3-436D-B4BC-213A8B52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Rotation!$C$41:$F$41</c:f>
              <c:numCache>
                <c:formatCode>General</c:formatCode>
                <c:ptCount val="4"/>
                <c:pt idx="0">
                  <c:v>9168.9556941137489</c:v>
                </c:pt>
                <c:pt idx="1">
                  <c:v>9178.2229386014442</c:v>
                </c:pt>
                <c:pt idx="2">
                  <c:v>9006.8558777032449</c:v>
                </c:pt>
                <c:pt idx="3">
                  <c:v>-2400.9170347798322</c:v>
                </c:pt>
              </c:numCache>
            </c:numRef>
          </c:xVal>
          <c:yVal>
            <c:numRef>
              <c:f>Rotation!$C$42:$F$42</c:f>
              <c:numCache>
                <c:formatCode>General</c:formatCode>
                <c:ptCount val="4"/>
                <c:pt idx="0">
                  <c:v>2011.0761700381402</c:v>
                </c:pt>
                <c:pt idx="1">
                  <c:v>2113.1149947196323</c:v>
                </c:pt>
                <c:pt idx="2">
                  <c:v>2242.6525146142299</c:v>
                </c:pt>
                <c:pt idx="3">
                  <c:v>-1657.8655638904825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B-49B8-9B23-4D2A1181A229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Rotation!$H$41:$K$41</c:f>
              <c:numCache>
                <c:formatCode>General</c:formatCode>
                <c:ptCount val="4"/>
                <c:pt idx="0">
                  <c:v>-2400.9170347798322</c:v>
                </c:pt>
                <c:pt idx="1">
                  <c:v>-2400.9170347798322</c:v>
                </c:pt>
                <c:pt idx="2">
                  <c:v>2400.9170347798322</c:v>
                </c:pt>
                <c:pt idx="3">
                  <c:v>-2400.9170347798322</c:v>
                </c:pt>
              </c:numCache>
            </c:numRef>
          </c:xVal>
          <c:yVal>
            <c:numRef>
              <c:f>Rotation!$H$42:$K$42</c:f>
              <c:numCache>
                <c:formatCode>General</c:formatCode>
                <c:ptCount val="4"/>
                <c:pt idx="0">
                  <c:v>-1657.8655638904825</c:v>
                </c:pt>
                <c:pt idx="1">
                  <c:v>-1657.8655638904825</c:v>
                </c:pt>
                <c:pt idx="2">
                  <c:v>1657.865563890482</c:v>
                </c:pt>
                <c:pt idx="3">
                  <c:v>-1657.8655638904825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B-49B8-9B23-4D2A1181A229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Rotation!$U$41:$X$41</c:f>
              <c:numCache>
                <c:formatCode>General</c:formatCode>
                <c:ptCount val="4"/>
                <c:pt idx="0">
                  <c:v>4945.0207257494621</c:v>
                </c:pt>
                <c:pt idx="1">
                  <c:v>6405.2441858435332</c:v>
                </c:pt>
                <c:pt idx="2">
                  <c:v>7455.88268830793</c:v>
                </c:pt>
                <c:pt idx="3">
                  <c:v>8051.0293403319447</c:v>
                </c:pt>
              </c:numCache>
            </c:numRef>
          </c:xVal>
          <c:yVal>
            <c:numRef>
              <c:f>Rotation!$U$42:$X$42</c:f>
              <c:numCache>
                <c:formatCode>General</c:formatCode>
                <c:ptCount val="4"/>
                <c:pt idx="0">
                  <c:v>2442.2547933963783</c:v>
                </c:pt>
                <c:pt idx="1">
                  <c:v>2737.7009692151887</c:v>
                </c:pt>
                <c:pt idx="2">
                  <c:v>2436.8653475086599</c:v>
                </c:pt>
                <c:pt idx="3">
                  <c:v>2058.6579893255234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B-49B8-9B23-4D2A1181A229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Rotation!$AA$41:$AC$41</c:f>
              <c:numCache>
                <c:formatCode>General</c:formatCode>
                <c:ptCount val="3"/>
                <c:pt idx="0">
                  <c:v>4913.2557761309872</c:v>
                </c:pt>
                <c:pt idx="1">
                  <c:v>5561.2213024118855</c:v>
                </c:pt>
                <c:pt idx="2">
                  <c:v>5951.8452628372015</c:v>
                </c:pt>
              </c:numCache>
            </c:numRef>
          </c:xVal>
          <c:yVal>
            <c:numRef>
              <c:f>Rotation!$AA$42:$AC$42</c:f>
              <c:numCache>
                <c:formatCode>General</c:formatCode>
                <c:ptCount val="3"/>
                <c:pt idx="0">
                  <c:v>1605.7200203150685</c:v>
                </c:pt>
                <c:pt idx="1">
                  <c:v>1380.8938356925257</c:v>
                </c:pt>
                <c:pt idx="2">
                  <c:v>1311.0559230286717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B-49B8-9B23-4D2A1181A229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Rotation!$AM$41:$AP$41</c:f>
              <c:numCache>
                <c:formatCode>General</c:formatCode>
                <c:ptCount val="4"/>
                <c:pt idx="0">
                  <c:v>1506.5346901964629</c:v>
                </c:pt>
                <c:pt idx="1">
                  <c:v>2242.5539120065928</c:v>
                </c:pt>
                <c:pt idx="2">
                  <c:v>3385.502532054576</c:v>
                </c:pt>
                <c:pt idx="3">
                  <c:v>4602.9251883945226</c:v>
                </c:pt>
              </c:numCache>
            </c:numRef>
          </c:xVal>
          <c:yVal>
            <c:numRef>
              <c:f>Rotation!$AM$42:$AP$42</c:f>
              <c:numCache>
                <c:formatCode>General</c:formatCode>
                <c:ptCount val="4"/>
                <c:pt idx="0">
                  <c:v>1212.9155159746203</c:v>
                </c:pt>
                <c:pt idx="1">
                  <c:v>1704.6318690998014</c:v>
                </c:pt>
                <c:pt idx="2">
                  <c:v>2139.4172075186525</c:v>
                </c:pt>
                <c:pt idx="3">
                  <c:v>2507.1450099288563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7B-49B8-9B23-4D2A1181A229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Rotation!$AR$41:$AU$41</c:f>
              <c:numCache>
                <c:formatCode>General</c:formatCode>
                <c:ptCount val="4"/>
                <c:pt idx="0">
                  <c:v>1640.0587525132735</c:v>
                </c:pt>
                <c:pt idx="1">
                  <c:v>2334.4419717312544</c:v>
                </c:pt>
                <c:pt idx="2">
                  <c:v>3270.3462347276259</c:v>
                </c:pt>
                <c:pt idx="3">
                  <c:v>4183.2920053406324</c:v>
                </c:pt>
              </c:numCache>
            </c:numRef>
          </c:xVal>
          <c:yVal>
            <c:numRef>
              <c:f>Rotation!$AR$42:$AU$42</c:f>
              <c:numCache>
                <c:formatCode>General</c:formatCode>
                <c:ptCount val="4"/>
                <c:pt idx="0">
                  <c:v>1121.8509186695305</c:v>
                </c:pt>
                <c:pt idx="1">
                  <c:v>1478.6241560527376</c:v>
                </c:pt>
                <c:pt idx="2">
                  <c:v>1753.2796955819349</c:v>
                </c:pt>
                <c:pt idx="3">
                  <c:v>1905.8451789268504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B-49B8-9B23-4D2A1181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F68-40C3-A234-99021E1EA5B2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68-40C3-A234-99021E1EA5B2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68-40C3-A234-99021E1EA5B2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F68-40C3-A234-99021E1EA5B2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F68-40C3-A234-99021E1EA5B2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F68-40C3-A234-99021E1EA5B2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F68-40C3-A234-99021E1EA5B2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F68-40C3-A234-99021E1EA5B2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F68-40C3-A234-99021E1EA5B2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BF68-40C3-A234-99021E1EA5B2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BF68-40C3-A234-99021E1EA5B2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BF68-40C3-A234-99021E1EA5B2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BF68-40C3-A234-99021E1EA5B2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BF68-40C3-A234-99021E1EA5B2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Rotation!$BF$5:$CC$5</c:f>
              <c:strCache>
                <c:ptCount val="24"/>
                <c:pt idx="0">
                  <c:v>-30,28616641</c:v>
                </c:pt>
                <c:pt idx="1">
                  <c:v>-41,64490751</c:v>
                </c:pt>
                <c:pt idx="2">
                  <c:v>22,07551845</c:v>
                </c:pt>
                <c:pt idx="3">
                  <c:v>73,95527151</c:v>
                </c:pt>
                <c:pt idx="4">
                  <c:v>-28,98565389</c:v>
                </c:pt>
                <c:pt idx="5">
                  <c:v>-23,43181358</c:v>
                </c:pt>
                <c:pt idx="6">
                  <c:v>-35,77909204</c:v>
                </c:pt>
                <c:pt idx="7">
                  <c:v>27,45039894</c:v>
                </c:pt>
                <c:pt idx="8">
                  <c:v>73,82978466</c:v>
                </c:pt>
                <c:pt idx="16">
                  <c:v>Phi</c:v>
                </c:pt>
                <c:pt idx="17">
                  <c:v>-86,22761967</c:v>
                </c:pt>
                <c:pt idx="18">
                  <c:v>-8,499785322</c:v>
                </c:pt>
                <c:pt idx="19">
                  <c:v>-36,45895866</c:v>
                </c:pt>
                <c:pt idx="20">
                  <c:v>34,48770028</c:v>
                </c:pt>
                <c:pt idx="21">
                  <c:v>-79,46371419</c:v>
                </c:pt>
                <c:pt idx="22">
                  <c:v>-81,75882341</c:v>
                </c:pt>
                <c:pt idx="23">
                  <c:v>-2,786013389</c:v>
                </c:pt>
              </c:strCache>
            </c:strRef>
          </c:xVal>
          <c:yVal>
            <c:numRef>
              <c:f>Rotation!$BF$7:$CC$7</c:f>
              <c:numCache>
                <c:formatCode>General</c:formatCode>
                <c:ptCount val="24"/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68-40C3-A234-99021E1E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1: Complex modulus in Cole &amp; Cole axes</a:t>
            </a:r>
          </a:p>
        </c:rich>
      </c:tx>
      <c:layout>
        <c:manualLayout>
          <c:xMode val="edge"/>
          <c:yMode val="edge"/>
          <c:x val="0.13251364597124474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17376387256822046"/>
          <c:w val="0.60937870370370373"/>
          <c:h val="0.61862482047264677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29620.087696193059</c:v>
              </c:pt>
              <c:pt idx="1">
                <c:v>30874.77635893715</c:v>
              </c:pt>
              <c:pt idx="2">
                <c:v>31893.636173259161</c:v>
              </c:pt>
              <c:pt idx="3">
                <c:v>32830.184263794057</c:v>
              </c:pt>
              <c:pt idx="4">
                <c:v>33562.685450593664</c:v>
              </c:pt>
              <c:pt idx="5">
                <c:v>34228.832184192426</c:v>
              </c:pt>
            </c:numLit>
          </c:xVal>
          <c:yVal>
            <c:numLit>
              <c:formatCode>General</c:formatCode>
              <c:ptCount val="12"/>
              <c:pt idx="0">
                <c:v>1748.0040878228176</c:v>
              </c:pt>
              <c:pt idx="1">
                <c:v>1494.9214199408011</c:v>
              </c:pt>
              <c:pt idx="2">
                <c:v>1308.7252135723766</c:v>
              </c:pt>
              <c:pt idx="3">
                <c:v>1112.6123124809237</c:v>
              </c:pt>
              <c:pt idx="4">
                <c:v>962.12131300758722</c:v>
              </c:pt>
              <c:pt idx="5">
                <c:v>812.28221103103431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E7A-46CA-A79D-E56F4AC62B14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24218.754701159385</c:v>
              </c:pt>
              <c:pt idx="1">
                <c:v>25945.798035440963</c:v>
              </c:pt>
              <c:pt idx="2">
                <c:v>27383.682733047885</c:v>
              </c:pt>
              <c:pt idx="3">
                <c:v>28823.912262375834</c:v>
              </c:pt>
              <c:pt idx="4">
                <c:v>30000.069372278573</c:v>
              </c:pt>
              <c:pt idx="5">
                <c:v>31130.874351080911</c:v>
              </c:pt>
            </c:numLit>
          </c:xVal>
          <c:yVal>
            <c:numLit>
              <c:formatCode>General</c:formatCode>
              <c:ptCount val="12"/>
              <c:pt idx="0">
                <c:v>2334.3028759055551</c:v>
              </c:pt>
              <c:pt idx="1">
                <c:v>2147.266726934145</c:v>
              </c:pt>
              <c:pt idx="2">
                <c:v>1963.0993048617433</c:v>
              </c:pt>
              <c:pt idx="3">
                <c:v>1762.357896266454</c:v>
              </c:pt>
              <c:pt idx="4">
                <c:v>1579.4000109294805</c:v>
              </c:pt>
              <c:pt idx="5">
                <c:v>1380.7472696702773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E7A-46CA-A79D-E56F4AC62B14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16786.945199898484</c:v>
              </c:pt>
              <c:pt idx="1">
                <c:v>18896.925404249891</c:v>
              </c:pt>
              <c:pt idx="2">
                <c:v>20770.835789593293</c:v>
              </c:pt>
              <c:pt idx="3">
                <c:v>22712.018436710892</c:v>
              </c:pt>
              <c:pt idx="4">
                <c:v>24399.682671120754</c:v>
              </c:pt>
              <c:pt idx="5">
                <c:v>26137.32453538062</c:v>
              </c:pt>
            </c:numLit>
          </c:xVal>
          <c:yVal>
            <c:numLit>
              <c:formatCode>General</c:formatCode>
              <c:ptCount val="12"/>
              <c:pt idx="0">
                <c:v>2823.156888625379</c:v>
              </c:pt>
              <c:pt idx="1">
                <c:v>2715.337896475834</c:v>
              </c:pt>
              <c:pt idx="2">
                <c:v>2588.4755375042796</c:v>
              </c:pt>
              <c:pt idx="3">
                <c:v>2449.4311249676252</c:v>
              </c:pt>
              <c:pt idx="4">
                <c:v>2309.1416922397425</c:v>
              </c:pt>
              <c:pt idx="5">
                <c:v>2126.5589213467156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7A-46CA-A79D-E56F4AC62B14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8637.8786845621744</c:v>
              </c:pt>
              <c:pt idx="1">
                <c:v>10712.676235783769</c:v>
              </c:pt>
              <c:pt idx="2">
                <c:v>12729.988000576095</c:v>
              </c:pt>
              <c:pt idx="3">
                <c:v>14979.652017795224</c:v>
              </c:pt>
              <c:pt idx="4">
                <c:v>17028.103808376898</c:v>
              </c:pt>
              <c:pt idx="5">
                <c:v>19265.888408812305</c:v>
              </c:pt>
            </c:numLit>
          </c:xVal>
          <c:yVal>
            <c:numLit>
              <c:formatCode>General</c:formatCode>
              <c:ptCount val="12"/>
              <c:pt idx="0">
                <c:v>2735.7323949521401</c:v>
              </c:pt>
              <c:pt idx="1">
                <c:v>2876.1711350758173</c:v>
              </c:pt>
              <c:pt idx="2">
                <c:v>2926.3519833700288</c:v>
              </c:pt>
              <c:pt idx="3">
                <c:v>2925.0544176142234</c:v>
              </c:pt>
              <c:pt idx="4">
                <c:v>2886.1665038173815</c:v>
              </c:pt>
              <c:pt idx="5">
                <c:v>2796.4392634741321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E7A-46CA-A79D-E56F4AC62B14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2915.1440113268582</c:v>
              </c:pt>
              <c:pt idx="1">
                <c:v>4227.8002248409211</c:v>
              </c:pt>
              <c:pt idx="2">
                <c:v>5732.8995129087634</c:v>
              </c:pt>
              <c:pt idx="3">
                <c:v>7671.4497857261031</c:v>
              </c:pt>
              <c:pt idx="4">
                <c:v>9656.1178907044541</c:v>
              </c:pt>
              <c:pt idx="5">
                <c:v>12021.504661454781</c:v>
              </c:pt>
            </c:numLit>
          </c:xVal>
          <c:yVal>
            <c:numLit>
              <c:formatCode>General</c:formatCode>
              <c:ptCount val="12"/>
              <c:pt idx="0">
                <c:v>1654.3233045493664</c:v>
              </c:pt>
              <c:pt idx="1">
                <c:v>2063.8260337466877</c:v>
              </c:pt>
              <c:pt idx="2">
                <c:v>2408.9690219440536</c:v>
              </c:pt>
              <c:pt idx="3">
                <c:v>2719.3953446505602</c:v>
              </c:pt>
              <c:pt idx="4">
                <c:v>2932.1555736500959</c:v>
              </c:pt>
              <c:pt idx="5">
                <c:v>3062.9542574794277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E7A-46CA-A79D-E56F4AC62B14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751.76310734197102</c:v>
              </c:pt>
              <c:pt idx="1">
                <c:v>1278.2321921709076</c:v>
              </c:pt>
              <c:pt idx="2">
                <c:v>2012.4901310359019</c:v>
              </c:pt>
              <c:pt idx="3">
                <c:v>3160.6741167121004</c:v>
              </c:pt>
              <c:pt idx="4">
                <c:v>4546.7234390550711</c:v>
              </c:pt>
              <c:pt idx="5">
                <c:v>6457.6159071884895</c:v>
              </c:pt>
            </c:numLit>
          </c:xVal>
          <c:yVal>
            <c:numLit>
              <c:formatCode>General</c:formatCode>
              <c:ptCount val="12"/>
              <c:pt idx="0">
                <c:v>651.83595454984061</c:v>
              </c:pt>
              <c:pt idx="1">
                <c:v>986.85958284684341</c:v>
              </c:pt>
              <c:pt idx="2">
                <c:v>1369.0562950839812</c:v>
              </c:pt>
              <c:pt idx="3">
                <c:v>1837.5347793873814</c:v>
              </c:pt>
              <c:pt idx="4">
                <c:v>2263.659457052755</c:v>
              </c:pt>
              <c:pt idx="5">
                <c:v>2687.4564038382769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7A-46CA-A79D-E56F4AC62B14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118.7491090414276</c:v>
              </c:pt>
              <c:pt idx="1">
                <c:v>169.46299404043543</c:v>
              </c:pt>
              <c:pt idx="2">
                <c:v>250.49489488410677</c:v>
              </c:pt>
              <c:pt idx="3">
                <c:v>411.70031205175229</c:v>
              </c:pt>
              <c:pt idx="4">
                <c:v>656.94148449437807</c:v>
              </c:pt>
              <c:pt idx="5">
                <c:v>1107.6183034282194</c:v>
              </c:pt>
              <c:pt idx="6">
                <c:v>1772.0987305978792</c:v>
              </c:pt>
              <c:pt idx="7">
                <c:v>2850.1128221699983</c:v>
              </c:pt>
            </c:numLit>
          </c:xVal>
          <c:yVal>
            <c:numLit>
              <c:formatCode>General</c:formatCode>
              <c:ptCount val="12"/>
              <c:pt idx="0">
                <c:v>98.48661552362752</c:v>
              </c:pt>
              <c:pt idx="1">
                <c:v>144.65556232687098</c:v>
              </c:pt>
              <c:pt idx="2">
                <c:v>224.87982330026966</c:v>
              </c:pt>
              <c:pt idx="3">
                <c:v>365.71965753537899</c:v>
              </c:pt>
              <c:pt idx="4">
                <c:v>565.83154902215722</c:v>
              </c:pt>
              <c:pt idx="5">
                <c:v>887.35107479272426</c:v>
              </c:pt>
              <c:pt idx="6">
                <c:v>1279.8624996293208</c:v>
              </c:pt>
              <c:pt idx="7">
                <c:v>1790.2925325010547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E7A-46CA-A79D-E56F4AC62B14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63.626444370271969</c:v>
              </c:pt>
              <c:pt idx="1">
                <c:v>78.302512383303309</c:v>
              </c:pt>
              <c:pt idx="2">
                <c:v>100.09042843203414</c:v>
              </c:pt>
              <c:pt idx="3">
                <c:v>137.15457404038244</c:v>
              </c:pt>
              <c:pt idx="4">
                <c:v>197.61661916534436</c:v>
              </c:pt>
              <c:pt idx="5">
                <c:v>318.88936290473021</c:v>
              </c:pt>
            </c:numLit>
          </c:xVal>
          <c:yVal>
            <c:numLit>
              <c:formatCode>General</c:formatCode>
              <c:ptCount val="12"/>
              <c:pt idx="0">
                <c:v>40.362270758031151</c:v>
              </c:pt>
              <c:pt idx="1">
                <c:v>49.122867614444303</c:v>
              </c:pt>
              <c:pt idx="2">
                <c:v>69.852272591909056</c:v>
              </c:pt>
              <c:pt idx="3">
                <c:v>109.9400751144763</c:v>
              </c:pt>
              <c:pt idx="4">
                <c:v>175.88506857853895</c:v>
              </c:pt>
              <c:pt idx="5">
                <c:v>302.43669265218125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E7A-46CA-A79D-E56F4AC62B14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52.09577598685641</c:v>
              </c:pt>
              <c:pt idx="1">
                <c:v>73.184069636437215</c:v>
              </c:pt>
              <c:pt idx="2">
                <c:v>74.685192662171204</c:v>
              </c:pt>
              <c:pt idx="3">
                <c:v>90.42262663509463</c:v>
              </c:pt>
            </c:numLit>
          </c:xVal>
          <c:yVal>
            <c:numLit>
              <c:formatCode>General</c:formatCode>
              <c:ptCount val="12"/>
              <c:pt idx="0">
                <c:v>24.469143448967191</c:v>
              </c:pt>
              <c:pt idx="1">
                <c:v>34.215778103112314</c:v>
              </c:pt>
              <c:pt idx="2">
                <c:v>41.276449451085611</c:v>
              </c:pt>
              <c:pt idx="3">
                <c:v>60.693790612202555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7A-46CA-A79D-E56F4AC62B14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AE7A-46CA-A79D-E56F4AC62B14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AE7A-46CA-A79D-E56F4AC62B14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AE7A-46CA-A79D-E56F4AC62B14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48</c:v>
              </c:pt>
              <c:pt idx="1">
                <c:v>48.000022119000761</c:v>
              </c:pt>
              <c:pt idx="2">
                <c:v>48.00063848593043</c:v>
              </c:pt>
              <c:pt idx="3">
                <c:v>48.003121544104602</c:v>
              </c:pt>
              <c:pt idx="4">
                <c:v>48.017317460903229</c:v>
              </c:pt>
              <c:pt idx="5">
                <c:v>48.079493950517374</c:v>
              </c:pt>
              <c:pt idx="6">
                <c:v>48.393167563955188</c:v>
              </c:pt>
              <c:pt idx="7">
                <c:v>49.529582152823593</c:v>
              </c:pt>
              <c:pt idx="8">
                <c:v>51.374498890162975</c:v>
              </c:pt>
              <c:pt idx="9">
                <c:v>53.820978290695059</c:v>
              </c:pt>
              <c:pt idx="10">
                <c:v>64.75629941966659</c:v>
              </c:pt>
              <c:pt idx="11">
                <c:v>78.193536427949226</c:v>
              </c:pt>
              <c:pt idx="12">
                <c:v>93.019319717945223</c:v>
              </c:pt>
              <c:pt idx="13">
                <c:v>145.94124968861649</c:v>
              </c:pt>
              <c:pt idx="14">
                <c:v>200.8470082233718</c:v>
              </c:pt>
              <c:pt idx="15">
                <c:v>256.5426606660082</c:v>
              </c:pt>
              <c:pt idx="16">
                <c:v>439.18206761264162</c:v>
              </c:pt>
              <c:pt idx="17">
                <c:v>616.59504133054668</c:v>
              </c:pt>
              <c:pt idx="18">
                <c:v>789.43652917381121</c:v>
              </c:pt>
              <c:pt idx="19">
                <c:v>1321.8848631788294</c:v>
              </c:pt>
              <c:pt idx="20">
                <c:v>1800.2357941026794</c:v>
              </c:pt>
              <c:pt idx="21">
                <c:v>2236.4395980283925</c:v>
              </c:pt>
              <c:pt idx="22">
                <c:v>3436.2876842999922</c:v>
              </c:pt>
              <c:pt idx="23">
                <c:v>4375.2289138036131</c:v>
              </c:pt>
              <c:pt idx="24">
                <c:v>5147.8171246281954</c:v>
              </c:pt>
              <c:pt idx="25">
                <c:v>6991.6714291247008</c:v>
              </c:pt>
              <c:pt idx="26">
                <c:v>8243.4659898682639</c:v>
              </c:pt>
              <c:pt idx="27">
                <c:v>9191.4693676164643</c:v>
              </c:pt>
              <c:pt idx="28">
                <c:v>11263.084401893975</c:v>
              </c:pt>
              <c:pt idx="29">
                <c:v>12573.252451209542</c:v>
              </c:pt>
              <c:pt idx="30">
                <c:v>13533.759473249309</c:v>
              </c:pt>
              <c:pt idx="31">
                <c:v>15573.469901439821</c:v>
              </c:pt>
              <c:pt idx="32">
                <c:v>16836.347427624944</c:v>
              </c:pt>
              <c:pt idx="33">
                <c:v>17752.739888108044</c:v>
              </c:pt>
              <c:pt idx="34">
                <c:v>19675.762521106939</c:v>
              </c:pt>
              <c:pt idx="35">
                <c:v>21694.665959582442</c:v>
              </c:pt>
              <c:pt idx="36">
                <c:v>23440.572461205669</c:v>
              </c:pt>
              <c:pt idx="37">
                <c:v>25231.642622506937</c:v>
              </c:pt>
              <c:pt idx="38">
                <c:v>26742.100506269468</c:v>
              </c:pt>
              <c:pt idx="39">
                <c:v>28252.11881717341</c:v>
              </c:pt>
              <c:pt idx="40">
                <c:v>29493.452011242778</c:v>
              </c:pt>
              <c:pt idx="41">
                <c:v>30704.731843380985</c:v>
              </c:pt>
              <c:pt idx="42">
                <c:v>31678.30641913621</c:v>
              </c:pt>
              <c:pt idx="43">
                <c:v>32609.228280379473</c:v>
              </c:pt>
              <c:pt idx="44">
                <c:v>33344.000817981541</c:v>
              </c:pt>
              <c:pt idx="45">
                <c:v>34035.552296757509</c:v>
              </c:pt>
              <c:pt idx="46">
                <c:v>35074.654416448466</c:v>
              </c:pt>
              <c:pt idx="47">
                <c:v>35816.451471186694</c:v>
              </c:pt>
              <c:pt idx="48">
                <c:v>36338.368741527629</c:v>
              </c:pt>
              <c:pt idx="49">
                <c:v>36701.844663245975</c:v>
              </c:pt>
              <c:pt idx="50">
                <c:v>37500</c:v>
              </c:pt>
            </c:numLit>
          </c:xVal>
          <c:yVal>
            <c:numLit>
              <c:formatCode>General</c:formatCode>
              <c:ptCount val="51"/>
              <c:pt idx="0">
                <c:v>2.9414732015561238E-93</c:v>
              </c:pt>
              <c:pt idx="1">
                <c:v>2.9171208199657182E-3</c:v>
              </c:pt>
              <c:pt idx="2">
                <c:v>2.8691477539207665E-2</c:v>
              </c:pt>
              <c:pt idx="3">
                <c:v>8.4605507154022527E-2</c:v>
              </c:pt>
              <c:pt idx="4">
                <c:v>0.27287622703256542</c:v>
              </c:pt>
              <c:pt idx="5">
                <c:v>0.77694541205576539</c:v>
              </c:pt>
              <c:pt idx="6">
                <c:v>2.345769653442952</c:v>
              </c:pt>
              <c:pt idx="7">
                <c:v>6.0530379237979925</c:v>
              </c:pt>
              <c:pt idx="8">
                <c:v>10.571782756803183</c:v>
              </c:pt>
              <c:pt idx="9">
                <c:v>15.577121009288829</c:v>
              </c:pt>
              <c:pt idx="10">
                <c:v>33.431036966491028</c:v>
              </c:pt>
              <c:pt idx="11">
                <c:v>51.689545762558637</c:v>
              </c:pt>
              <c:pt idx="12">
                <c:v>69.889237118908653</c:v>
              </c:pt>
              <c:pt idx="13">
                <c:v>127.86674944447658</c:v>
              </c:pt>
              <c:pt idx="14">
                <c:v>182.59940365620164</c:v>
              </c:pt>
              <c:pt idx="15">
                <c:v>235.02042841346875</c:v>
              </c:pt>
              <c:pt idx="16">
                <c:v>393.39875953004167</c:v>
              </c:pt>
              <c:pt idx="17">
                <c:v>533.46845159145948</c:v>
              </c:pt>
              <c:pt idx="18">
                <c:v>660.10154495998097</c:v>
              </c:pt>
              <c:pt idx="19">
                <c:v>1003.9194493975589</c:v>
              </c:pt>
              <c:pt idx="20">
                <c:v>1266.8608899156502</c:v>
              </c:pt>
              <c:pt idx="21">
                <c:v>1476.9294062691617</c:v>
              </c:pt>
              <c:pt idx="22">
                <c:v>1941.704618107306</c:v>
              </c:pt>
              <c:pt idx="23">
                <c:v>2215.4719987967742</c:v>
              </c:pt>
              <c:pt idx="24">
                <c:v>2394.3855448793111</c:v>
              </c:pt>
              <c:pt idx="25">
                <c:v>2690.4442463537348</c:v>
              </c:pt>
              <c:pt idx="26">
                <c:v>2811.0215380221966</c:v>
              </c:pt>
              <c:pt idx="27">
                <c:v>2869.9903212335066</c:v>
              </c:pt>
              <c:pt idx="28">
                <c:v>2928.0932911481545</c:v>
              </c:pt>
              <c:pt idx="29">
                <c:v>2929.1407892214734</c:v>
              </c:pt>
              <c:pt idx="30">
                <c:v>2917.5739826428658</c:v>
              </c:pt>
              <c:pt idx="31">
                <c:v>2867.3838783523179</c:v>
              </c:pt>
              <c:pt idx="32">
                <c:v>2822.1676009341754</c:v>
              </c:pt>
              <c:pt idx="33">
                <c:v>2783.2148480842638</c:v>
              </c:pt>
              <c:pt idx="34">
                <c:v>2684.262951589169</c:v>
              </c:pt>
              <c:pt idx="35">
                <c:v>2552.499602143158</c:v>
              </c:pt>
              <c:pt idx="36">
                <c:v>2411.7847081670825</c:v>
              </c:pt>
              <c:pt idx="37">
                <c:v>2237.8129412744206</c:v>
              </c:pt>
              <c:pt idx="38">
                <c:v>2065.1816573291662</c:v>
              </c:pt>
              <c:pt idx="39">
                <c:v>1866.8364434604396</c:v>
              </c:pt>
              <c:pt idx="40">
                <c:v>1683.264312823002</c:v>
              </c:pt>
              <c:pt idx="41">
                <c:v>1485.3923840608695</c:v>
              </c:pt>
              <c:pt idx="42">
                <c:v>1312.4238334898487</c:v>
              </c:pt>
              <c:pt idx="43">
                <c:v>1135.0680648947355</c:v>
              </c:pt>
              <c:pt idx="44">
                <c:v>986.62588903385165</c:v>
              </c:pt>
              <c:pt idx="45">
                <c:v>839.96576386049958</c:v>
              </c:pt>
              <c:pt idx="46">
                <c:v>606.68279781072238</c:v>
              </c:pt>
              <c:pt idx="47">
                <c:v>430.48307701677953</c:v>
              </c:pt>
              <c:pt idx="48">
                <c:v>301.60870647291995</c:v>
              </c:pt>
              <c:pt idx="49">
                <c:v>209.43889011163398</c:v>
              </c:pt>
              <c:pt idx="50">
                <c:v>4.4028417525401306E-13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E7A-46CA-A79D-E56F4AC62B14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532.36230237438633</c:v>
              </c:pt>
              <c:pt idx="1">
                <c:v>738.09591795941344</c:v>
              </c:pt>
              <c:pt idx="2">
                <c:v>1137.0011092983345</c:v>
              </c:pt>
              <c:pt idx="3">
                <c:v>1855.2268454495374</c:v>
              </c:pt>
              <c:pt idx="4">
                <c:v>2819.1689792426869</c:v>
              </c:pt>
              <c:pt idx="5">
                <c:v>4464.9562165619091</c:v>
              </c:pt>
              <c:pt idx="6">
                <c:v>6615.607214011774</c:v>
              </c:pt>
              <c:pt idx="7">
                <c:v>8978.0712823930226</c:v>
              </c:pt>
            </c:numLit>
          </c:xVal>
          <c:yVal>
            <c:numLit>
              <c:formatCode>General</c:formatCode>
              <c:ptCount val="8"/>
              <c:pt idx="0">
                <c:v>459.27877158636733</c:v>
              </c:pt>
              <c:pt idx="1">
                <c:v>668.8019252047344</c:v>
              </c:pt>
              <c:pt idx="2">
                <c:v>969.11731260867396</c:v>
              </c:pt>
              <c:pt idx="3">
                <c:v>1420.8552238222474</c:v>
              </c:pt>
              <c:pt idx="4">
                <c:v>1909.3745998907641</c:v>
              </c:pt>
              <c:pt idx="5">
                <c:v>2459.1516360872561</c:v>
              </c:pt>
              <c:pt idx="6">
                <c:v>2827.4547652756105</c:v>
              </c:pt>
              <c:pt idx="7">
                <c:v>3092.137232131457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AE7A-46CA-A79D-E56F4AC62B14}"/>
            </c:ext>
          </c:extLst>
        </c:ser>
        <c:ser>
          <c:idx val="4"/>
          <c:order val="14"/>
          <c:tx>
            <c:v>Essai</c:v>
          </c:tx>
          <c:spPr>
            <a:ln w="19050">
              <a:noFill/>
            </a:ln>
          </c:spPr>
          <c:xVal>
            <c:strRef>
              <c:f>Rotation!$BF$9:$CC$9</c:f>
              <c:strCache>
                <c:ptCount val="24"/>
                <c:pt idx="0">
                  <c:v>-22,18903155</c:v>
                </c:pt>
                <c:pt idx="1">
                  <c:v>-32,60841104</c:v>
                </c:pt>
                <c:pt idx="2">
                  <c:v>32,74828649</c:v>
                </c:pt>
                <c:pt idx="3">
                  <c:v>84,75038077</c:v>
                </c:pt>
                <c:pt idx="4">
                  <c:v>-25,68779588</c:v>
                </c:pt>
                <c:pt idx="5">
                  <c:v>-17,82030983</c:v>
                </c:pt>
                <c:pt idx="6">
                  <c:v>-27,05638881</c:v>
                </c:pt>
                <c:pt idx="7">
                  <c:v>38,43462594</c:v>
                </c:pt>
                <c:pt idx="8">
                  <c:v>89,40117064</c:v>
                </c:pt>
                <c:pt idx="16">
                  <c:v>Phi</c:v>
                </c:pt>
                <c:pt idx="17">
                  <c:v>-86,68559705</c:v>
                </c:pt>
                <c:pt idx="18">
                  <c:v>-6,08266554</c:v>
                </c:pt>
                <c:pt idx="19">
                  <c:v>-31,23470164</c:v>
                </c:pt>
                <c:pt idx="20">
                  <c:v>42,00887094</c:v>
                </c:pt>
                <c:pt idx="21">
                  <c:v>-71,23748853</c:v>
                </c:pt>
                <c:pt idx="22">
                  <c:v>-83,78559623</c:v>
                </c:pt>
                <c:pt idx="23">
                  <c:v>-3,587330075</c:v>
                </c:pt>
              </c:strCache>
            </c:strRef>
          </c:xVal>
          <c:yVal>
            <c:numRef>
              <c:f>Rotation!$BF$10:$CC$10</c:f>
              <c:numCache>
                <c:formatCode>General</c:formatCode>
                <c:ptCount val="24"/>
                <c:pt idx="0">
                  <c:v>3.0992444830000001</c:v>
                </c:pt>
                <c:pt idx="1">
                  <c:v>2.995512948</c:v>
                </c:pt>
                <c:pt idx="2">
                  <c:v>4.1628573449999999</c:v>
                </c:pt>
                <c:pt idx="3">
                  <c:v>18.286096220000001</c:v>
                </c:pt>
                <c:pt idx="4">
                  <c:v>3.6370521029999998</c:v>
                </c:pt>
                <c:pt idx="5">
                  <c:v>4.0106965639999999</c:v>
                </c:pt>
                <c:pt idx="6">
                  <c:v>3.49542193</c:v>
                </c:pt>
                <c:pt idx="7">
                  <c:v>5.2574334929999997</c:v>
                </c:pt>
                <c:pt idx="8">
                  <c:v>15.007708409999999</c:v>
                </c:pt>
                <c:pt idx="16">
                  <c:v>0</c:v>
                </c:pt>
                <c:pt idx="17">
                  <c:v>3.2641619862560685</c:v>
                </c:pt>
                <c:pt idx="18">
                  <c:v>3.7764303780000001</c:v>
                </c:pt>
                <c:pt idx="19">
                  <c:v>2.9870726030000001</c:v>
                </c:pt>
                <c:pt idx="20">
                  <c:v>3.9748233590000002</c:v>
                </c:pt>
                <c:pt idx="21">
                  <c:v>11.17837018</c:v>
                </c:pt>
                <c:pt idx="22">
                  <c:v>5.8110644789999997</c:v>
                </c:pt>
                <c:pt idx="23">
                  <c:v>5.4000335540000002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7A-46CA-A79D-E56F4AC6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7247"/>
        <c:axId val="1"/>
      </c:scatterChart>
      <c:valAx>
        <c:axId val="83989724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Real (E*) (MPa)</a:t>
                </a:r>
              </a:p>
            </c:rich>
          </c:tx>
          <c:layout>
            <c:manualLayout>
              <c:xMode val="edge"/>
              <c:yMode val="edge"/>
              <c:x val="0.4751299561006202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 sz="1000" b="0" i="0" u="none" strike="noStrike" kern="1200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rPr>
                  <a:t>Imaginary</a:t>
                </a:r>
                <a:r>
                  <a:rPr lang="fr-FR" sz="1000" b="0" i="0" baseline="0"/>
                  <a:t> (E*)  (MPa)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72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20629962188586"/>
          <c:y val="0.14286182087484281"/>
          <c:w val="0.15108044022906225"/>
          <c:h val="0.5448250420310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dans deux couches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Sheet1!$C$3:$F$3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EEA-A56F-56296BCFA941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D6-4EEA-A56F-56296BCFA941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Rotation!$M$3:$P$3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6-4EEA-A56F-56296BCFA941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Sheet1!$G$3:$J$3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D6-4EEA-A56F-56296BCFA941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Rotation!$AE$3:$AH$3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6-4EEA-A56F-56296BCFA941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Sheet1!$W$3:$Z$3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D6-4EEA-A56F-56296BCFA941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Sheet1!$AI$3:$AL$3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EEA-A56F-56296BCFA941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D6-4EEA-A56F-56296BCFA941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EEA-A56F-56296BCFA941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D6-4EEA-A56F-56296BCFA941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Sheet1!$AQ$3:$AT$3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D6-4EEA-A56F-56296BCFA941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Sheet1!$AM$3:$AP$3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D6-4EEA-A56F-56296BCFA941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Sheet1!$AY$3:$BB$3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D6-4EEA-A56F-56296BCFA941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Sheet1!$BC$3:$BF$3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5D6-4EEA-A56F-56296BCFA941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Sheet1!$AY$3:$BB$3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D6-4EEA-A56F-56296BCFA941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Sheet1!$BC$3:$BF$3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D6-4EEA-A56F-56296BCF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Rotation!$H$32:$K$32</c:f>
              <c:numCache>
                <c:formatCode>General</c:formatCode>
                <c:ptCount val="4"/>
                <c:pt idx="0">
                  <c:v>179.21669946652315</c:v>
                </c:pt>
                <c:pt idx="1">
                  <c:v>179.21669946652315</c:v>
                </c:pt>
                <c:pt idx="2">
                  <c:v>179.21669946652315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1-4368-A100-8488E764C22F}"/>
            </c:ext>
          </c:extLst>
        </c:ser>
        <c:ser>
          <c:idx val="2"/>
          <c:order val="1"/>
          <c:tx>
            <c:v>T30_Ouest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2011.0761700381402</c:v>
                </c:pt>
                <c:pt idx="1">
                  <c:v>2113.1149947196327</c:v>
                </c:pt>
                <c:pt idx="2">
                  <c:v>2242.6525146142299</c:v>
                </c:pt>
                <c:pt idx="3">
                  <c:v>1657.8655638904822</c:v>
                </c:pt>
              </c:numCache>
            </c:numRef>
          </c:xVal>
          <c:yVal>
            <c:numRef>
              <c:f>Rotation!$AA$32:$AC$32</c:f>
              <c:numCache>
                <c:formatCode>General</c:formatCode>
                <c:ptCount val="3"/>
                <c:pt idx="0">
                  <c:v>197.62314007057634</c:v>
                </c:pt>
                <c:pt idx="1">
                  <c:v>218.11130006330001</c:v>
                </c:pt>
                <c:pt idx="2">
                  <c:v>227.49985531318558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1-4368-A100-8488E764C22F}"/>
            </c:ext>
          </c:extLst>
        </c:ser>
        <c:ser>
          <c:idx val="5"/>
          <c:order val="2"/>
          <c:tx>
            <c:v>T10_Ouest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9168.9556941137489</c:v>
                </c:pt>
                <c:pt idx="1">
                  <c:v>9178.2229386014442</c:v>
                </c:pt>
                <c:pt idx="2">
                  <c:v>9006.8558777032449</c:v>
                </c:pt>
                <c:pt idx="3">
                  <c:v>2400.9170347798322</c:v>
                </c:pt>
              </c:numCache>
            </c:numRef>
          </c:xVal>
          <c:yVal>
            <c:numRef>
              <c:f>Rotation!$AR$32:$AU$32</c:f>
              <c:numCache>
                <c:formatCode>General</c:formatCode>
                <c:ptCount val="4"/>
                <c:pt idx="0">
                  <c:v>87.337784798327945</c:v>
                </c:pt>
                <c:pt idx="1">
                  <c:v>155.38369030112366</c:v>
                </c:pt>
                <c:pt idx="2">
                  <c:v>175.10254983245326</c:v>
                </c:pt>
                <c:pt idx="3">
                  <c:v>157.64459294756955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1-4368-A100-8488E764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93965417784316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Rotation!$H$3:$K$3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Rotation!$M$32:$P$32</c:f>
              <c:numCache>
                <c:formatCode>General</c:formatCode>
                <c:ptCount val="4"/>
                <c:pt idx="0">
                  <c:v>222.74683110673539</c:v>
                </c:pt>
                <c:pt idx="1">
                  <c:v>186.34051561510947</c:v>
                </c:pt>
                <c:pt idx="2">
                  <c:v>332.38796785499096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A-4156-967A-67509A325452}"/>
            </c:ext>
          </c:extLst>
        </c:ser>
        <c:ser>
          <c:idx val="1"/>
          <c:order val="1"/>
          <c:tx>
            <c:v>T30_Moyenne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Rotation!$C$49:$F$49</c:f>
              <c:numCache>
                <c:formatCode>General</c:formatCode>
                <c:ptCount val="4"/>
                <c:pt idx="0">
                  <c:v>2011.0761700381402</c:v>
                </c:pt>
                <c:pt idx="1">
                  <c:v>2113.1149947196327</c:v>
                </c:pt>
                <c:pt idx="2">
                  <c:v>2242.6525146142299</c:v>
                </c:pt>
                <c:pt idx="3">
                  <c:v>1657.8655638904822</c:v>
                </c:pt>
              </c:numCache>
            </c:numRef>
          </c:xVal>
          <c:yVal>
            <c:numRef>
              <c:f>Rotation!$AE$32:$AH$32</c:f>
              <c:numCache>
                <c:formatCode>General</c:formatCode>
                <c:ptCount val="4"/>
                <c:pt idx="0">
                  <c:v>176.58787879519414</c:v>
                </c:pt>
                <c:pt idx="1">
                  <c:v>191.64406581448699</c:v>
                </c:pt>
                <c:pt idx="2">
                  <c:v>217.77006178711883</c:v>
                </c:pt>
                <c:pt idx="3">
                  <c:v>232.04641966290339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A-4156-967A-67509A325452}"/>
            </c:ext>
          </c:extLst>
        </c:ser>
        <c:ser>
          <c:idx val="5"/>
          <c:order val="2"/>
          <c:tx>
            <c:v>T10_Moyenne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Rotation!$C$48:$F$48</c:f>
              <c:numCache>
                <c:formatCode>General</c:formatCode>
                <c:ptCount val="4"/>
                <c:pt idx="0">
                  <c:v>9168.9556941137489</c:v>
                </c:pt>
                <c:pt idx="1">
                  <c:v>9178.2229386014442</c:v>
                </c:pt>
                <c:pt idx="2">
                  <c:v>9006.8558777032449</c:v>
                </c:pt>
                <c:pt idx="3">
                  <c:v>2400.9170347798322</c:v>
                </c:pt>
              </c:numCache>
            </c:numRef>
          </c:xVal>
          <c:yVal>
            <c:numRef>
              <c:f>Rotation!$AW$32:$AZ$32</c:f>
              <c:numCache>
                <c:formatCode>General</c:formatCode>
                <c:ptCount val="4"/>
                <c:pt idx="0">
                  <c:v>69.045133886662313</c:v>
                </c:pt>
                <c:pt idx="1">
                  <c:v>117.15014764258211</c:v>
                </c:pt>
                <c:pt idx="2">
                  <c:v>137.38540207179739</c:v>
                </c:pt>
                <c:pt idx="3">
                  <c:v>139.92378544024572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A-4156-967A-67509A325452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Rotation!$CG$3:$CJ$3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Rotation!$CG$32:$CJ$32</c:f>
              <c:numCache>
                <c:formatCode>General</c:formatCode>
                <c:ptCount val="4"/>
                <c:pt idx="0">
                  <c:v>57.623521028599633</c:v>
                </c:pt>
                <c:pt idx="1">
                  <c:v>66.35660699895368</c:v>
                </c:pt>
                <c:pt idx="2">
                  <c:v>99.872924381173888</c:v>
                </c:pt>
                <c:pt idx="3">
                  <c:v>75.977903175432445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A-4156-967A-67509A325452}"/>
            </c:ext>
          </c:extLst>
        </c:ser>
        <c:ser>
          <c:idx val="2"/>
          <c:order val="4"/>
          <c:tx>
            <c:v>T40_Moyenne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Rotation!$BO$3:$BR$3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Rotation!$BO$32:$BR$32</c:f>
              <c:numCache>
                <c:formatCode>General</c:formatCode>
                <c:ptCount val="4"/>
                <c:pt idx="0">
                  <c:v>90.468160604479209</c:v>
                </c:pt>
                <c:pt idx="1">
                  <c:v>60.127148485318116</c:v>
                </c:pt>
                <c:pt idx="2">
                  <c:v>110.62319894667945</c:v>
                </c:pt>
                <c:pt idx="3">
                  <c:v>88.166049123123685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7A-4156-967A-67509A32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Rotation!$AE$33:$AH$33</c:f>
              <c:numCache>
                <c:formatCode>General</c:formatCode>
                <c:ptCount val="4"/>
                <c:pt idx="0">
                  <c:v>36.699299837139947</c:v>
                </c:pt>
                <c:pt idx="1">
                  <c:v>34.687684488742725</c:v>
                </c:pt>
                <c:pt idx="2">
                  <c:v>29.207272973274744</c:v>
                </c:pt>
                <c:pt idx="3">
                  <c:v>26.977313814207449</c:v>
                </c:pt>
              </c:numCache>
            </c:numRef>
          </c:xVal>
          <c:yVal>
            <c:numRef>
              <c:f>Rotation!$AE$32:$AH$32</c:f>
              <c:numCache>
                <c:formatCode>General</c:formatCode>
                <c:ptCount val="4"/>
                <c:pt idx="0">
                  <c:v>176.58787879519414</c:v>
                </c:pt>
                <c:pt idx="1">
                  <c:v>191.64406581448699</c:v>
                </c:pt>
                <c:pt idx="2">
                  <c:v>217.77006178711883</c:v>
                </c:pt>
                <c:pt idx="3">
                  <c:v>232.04641966290339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D-42E6-9CEF-4BE5C464CA43}"/>
            </c:ext>
          </c:extLst>
        </c:ser>
        <c:ser>
          <c:idx val="2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Rotation!$BO$33:$BR$33</c:f>
              <c:numCache>
                <c:formatCode>General</c:formatCode>
                <c:ptCount val="4"/>
                <c:pt idx="0">
                  <c:v>57.828530363898338</c:v>
                </c:pt>
                <c:pt idx="1">
                  <c:v>50.768555434327489</c:v>
                </c:pt>
                <c:pt idx="2">
                  <c:v>50.805106059187395</c:v>
                </c:pt>
                <c:pt idx="3">
                  <c:v>49.846763406853533</c:v>
                </c:pt>
              </c:numCache>
            </c:numRef>
          </c:xVal>
          <c:yVal>
            <c:numRef>
              <c:f>Rotation!$BO$32:$BR$32</c:f>
              <c:numCache>
                <c:formatCode>General</c:formatCode>
                <c:ptCount val="4"/>
                <c:pt idx="0">
                  <c:v>90.468160604479209</c:v>
                </c:pt>
                <c:pt idx="1">
                  <c:v>60.127148485318116</c:v>
                </c:pt>
                <c:pt idx="2">
                  <c:v>110.62319894667945</c:v>
                </c:pt>
                <c:pt idx="3">
                  <c:v>88.166049123123685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D-42E6-9CEF-4BE5C464CA43}"/>
            </c:ext>
          </c:extLst>
        </c:ser>
        <c:ser>
          <c:idx val="0"/>
          <c:order val="2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Rotation!$M$33:$P$33</c:f>
              <c:numCache>
                <c:formatCode>General</c:formatCode>
                <c:ptCount val="4"/>
                <c:pt idx="0">
                  <c:v>15.563145211232849</c:v>
                </c:pt>
                <c:pt idx="1">
                  <c:v>19.287093673485717</c:v>
                </c:pt>
                <c:pt idx="2">
                  <c:v>38.860758741516634</c:v>
                </c:pt>
                <c:pt idx="3">
                  <c:v>54.752206283703863</c:v>
                </c:pt>
              </c:numCache>
            </c:numRef>
          </c:xVal>
          <c:yVal>
            <c:numRef>
              <c:f>Rotation!$M$32:$P$32</c:f>
              <c:numCache>
                <c:formatCode>General</c:formatCode>
                <c:ptCount val="4"/>
                <c:pt idx="0">
                  <c:v>222.74683110673539</c:v>
                </c:pt>
                <c:pt idx="1">
                  <c:v>186.34051561510947</c:v>
                </c:pt>
                <c:pt idx="2">
                  <c:v>332.38796785499096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D-42E6-9CEF-4BE5C464CA43}"/>
            </c:ext>
          </c:extLst>
        </c:ser>
        <c:ser>
          <c:idx val="1"/>
          <c:order val="3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2D-42E6-9CEF-4BE5C464CA43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2D-42E6-9CEF-4BE5C464CA43}"/>
              </c:ext>
            </c:extLst>
          </c:dPt>
          <c:dPt>
            <c:idx val="2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2D-42E6-9CEF-4BE5C464CA43}"/>
              </c:ext>
            </c:extLst>
          </c:dPt>
          <c:dPt>
            <c:idx val="3"/>
            <c:marker>
              <c:symbol val="diamond"/>
              <c:size val="8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2D-42E6-9CEF-4BE5C464CA43}"/>
              </c:ext>
            </c:extLst>
          </c:dPt>
          <c:xVal>
            <c:numRef>
              <c:f>Rotation!$AW$33:$AZ$33</c:f>
              <c:numCache>
                <c:formatCode>General</c:formatCode>
                <c:ptCount val="4"/>
                <c:pt idx="0">
                  <c:v>47.916443095260554</c:v>
                </c:pt>
                <c:pt idx="1">
                  <c:v>48.090362988701422</c:v>
                </c:pt>
                <c:pt idx="2">
                  <c:v>45.456433145778249</c:v>
                </c:pt>
                <c:pt idx="3">
                  <c:v>42.83141715083989</c:v>
                </c:pt>
              </c:numCache>
            </c:numRef>
          </c:xVal>
          <c:yVal>
            <c:numRef>
              <c:f>Rotation!$AW$32:$AZ$32</c:f>
              <c:numCache>
                <c:formatCode>General</c:formatCode>
                <c:ptCount val="4"/>
                <c:pt idx="0">
                  <c:v>69.045133886662313</c:v>
                </c:pt>
                <c:pt idx="1">
                  <c:v>117.15014764258211</c:v>
                </c:pt>
                <c:pt idx="2">
                  <c:v>137.38540207179739</c:v>
                </c:pt>
                <c:pt idx="3">
                  <c:v>139.92378544024572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2D-42E6-9CEF-4BE5C464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Rotation!$M$43:$P$43</c:f>
              <c:numCache>
                <c:formatCode>General</c:formatCode>
                <c:ptCount val="4"/>
                <c:pt idx="0">
                  <c:v>214.57989579682865</c:v>
                </c:pt>
                <c:pt idx="1">
                  <c:v>175.88222472719488</c:v>
                </c:pt>
                <c:pt idx="2">
                  <c:v>258.82155306493507</c:v>
                </c:pt>
                <c:pt idx="3">
                  <c:v>103.42842028427761</c:v>
                </c:pt>
              </c:numCache>
            </c:numRef>
          </c:xVal>
          <c:yVal>
            <c:numRef>
              <c:f>Rotation!$M$44:$P$44</c:f>
              <c:numCache>
                <c:formatCode>General</c:formatCode>
                <c:ptCount val="4"/>
                <c:pt idx="0">
                  <c:v>59.763024420745694</c:v>
                </c:pt>
                <c:pt idx="1">
                  <c:v>61.548605059069942</c:v>
                </c:pt>
                <c:pt idx="2">
                  <c:v>208.5501494696791</c:v>
                </c:pt>
                <c:pt idx="3">
                  <c:v>146.35978698116813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9-4CB7-8295-6082601242C7}"/>
            </c:ext>
          </c:extLst>
        </c:ser>
        <c:ser>
          <c:idx val="1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Rotation!$AE$43:$AH$43</c:f>
              <c:numCache>
                <c:formatCode>General</c:formatCode>
                <c:ptCount val="4"/>
                <c:pt idx="0">
                  <c:v>141.58514990924132</c:v>
                </c:pt>
                <c:pt idx="1">
                  <c:v>157.58247349517751</c:v>
                </c:pt>
                <c:pt idx="2">
                  <c:v>190.08280719306541</c:v>
                </c:pt>
                <c:pt idx="3">
                  <c:v>206.79656957565581</c:v>
                </c:pt>
              </c:numCache>
            </c:numRef>
          </c:xVal>
          <c:yVal>
            <c:numRef>
              <c:f>Rotation!$AE$44:$AH$44</c:f>
              <c:numCache>
                <c:formatCode>General</c:formatCode>
                <c:ptCount val="4"/>
                <c:pt idx="0">
                  <c:v>105.53162683557871</c:v>
                </c:pt>
                <c:pt idx="1">
                  <c:v>109.06517321789345</c:v>
                </c:pt>
                <c:pt idx="2">
                  <c:v>106.26535757418537</c:v>
                </c:pt>
                <c:pt idx="3">
                  <c:v>105.26499745933224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9-4CB7-8295-6082601242C7}"/>
            </c:ext>
          </c:extLst>
        </c:ser>
        <c:ser>
          <c:idx val="5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Rotation!$AW$43:$AZ$43</c:f>
              <c:numCache>
                <c:formatCode>General</c:formatCode>
                <c:ptCount val="4"/>
                <c:pt idx="0">
                  <c:v>46.274991511908226</c:v>
                </c:pt>
                <c:pt idx="1">
                  <c:v>78.251347558061511</c:v>
                </c:pt>
                <c:pt idx="2">
                  <c:v>96.369183529421306</c:v>
                </c:pt>
                <c:pt idx="3">
                  <c:v>102.61411470849386</c:v>
                </c:pt>
              </c:numCache>
            </c:numRef>
          </c:xVal>
          <c:yVal>
            <c:numRef>
              <c:f>Rotation!$AW$44:$AZ$44</c:f>
              <c:numCache>
                <c:formatCode>General</c:formatCode>
                <c:ptCount val="4"/>
                <c:pt idx="0">
                  <c:v>51.24310367259136</c:v>
                </c:pt>
                <c:pt idx="1">
                  <c:v>87.18304707927021</c:v>
                </c:pt>
                <c:pt idx="2">
                  <c:v>97.91695036255031</c:v>
                </c:pt>
                <c:pt idx="3">
                  <c:v>95.126280251673791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9-4CB7-8295-6082601242C7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Rotation!$BO$43:$BR$43</c:f>
              <c:numCache>
                <c:formatCode>General</c:formatCode>
                <c:ptCount val="4"/>
                <c:pt idx="0">
                  <c:v>48.170210808759371</c:v>
                </c:pt>
                <c:pt idx="1">
                  <c:v>38.027685973160914</c:v>
                </c:pt>
                <c:pt idx="2">
                  <c:v>69.909463245854752</c:v>
                </c:pt>
                <c:pt idx="3">
                  <c:v>56.852473285171293</c:v>
                </c:pt>
              </c:numCache>
            </c:numRef>
          </c:xVal>
          <c:yVal>
            <c:numRef>
              <c:f>Rotation!$BO$44:$BR$44</c:f>
              <c:numCache>
                <c:formatCode>General</c:formatCode>
                <c:ptCount val="4"/>
                <c:pt idx="0">
                  <c:v>76.577535046497331</c:v>
                </c:pt>
                <c:pt idx="1">
                  <c:v>46.574339335111908</c:v>
                </c:pt>
                <c:pt idx="2">
                  <c:v>85.733068846700604</c:v>
                </c:pt>
                <c:pt idx="3">
                  <c:v>67.38730221146966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9-4CB7-8295-60826012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ysClr val="windowText" lastClr="000000"/>
                </a:solidFill>
                <a:effectLst/>
              </a:rPr>
              <a:t>Module  Ezz* dans l'enrobé inférieur 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410745381586916"/>
          <c:y val="2.2137887413029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Axial!$C$31:$F$31</c:f>
              <c:numCache>
                <c:formatCode>General</c:formatCode>
                <c:ptCount val="4"/>
                <c:pt idx="0">
                  <c:v>57.633843380969552</c:v>
                </c:pt>
                <c:pt idx="1">
                  <c:v>219.45214163845941</c:v>
                </c:pt>
                <c:pt idx="2">
                  <c:v>35.339563353199338</c:v>
                </c:pt>
                <c:pt idx="3">
                  <c:v>38.70435693116211</c:v>
                </c:pt>
              </c:numCache>
            </c:numRef>
          </c:xVal>
          <c:yVal>
            <c:numRef>
              <c:f>Axial!$C$30:$F$30</c:f>
              <c:numCache>
                <c:formatCode>General</c:formatCode>
                <c:ptCount val="4"/>
                <c:pt idx="0">
                  <c:v>10611.574758584085</c:v>
                </c:pt>
                <c:pt idx="1">
                  <c:v>614.61590092709264</c:v>
                </c:pt>
                <c:pt idx="2">
                  <c:v>990.60867020256126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7-4568-A8C3-D6400C9F45EC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Axial!$G$31:$J$31</c:f>
              <c:numCache>
                <c:formatCode>General</c:formatCode>
                <c:ptCount val="4"/>
                <c:pt idx="0">
                  <c:v>107.84683162516137</c:v>
                </c:pt>
                <c:pt idx="1">
                  <c:v>220.6773092058219</c:v>
                </c:pt>
                <c:pt idx="2">
                  <c:v>39.115705606169911</c:v>
                </c:pt>
                <c:pt idx="3">
                  <c:v>43.600933890328321</c:v>
                </c:pt>
              </c:numCache>
            </c:numRef>
          </c:xVal>
          <c:yVal>
            <c:numRef>
              <c:f>Axial!$G$30:$J$30</c:f>
              <c:numCache>
                <c:formatCode>General</c:formatCode>
                <c:ptCount val="4"/>
                <c:pt idx="0">
                  <c:v>16303.001972338083</c:v>
                </c:pt>
                <c:pt idx="1">
                  <c:v>639.53359197866018</c:v>
                </c:pt>
                <c:pt idx="2">
                  <c:v>996.96668441705208</c:v>
                </c:pt>
                <c:pt idx="3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7-4568-A8C3-D6400C9F45EC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Axial!$S$31:$V$31</c:f>
              <c:numCache>
                <c:formatCode>General</c:formatCode>
                <c:ptCount val="4"/>
                <c:pt idx="0">
                  <c:v>43.388312902764966</c:v>
                </c:pt>
                <c:pt idx="1">
                  <c:v>-135.8916529767007</c:v>
                </c:pt>
                <c:pt idx="2">
                  <c:v>-132.35145981984783</c:v>
                </c:pt>
                <c:pt idx="3">
                  <c:v>38.70435693116211</c:v>
                </c:pt>
              </c:numCache>
            </c:numRef>
          </c:xVal>
          <c:yVal>
            <c:numRef>
              <c:f>Axial!$S$30:$V$30</c:f>
              <c:numCache>
                <c:formatCode>General</c:formatCode>
                <c:ptCount val="4"/>
                <c:pt idx="0">
                  <c:v>111.79753684281697</c:v>
                </c:pt>
                <c:pt idx="1">
                  <c:v>177.03040005161046</c:v>
                </c:pt>
                <c:pt idx="2">
                  <c:v>305.19778144419456</c:v>
                </c:pt>
                <c:pt idx="3">
                  <c:v>1288.2649986856911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7-4568-A8C3-D6400C9F45EC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Axial!$X$29:$Z$29</c:f>
              <c:numCache>
                <c:formatCode>General</c:formatCode>
                <c:ptCount val="3"/>
                <c:pt idx="0">
                  <c:v>-136.45524339130111</c:v>
                </c:pt>
                <c:pt idx="1">
                  <c:v>-131.20423004641725</c:v>
                </c:pt>
                <c:pt idx="2">
                  <c:v>49.812856374230947</c:v>
                </c:pt>
              </c:numCache>
            </c:numRef>
          </c:xVal>
          <c:yVal>
            <c:numRef>
              <c:f>Axial!$X$30:$Z$30</c:f>
              <c:numCache>
                <c:formatCode>General</c:formatCode>
                <c:ptCount val="3"/>
                <c:pt idx="0">
                  <c:v>216.50107092517212</c:v>
                </c:pt>
                <c:pt idx="1">
                  <c:v>347.89124144798421</c:v>
                </c:pt>
                <c:pt idx="2">
                  <c:v>1489.690432061094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7-4568-A8C3-D6400C9F45EC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Axial!$AI$31:$AL$31</c:f>
              <c:numCache>
                <c:formatCode>General</c:formatCode>
                <c:ptCount val="4"/>
                <c:pt idx="0">
                  <c:v>-0.81140594998984117</c:v>
                </c:pt>
                <c:pt idx="1">
                  <c:v>25.539801491378412</c:v>
                </c:pt>
                <c:pt idx="2">
                  <c:v>23.946829712509448</c:v>
                </c:pt>
                <c:pt idx="3">
                  <c:v>24.930886748776548</c:v>
                </c:pt>
              </c:numCache>
            </c:numRef>
          </c:xVal>
          <c:yVal>
            <c:numRef>
              <c:f>Axial!$AI$30:$AL$30</c:f>
              <c:numCache>
                <c:formatCode>General</c:formatCode>
                <c:ptCount val="4"/>
                <c:pt idx="0">
                  <c:v>33344.383435376745</c:v>
                </c:pt>
                <c:pt idx="1">
                  <c:v>1643.6239951302946</c:v>
                </c:pt>
                <c:pt idx="2">
                  <c:v>2118.5732320436409</c:v>
                </c:pt>
                <c:pt idx="3">
                  <c:v>2617.8205702701116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7-4568-A8C3-D6400C9F45EC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Axial!$AM$31:$AP$31</c:f>
              <c:numCache>
                <c:formatCode>General</c:formatCode>
                <c:ptCount val="4"/>
                <c:pt idx="0">
                  <c:v>31.944035956261548</c:v>
                </c:pt>
                <c:pt idx="1">
                  <c:v>31.66450400580274</c:v>
                </c:pt>
                <c:pt idx="2">
                  <c:v>26.802381399610951</c:v>
                </c:pt>
                <c:pt idx="3">
                  <c:v>27.963407470387164</c:v>
                </c:pt>
              </c:numCache>
            </c:numRef>
          </c:xVal>
          <c:yVal>
            <c:numRef>
              <c:f>Axial!$AM$30:$AP$30</c:f>
              <c:numCache>
                <c:formatCode>General</c:formatCode>
                <c:ptCount val="4"/>
                <c:pt idx="0">
                  <c:v>40349.591845432173</c:v>
                </c:pt>
                <c:pt idx="1">
                  <c:v>98101.503303582489</c:v>
                </c:pt>
                <c:pt idx="2">
                  <c:v>3454.0435367401492</c:v>
                </c:pt>
                <c:pt idx="3">
                  <c:v>4094.5886692316258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87-4568-A8C3-D6400C9F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r>
              <a:rPr lang="fr-FR" sz="2400" b="0" i="0" u="none" strike="noStrike" baseline="0">
                <a:solidFill>
                  <a:srgbClr val="00B050"/>
                </a:solidFill>
                <a:effectLst/>
              </a:rPr>
              <a:t>dans l'enrobé supérieur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Rotation!$M$39:$P$39</c:f>
              <c:numCache>
                <c:formatCode>General</c:formatCode>
                <c:ptCount val="4"/>
                <c:pt idx="0">
                  <c:v>3266.6118236337061</c:v>
                </c:pt>
                <c:pt idx="1">
                  <c:v>3154.6507152294162</c:v>
                </c:pt>
                <c:pt idx="2">
                  <c:v>3602.4464286457146</c:v>
                </c:pt>
                <c:pt idx="3">
                  <c:v>548.65552900022328</c:v>
                </c:pt>
              </c:numCache>
            </c:numRef>
          </c:xVal>
          <c:yVal>
            <c:numRef>
              <c:f>Rotation!$M$40:$P$40</c:f>
              <c:numCache>
                <c:formatCode>General</c:formatCode>
                <c:ptCount val="4"/>
                <c:pt idx="0">
                  <c:v>730.45509008589647</c:v>
                </c:pt>
                <c:pt idx="1">
                  <c:v>808.87854217974143</c:v>
                </c:pt>
                <c:pt idx="2">
                  <c:v>1535.0520058326479</c:v>
                </c:pt>
                <c:pt idx="3">
                  <c:v>652.81745487508715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8-4BD5-A7A4-8DB3713D9A38}"/>
            </c:ext>
          </c:extLst>
        </c:ser>
        <c:ser>
          <c:idx val="2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Rotation!$AE$39:$AH$39</c:f>
              <c:numCache>
                <c:formatCode>General</c:formatCode>
                <c:ptCount val="4"/>
                <c:pt idx="0">
                  <c:v>1713.8201827119833</c:v>
                </c:pt>
                <c:pt idx="1">
                  <c:v>2304.3698309583351</c:v>
                </c:pt>
                <c:pt idx="2">
                  <c:v>3068.2494307172146</c:v>
                </c:pt>
                <c:pt idx="3">
                  <c:v>3919.8413624276823</c:v>
                </c:pt>
              </c:numCache>
            </c:numRef>
          </c:xVal>
          <c:yVal>
            <c:numRef>
              <c:f>Rotation!$AE$40:$AH$40</c:f>
              <c:numCache>
                <c:formatCode>General</c:formatCode>
                <c:ptCount val="4"/>
                <c:pt idx="0">
                  <c:v>1052.4309695641539</c:v>
                </c:pt>
                <c:pt idx="1">
                  <c:v>1262.2656432089741</c:v>
                </c:pt>
                <c:pt idx="2">
                  <c:v>1333.2816370286782</c:v>
                </c:pt>
                <c:pt idx="3">
                  <c:v>1566.2353935472859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8-4BD5-A7A4-8DB3713D9A38}"/>
            </c:ext>
          </c:extLst>
        </c:ser>
        <c:ser>
          <c:idx val="1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Rotation!$AW$39:$AZ$39</c:f>
              <c:numCache>
                <c:formatCode>General</c:formatCode>
                <c:ptCount val="4"/>
                <c:pt idx="0">
                  <c:v>396.79806697008581</c:v>
                </c:pt>
                <c:pt idx="1">
                  <c:v>586.46173006090521</c:v>
                </c:pt>
                <c:pt idx="2">
                  <c:v>936.24378862518336</c:v>
                </c:pt>
                <c:pt idx="3">
                  <c:v>1322.8442402736891</c:v>
                </c:pt>
              </c:numCache>
            </c:numRef>
          </c:xVal>
          <c:yVal>
            <c:numRef>
              <c:f>Rotation!$AW$40:$AZ$40</c:f>
              <c:numCache>
                <c:formatCode>General</c:formatCode>
                <c:ptCount val="4"/>
                <c:pt idx="0">
                  <c:v>397.40039118485981</c:v>
                </c:pt>
                <c:pt idx="1">
                  <c:v>580.44774750123986</c:v>
                </c:pt>
                <c:pt idx="2">
                  <c:v>805.33950530914501</c:v>
                </c:pt>
                <c:pt idx="3">
                  <c:v>1006.5490883822159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8-4BD5-A7A4-8DB3713D9A38}"/>
            </c:ext>
          </c:extLst>
        </c:ser>
        <c:ser>
          <c:idx val="3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Rotation!$BO$39:$BR$39</c:f>
              <c:numCache>
                <c:formatCode>General</c:formatCode>
                <c:ptCount val="4"/>
                <c:pt idx="0">
                  <c:v>118.12780303847273</c:v>
                </c:pt>
                <c:pt idx="1">
                  <c:v>159.55052233295694</c:v>
                </c:pt>
                <c:pt idx="2">
                  <c:v>243.11070013902759</c:v>
                </c:pt>
                <c:pt idx="3">
                  <c:v>360.73570284962068</c:v>
                </c:pt>
              </c:numCache>
            </c:numRef>
          </c:xVal>
          <c:yVal>
            <c:numRef>
              <c:f>Rotation!$BO$40:$BR$40</c:f>
              <c:numCache>
                <c:formatCode>General</c:formatCode>
                <c:ptCount val="4"/>
                <c:pt idx="0">
                  <c:v>108.44293789537598</c:v>
                </c:pt>
                <c:pt idx="1">
                  <c:v>167.18459960824242</c:v>
                </c:pt>
                <c:pt idx="2">
                  <c:v>271.50561860879793</c:v>
                </c:pt>
                <c:pt idx="3">
                  <c:v>418.33713668429573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8-4BD5-A7A4-8DB3713D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Module de cisaillement G</a:t>
            </a:r>
            <a:r>
              <a:rPr lang="fr-FR" sz="2400" b="0" i="0" u="none" strike="noStrike" baseline="-25000">
                <a:solidFill>
                  <a:srgbClr val="FF0000"/>
                </a:solidFill>
                <a:effectLst/>
              </a:rPr>
              <a:t>θz</a:t>
            </a:r>
            <a:r>
              <a:rPr lang="fr-FR" sz="2400" b="0" i="0" u="none" strike="noStrike" baseline="0">
                <a:solidFill>
                  <a:srgbClr val="FF0000"/>
                </a:solidFill>
                <a:effectLst/>
              </a:rPr>
              <a:t>* dans l'enrobé inférieur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0097163335352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Rotation!$M$31:$P$31</c:f>
              <c:numCache>
                <c:formatCode>General</c:formatCode>
                <c:ptCount val="4"/>
                <c:pt idx="0">
                  <c:v>2.9874436492381977</c:v>
                </c:pt>
                <c:pt idx="1">
                  <c:v>3.8429348925776488</c:v>
                </c:pt>
                <c:pt idx="2">
                  <c:v>18.876459912721273</c:v>
                </c:pt>
                <c:pt idx="3">
                  <c:v>34.62560161762952</c:v>
                </c:pt>
              </c:numCache>
            </c:numRef>
          </c:xVal>
          <c:yVal>
            <c:numRef>
              <c:f>Rotation!$M$30:$P$30</c:f>
              <c:numCache>
                <c:formatCode>General</c:formatCode>
                <c:ptCount val="4"/>
                <c:pt idx="0">
                  <c:v>3388.6245375717581</c:v>
                </c:pt>
                <c:pt idx="1">
                  <c:v>3396.2894222314721</c:v>
                </c:pt>
                <c:pt idx="2">
                  <c:v>6028.086846245762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E-4544-BF21-921A801F94F5}"/>
            </c:ext>
          </c:extLst>
        </c:ser>
        <c:ser>
          <c:idx val="3"/>
          <c:order val="1"/>
          <c:tx>
            <c:v>T20-Lower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Rotation!$AE$31:$AH$31</c:f>
              <c:numCache>
                <c:formatCode>General</c:formatCode>
                <c:ptCount val="4"/>
                <c:pt idx="0">
                  <c:v>24.042103876095325</c:v>
                </c:pt>
                <c:pt idx="1">
                  <c:v>20.994069675612899</c:v>
                </c:pt>
                <c:pt idx="2">
                  <c:v>16.345774982960066</c:v>
                </c:pt>
                <c:pt idx="3">
                  <c:v>13.530640872008707</c:v>
                </c:pt>
              </c:numCache>
            </c:numRef>
          </c:xVal>
          <c:yVal>
            <c:numRef>
              <c:f>Rotation!$AE$30:$AH$30</c:f>
              <c:numCache>
                <c:formatCode>General</c:formatCode>
                <c:ptCount val="4"/>
                <c:pt idx="0">
                  <c:v>4971.6190950889004</c:v>
                </c:pt>
                <c:pt idx="1">
                  <c:v>6061.6364803885517</c:v>
                </c:pt>
                <c:pt idx="2">
                  <c:v>6782.7037655740714</c:v>
                </c:pt>
                <c:pt idx="3">
                  <c:v>7201.3101065568771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E-4544-BF21-921A801F94F5}"/>
            </c:ext>
          </c:extLst>
        </c:ser>
        <c:ser>
          <c:idx val="0"/>
          <c:order val="2"/>
          <c:tx>
            <c:v>T30-Lower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Rotation!$AW$31:$AZ$31</c:f>
              <c:numCache>
                <c:formatCode>General</c:formatCode>
                <c:ptCount val="4"/>
                <c:pt idx="0">
                  <c:v>36.575345740529222</c:v>
                </c:pt>
                <c:pt idx="1">
                  <c:v>34.818236788519087</c:v>
                </c:pt>
                <c:pt idx="2">
                  <c:v>30.321382977556347</c:v>
                </c:pt>
                <c:pt idx="3">
                  <c:v>26.668677110241244</c:v>
                </c:pt>
              </c:numCache>
            </c:numRef>
          </c:xVal>
          <c:yVal>
            <c:numRef>
              <c:f>Rotation!$AW$30:$AZ$30</c:f>
              <c:numCache>
                <c:formatCode>General</c:formatCode>
                <c:ptCount val="4"/>
                <c:pt idx="0">
                  <c:v>1959.0931957186767</c:v>
                </c:pt>
                <c:pt idx="1">
                  <c:v>2787.5621177573398</c:v>
                </c:pt>
                <c:pt idx="2">
                  <c:v>3855.3019332370409</c:v>
                </c:pt>
                <c:pt idx="3">
                  <c:v>4916.0984271682355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E-4544-BF21-921A801F94F5}"/>
            </c:ext>
          </c:extLst>
        </c:ser>
        <c:ser>
          <c:idx val="2"/>
          <c:order val="3"/>
          <c:tx>
            <c:v>T40-Lower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Rotation!$BO$31:$BR$31</c:f>
              <c:numCache>
                <c:formatCode>General</c:formatCode>
                <c:ptCount val="4"/>
                <c:pt idx="0">
                  <c:v>38.53422345023624</c:v>
                </c:pt>
                <c:pt idx="1">
                  <c:v>39.784164189037014</c:v>
                </c:pt>
                <c:pt idx="2">
                  <c:v>39.397392765823682</c:v>
                </c:pt>
                <c:pt idx="3">
                  <c:v>38.454810732783585</c:v>
                </c:pt>
              </c:numCache>
            </c:numRef>
          </c:xVal>
          <c:yVal>
            <c:numRef>
              <c:f>Rotation!$BO$30:$BR$30</c:f>
              <c:numCache>
                <c:formatCode>General</c:formatCode>
                <c:ptCount val="4"/>
                <c:pt idx="0">
                  <c:v>625.68417448980654</c:v>
                </c:pt>
                <c:pt idx="1">
                  <c:v>923.07078727342127</c:v>
                </c:pt>
                <c:pt idx="2">
                  <c:v>1442.1480951100723</c:v>
                </c:pt>
                <c:pt idx="3">
                  <c:v>2130.8524140636077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E-4544-BF21-921A801F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 cisaillement G</a:t>
            </a:r>
            <a:r>
              <a:rPr lang="el-G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fr-FR" sz="2400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fr-FR" sz="24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inférieur  (Cole-Cole)</a:t>
            </a:r>
            <a:endParaRPr lang="fr-FR" sz="24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Rotation!$M$41:$P$41</c:f>
              <c:numCache>
                <c:formatCode>General</c:formatCode>
                <c:ptCount val="4"/>
                <c:pt idx="0">
                  <c:v>3384.0193296669586</c:v>
                </c:pt>
                <c:pt idx="1">
                  <c:v>3388.6529519108062</c:v>
                </c:pt>
                <c:pt idx="2">
                  <c:v>5703.8864562415383</c:v>
                </c:pt>
                <c:pt idx="3">
                  <c:v>2400.9170347798322</c:v>
                </c:pt>
              </c:numCache>
            </c:numRef>
          </c:xVal>
          <c:yVal>
            <c:numRef>
              <c:f>Rotation!$M$42:$P$42</c:f>
              <c:numCache>
                <c:formatCode>General</c:formatCode>
                <c:ptCount val="4"/>
                <c:pt idx="0">
                  <c:v>176.60530307382885</c:v>
                </c:pt>
                <c:pt idx="1">
                  <c:v>227.62471541457487</c:v>
                </c:pt>
                <c:pt idx="2">
                  <c:v>1950.2590392523557</c:v>
                </c:pt>
                <c:pt idx="3">
                  <c:v>1657.8655638904822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B-44E0-B054-0C2B35404CE7}"/>
            </c:ext>
          </c:extLst>
        </c:ser>
        <c:ser>
          <c:idx val="3"/>
          <c:order val="1"/>
          <c:tx>
            <c:v>T20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Rotation!$AE$41:$AH$41</c:f>
              <c:numCache>
                <c:formatCode>General</c:formatCode>
                <c:ptCount val="4"/>
                <c:pt idx="0">
                  <c:v>4540.312843391348</c:v>
                </c:pt>
                <c:pt idx="1">
                  <c:v>5659.2499809872606</c:v>
                </c:pt>
                <c:pt idx="2">
                  <c:v>6508.5519953599078</c:v>
                </c:pt>
                <c:pt idx="3">
                  <c:v>7001.4373015845722</c:v>
                </c:pt>
              </c:numCache>
            </c:numRef>
          </c:xVal>
          <c:yVal>
            <c:numRef>
              <c:f>Rotation!$AE$42:$AH$42</c:f>
              <c:numCache>
                <c:formatCode>General</c:formatCode>
                <c:ptCount val="4"/>
                <c:pt idx="0">
                  <c:v>2025.4766626125697</c:v>
                </c:pt>
                <c:pt idx="1">
                  <c:v>2171.7104947651287</c:v>
                </c:pt>
                <c:pt idx="2">
                  <c:v>1908.8795916005931</c:v>
                </c:pt>
                <c:pt idx="3">
                  <c:v>1684.8569561770976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B-44E0-B054-0C2B35404CE7}"/>
            </c:ext>
          </c:extLst>
        </c:ser>
        <c:ser>
          <c:idx val="0"/>
          <c:order val="2"/>
          <c:tx>
            <c:v>T30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Rotation!$AW$41:$AZ$41</c:f>
              <c:numCache>
                <c:formatCode>General</c:formatCode>
                <c:ptCount val="4"/>
                <c:pt idx="0">
                  <c:v>1573.2967213548682</c:v>
                </c:pt>
                <c:pt idx="1">
                  <c:v>2288.4979418689236</c:v>
                </c:pt>
                <c:pt idx="2">
                  <c:v>3327.9243833911009</c:v>
                </c:pt>
                <c:pt idx="3">
                  <c:v>4393.1085968675779</c:v>
                </c:pt>
              </c:numCache>
            </c:numRef>
          </c:xVal>
          <c:yVal>
            <c:numRef>
              <c:f>Rotation!$AW$42:$AZ$42</c:f>
              <c:numCache>
                <c:formatCode>General</c:formatCode>
                <c:ptCount val="4"/>
                <c:pt idx="0">
                  <c:v>1167.3832173220753</c:v>
                </c:pt>
                <c:pt idx="1">
                  <c:v>1591.6280125762696</c:v>
                </c:pt>
                <c:pt idx="2">
                  <c:v>1946.3484515502937</c:v>
                </c:pt>
                <c:pt idx="3">
                  <c:v>2206.4950944278535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B-44E0-B054-0C2B35404CE7}"/>
            </c:ext>
          </c:extLst>
        </c:ser>
        <c:ser>
          <c:idx val="2"/>
          <c:order val="3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Rotation!$BO$41:$BR$41</c:f>
              <c:numCache>
                <c:formatCode>General</c:formatCode>
                <c:ptCount val="4"/>
                <c:pt idx="0">
                  <c:v>489.43279971035838</c:v>
                </c:pt>
                <c:pt idx="1">
                  <c:v>709.34335774486567</c:v>
                </c:pt>
                <c:pt idx="2">
                  <c:v>1114.4379038865229</c:v>
                </c:pt>
                <c:pt idx="3">
                  <c:v>1668.6681636551159</c:v>
                </c:pt>
              </c:numCache>
            </c:numRef>
          </c:xVal>
          <c:yVal>
            <c:numRef>
              <c:f>Rotation!$BO$42:$BR$42</c:f>
              <c:numCache>
                <c:formatCode>General</c:formatCode>
                <c:ptCount val="4"/>
                <c:pt idx="0">
                  <c:v>389.78997007961982</c:v>
                </c:pt>
                <c:pt idx="1">
                  <c:v>590.67053349630817</c:v>
                </c:pt>
                <c:pt idx="2">
                  <c:v>915.32468917353208</c:v>
                </c:pt>
                <c:pt idx="3">
                  <c:v>1325.1711474841911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B-44E0-B054-0C2B3540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5"/>
          <c:order val="0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Rotation!$M$29:$P$29</c:f>
              <c:numCache>
                <c:formatCode>General</c:formatCode>
                <c:ptCount val="4"/>
                <c:pt idx="0">
                  <c:v>12.604691360694353</c:v>
                </c:pt>
                <c:pt idx="1">
                  <c:v>14.381287966852163</c:v>
                </c:pt>
                <c:pt idx="2">
                  <c:v>23.079521322895367</c:v>
                </c:pt>
                <c:pt idx="3">
                  <c:v>49.95487942704559</c:v>
                </c:pt>
              </c:numCache>
            </c:numRef>
          </c:xVal>
          <c:yVal>
            <c:numRef>
              <c:f>Rotation!$M$28:$P$28</c:f>
              <c:numCache>
                <c:formatCode>General</c:formatCode>
                <c:ptCount val="4"/>
                <c:pt idx="0">
                  <c:v>3347.2850856979485</c:v>
                </c:pt>
                <c:pt idx="1">
                  <c:v>3256.7016490762999</c:v>
                </c:pt>
                <c:pt idx="2">
                  <c:v>3915.8657959476982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F-4DE3-82AB-A68F824C4D7F}"/>
            </c:ext>
          </c:extLst>
        </c:ser>
        <c:ser>
          <c:idx val="2"/>
          <c:order val="1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Rotation!$AE$29:$AH$29</c:f>
              <c:numCache>
                <c:formatCode>General</c:formatCode>
                <c:ptCount val="4"/>
                <c:pt idx="0">
                  <c:v>31.553454431602532</c:v>
                </c:pt>
                <c:pt idx="1">
                  <c:v>28.712624487135709</c:v>
                </c:pt>
                <c:pt idx="2">
                  <c:v>23.486945260471867</c:v>
                </c:pt>
                <c:pt idx="3">
                  <c:v>21.779970507217683</c:v>
                </c:pt>
              </c:numCache>
            </c:numRef>
          </c:xVal>
          <c:yVal>
            <c:numRef>
              <c:f>Rotation!$AE$28:$AH$28</c:f>
              <c:numCache>
                <c:formatCode>General</c:formatCode>
                <c:ptCount val="4"/>
                <c:pt idx="0">
                  <c:v>2011.1664685869941</c:v>
                </c:pt>
                <c:pt idx="1">
                  <c:v>2627.4388426482378</c:v>
                </c:pt>
                <c:pt idx="2">
                  <c:v>3345.413949384199</c:v>
                </c:pt>
                <c:pt idx="3">
                  <c:v>4221.1668546267074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F-4DE3-82AB-A68F824C4D7F}"/>
            </c:ext>
          </c:extLst>
        </c:ser>
        <c:ser>
          <c:idx val="1"/>
          <c:order val="2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Rotation!$AW$29:$AZ$29</c:f>
              <c:numCache>
                <c:formatCode>General</c:formatCode>
                <c:ptCount val="4"/>
                <c:pt idx="0">
                  <c:v>45.043453406933914</c:v>
                </c:pt>
                <c:pt idx="1">
                  <c:v>44.704713369280363</c:v>
                </c:pt>
                <c:pt idx="2">
                  <c:v>40.701505565401533</c:v>
                </c:pt>
                <c:pt idx="3">
                  <c:v>37.267421426572334</c:v>
                </c:pt>
              </c:numCache>
            </c:numRef>
          </c:xVal>
          <c:yVal>
            <c:numRef>
              <c:f>Rotation!$AW$28:$AZ$28</c:f>
              <c:numCache>
                <c:formatCode>General</c:formatCode>
                <c:ptCount val="4"/>
                <c:pt idx="0">
                  <c:v>561.58327687447775</c:v>
                </c:pt>
                <c:pt idx="1">
                  <c:v>825.14056281659862</c:v>
                </c:pt>
                <c:pt idx="2">
                  <c:v>1234.9591695885397</c:v>
                </c:pt>
                <c:pt idx="3">
                  <c:v>1662.2448530070242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F-4DE3-82AB-A68F824C4D7F}"/>
            </c:ext>
          </c:extLst>
        </c:ser>
        <c:ser>
          <c:idx val="3"/>
          <c:order val="3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Rotation!$BO$29:$BR$29</c:f>
              <c:numCache>
                <c:formatCode>General</c:formatCode>
                <c:ptCount val="4"/>
                <c:pt idx="0">
                  <c:v>42.55235694392541</c:v>
                </c:pt>
                <c:pt idx="1">
                  <c:v>46.338456784153088</c:v>
                </c:pt>
                <c:pt idx="2">
                  <c:v>48.158199426672091</c:v>
                </c:pt>
                <c:pt idx="3">
                  <c:v>49.228519833573294</c:v>
                </c:pt>
              </c:numCache>
            </c:numRef>
          </c:xVal>
          <c:yVal>
            <c:numRef>
              <c:f>Rotation!$BO$28:$BR$28</c:f>
              <c:numCache>
                <c:formatCode>General</c:formatCode>
                <c:ptCount val="4"/>
                <c:pt idx="0">
                  <c:v>160.35600590584869</c:v>
                </c:pt>
                <c:pt idx="1">
                  <c:v>231.09967443267359</c:v>
                </c:pt>
                <c:pt idx="2">
                  <c:v>364.44219494761336</c:v>
                </c:pt>
                <c:pt idx="3">
                  <c:v>552.39135333531874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F-4DE3-82AB-A68F824C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Rotation!$C$33:$F$33</c:f>
              <c:numCache>
                <c:formatCode>General</c:formatCode>
                <c:ptCount val="4"/>
                <c:pt idx="0">
                  <c:v>26.529903081693121</c:v>
                </c:pt>
                <c:pt idx="1">
                  <c:v>30.623931245545116</c:v>
                </c:pt>
                <c:pt idx="2">
                  <c:v>33.169579891969569</c:v>
                </c:pt>
                <c:pt idx="3">
                  <c:v>54.752206283703856</c:v>
                </c:pt>
              </c:numCache>
            </c:numRef>
          </c:xVal>
          <c:yVal>
            <c:numRef>
              <c:f>Rotation!$C$32:$F$32</c:f>
              <c:numCache>
                <c:formatCode>General</c:formatCode>
                <c:ptCount val="4"/>
                <c:pt idx="0">
                  <c:v>595.2692509465362</c:v>
                </c:pt>
                <c:pt idx="1">
                  <c:v>528.96845080467688</c:v>
                </c:pt>
                <c:pt idx="2">
                  <c:v>494.84768442981095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9D0-BD68-A792D3FE63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Rotation!$U$33:$X$33</c:f>
              <c:numCache>
                <c:formatCode>General</c:formatCode>
                <c:ptCount val="4"/>
                <c:pt idx="0">
                  <c:v>36.649110333475321</c:v>
                </c:pt>
                <c:pt idx="1">
                  <c:v>34.266546840000004</c:v>
                </c:pt>
                <c:pt idx="2">
                  <c:v>28.97688832</c:v>
                </c:pt>
                <c:pt idx="3">
                  <c:v>27.334705960000008</c:v>
                </c:pt>
              </c:numCache>
            </c:numRef>
          </c:xVal>
          <c:yVal>
            <c:numRef>
              <c:f>Rotation!$U$32:$X$32</c:f>
              <c:numCache>
                <c:formatCode>General</c:formatCode>
                <c:ptCount val="4"/>
                <c:pt idx="0">
                  <c:v>160.10742587551616</c:v>
                </c:pt>
                <c:pt idx="1">
                  <c:v>185.67471952256554</c:v>
                </c:pt>
                <c:pt idx="2">
                  <c:v>217.43233352511797</c:v>
                </c:pt>
                <c:pt idx="3">
                  <c:v>236.60237400290521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D-49D0-BD68-A792D3FE630F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Rotation!$AM$33:$AP$33</c:f>
              <c:numCache>
                <c:formatCode>General</c:formatCode>
                <c:ptCount val="4"/>
                <c:pt idx="0">
                  <c:v>47.596385224444546</c:v>
                </c:pt>
                <c:pt idx="1">
                  <c:v>47.530370619999999</c:v>
                </c:pt>
                <c:pt idx="2">
                  <c:v>44.826931680999998</c:v>
                </c:pt>
                <c:pt idx="3">
                  <c:v>42.381693081999998</c:v>
                </c:pt>
              </c:numCache>
            </c:numRef>
          </c:xVal>
          <c:yVal>
            <c:numRef>
              <c:f>Rotation!$AM$32:$AP$32</c:f>
              <c:numCache>
                <c:formatCode>General</c:formatCode>
                <c:ptCount val="4"/>
                <c:pt idx="0">
                  <c:v>50.753734998996087</c:v>
                </c:pt>
                <c:pt idx="1">
                  <c:v>78.92228906847707</c:v>
                </c:pt>
                <c:pt idx="2">
                  <c:v>99.677694956191189</c:v>
                </c:pt>
                <c:pt idx="3">
                  <c:v>122.20966094089313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D-49D0-BD68-A792D3FE630F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Rotation!$CG$33:$CJ$33</c:f>
              <c:numCache>
                <c:formatCode>General</c:formatCode>
                <c:ptCount val="4"/>
                <c:pt idx="0">
                  <c:v>54.743829730722695</c:v>
                </c:pt>
                <c:pt idx="1">
                  <c:v>46.233644995765758</c:v>
                </c:pt>
                <c:pt idx="2">
                  <c:v>62.039816234070258</c:v>
                </c:pt>
                <c:pt idx="3">
                  <c:v>50.930306756801173</c:v>
                </c:pt>
              </c:numCache>
            </c:numRef>
          </c:xVal>
          <c:yVal>
            <c:numRef>
              <c:f>Rotation!$CG$32:$CJ$32</c:f>
              <c:numCache>
                <c:formatCode>General</c:formatCode>
                <c:ptCount val="4"/>
                <c:pt idx="0">
                  <c:v>57.623521028599633</c:v>
                </c:pt>
                <c:pt idx="1">
                  <c:v>66.35660699895368</c:v>
                </c:pt>
                <c:pt idx="2">
                  <c:v>99.872924381173888</c:v>
                </c:pt>
                <c:pt idx="3">
                  <c:v>75.977903175432445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D-49D0-BD68-A792D3FE630F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Rotation!$BE$33:$BH$33</c:f>
              <c:numCache>
                <c:formatCode>General</c:formatCode>
                <c:ptCount val="4"/>
                <c:pt idx="0">
                  <c:v>43.559552679999996</c:v>
                </c:pt>
                <c:pt idx="1">
                  <c:v>48.02330302</c:v>
                </c:pt>
                <c:pt idx="2">
                  <c:v>47.810483271999999</c:v>
                </c:pt>
                <c:pt idx="3">
                  <c:v>51.171897190000003</c:v>
                </c:pt>
              </c:numCache>
            </c:numRef>
          </c:xVal>
          <c:yVal>
            <c:numRef>
              <c:f>Rotation!$BE$32:$BH$32</c:f>
              <c:numCache>
                <c:formatCode>General</c:formatCode>
                <c:ptCount val="4"/>
                <c:pt idx="0">
                  <c:v>33.580134459262581</c:v>
                </c:pt>
                <c:pt idx="1">
                  <c:v>33.122590570701867</c:v>
                </c:pt>
                <c:pt idx="2">
                  <c:v>47.197394203894753</c:v>
                </c:pt>
                <c:pt idx="3">
                  <c:v>57.908529897161856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D-49D0-BD68-A792D3FE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d'interface de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K</a:t>
            </a:r>
            <a:r>
              <a:rPr lang="fr-FR" sz="24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(Black) Ouest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Rotation!$H$33:$K$33</c:f>
              <c:numCache>
                <c:formatCode>General</c:formatCode>
                <c:ptCount val="4"/>
                <c:pt idx="0">
                  <c:v>-125.24779371629614</c:v>
                </c:pt>
                <c:pt idx="1">
                  <c:v>-125.24779371629614</c:v>
                </c:pt>
                <c:pt idx="2">
                  <c:v>54.752206283703856</c:v>
                </c:pt>
                <c:pt idx="3">
                  <c:v>54.752206283703856</c:v>
                </c:pt>
              </c:numCache>
            </c:numRef>
          </c:xVal>
          <c:yVal>
            <c:numRef>
              <c:f>Rotation!$H$32:$K$32</c:f>
              <c:numCache>
                <c:formatCode>General</c:formatCode>
                <c:ptCount val="4"/>
                <c:pt idx="0">
                  <c:v>179.21669946652315</c:v>
                </c:pt>
                <c:pt idx="1">
                  <c:v>179.21669946652315</c:v>
                </c:pt>
                <c:pt idx="2">
                  <c:v>179.21669946652315</c:v>
                </c:pt>
                <c:pt idx="3">
                  <c:v>179.21669946652315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D-47CD-8F77-9F1D4C7A31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Rotation!$Z$33:$AC$33</c:f>
              <c:numCache>
                <c:formatCode>General</c:formatCode>
                <c:ptCount val="4"/>
                <c:pt idx="0">
                  <c:v>36.740920889999998</c:v>
                </c:pt>
                <c:pt idx="1">
                  <c:v>35.083359470000005</c:v>
                </c:pt>
                <c:pt idx="2">
                  <c:v>29.436940449999994</c:v>
                </c:pt>
                <c:pt idx="3">
                  <c:v>26.605621819999996</c:v>
                </c:pt>
              </c:numCache>
            </c:numRef>
          </c:xVal>
          <c:yVal>
            <c:numRef>
              <c:f>Rotation!$Z$32:$AC$32</c:f>
              <c:numCache>
                <c:formatCode>General</c:formatCode>
                <c:ptCount val="4"/>
                <c:pt idx="0">
                  <c:v>193.06844408262705</c:v>
                </c:pt>
                <c:pt idx="1">
                  <c:v>197.62314007057634</c:v>
                </c:pt>
                <c:pt idx="2">
                  <c:v>218.11130006330001</c:v>
                </c:pt>
                <c:pt idx="3">
                  <c:v>227.49985531318558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D-47CD-8F77-9F1D4C7A3103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Rotation!$AR$33:$AU$33</c:f>
              <c:numCache>
                <c:formatCode>General</c:formatCode>
                <c:ptCount val="4"/>
                <c:pt idx="0">
                  <c:v>48.10243449</c:v>
                </c:pt>
                <c:pt idx="1">
                  <c:v>48.374790250000004</c:v>
                </c:pt>
                <c:pt idx="2">
                  <c:v>45.814774024999998</c:v>
                </c:pt>
                <c:pt idx="3">
                  <c:v>43.180052011999997</c:v>
                </c:pt>
              </c:numCache>
            </c:numRef>
          </c:xVal>
          <c:yVal>
            <c:numRef>
              <c:f>Rotation!$AR$32:$AU$32</c:f>
              <c:numCache>
                <c:formatCode>General</c:formatCode>
                <c:ptCount val="4"/>
                <c:pt idx="0">
                  <c:v>87.337784798327945</c:v>
                </c:pt>
                <c:pt idx="1">
                  <c:v>155.38369030112366</c:v>
                </c:pt>
                <c:pt idx="2">
                  <c:v>175.10254983245326</c:v>
                </c:pt>
                <c:pt idx="3">
                  <c:v>157.64459294756955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D-47CD-8F77-9F1D4C7A3103}"/>
            </c:ext>
          </c:extLst>
        </c:ser>
        <c:ser>
          <c:idx val="0"/>
          <c:order val="3"/>
          <c:tx>
            <c:v>T0_Moyenne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Rotation!$CG$33:$CJ$33</c:f>
              <c:numCache>
                <c:formatCode>General</c:formatCode>
                <c:ptCount val="4"/>
                <c:pt idx="0">
                  <c:v>54.743829730722695</c:v>
                </c:pt>
                <c:pt idx="1">
                  <c:v>46.233644995765758</c:v>
                </c:pt>
                <c:pt idx="2">
                  <c:v>62.039816234070258</c:v>
                </c:pt>
                <c:pt idx="3">
                  <c:v>50.930306756801173</c:v>
                </c:pt>
              </c:numCache>
            </c:numRef>
          </c:xVal>
          <c:yVal>
            <c:numRef>
              <c:f>Rotation!$CG$32:$CJ$32</c:f>
              <c:numCache>
                <c:formatCode>General</c:formatCode>
                <c:ptCount val="4"/>
                <c:pt idx="0">
                  <c:v>57.623521028599633</c:v>
                </c:pt>
                <c:pt idx="1">
                  <c:v>66.35660699895368</c:v>
                </c:pt>
                <c:pt idx="2">
                  <c:v>99.872924381173888</c:v>
                </c:pt>
                <c:pt idx="3">
                  <c:v>75.977903175432445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D-47CD-8F77-9F1D4C7A3103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Rotation!$BJ$33:$BM$33</c:f>
              <c:numCache>
                <c:formatCode>General</c:formatCode>
                <c:ptCount val="4"/>
                <c:pt idx="0">
                  <c:v>61.020921049999998</c:v>
                </c:pt>
                <c:pt idx="1">
                  <c:v>51.81117725</c:v>
                </c:pt>
                <c:pt idx="2">
                  <c:v>51.616442601999999</c:v>
                </c:pt>
                <c:pt idx="3">
                  <c:v>49.198949740000003</c:v>
                </c:pt>
              </c:numCache>
            </c:numRef>
          </c:xVal>
          <c:yVal>
            <c:numRef>
              <c:f>Rotation!$BJ$32:$BM$32</c:f>
              <c:numCache>
                <c:formatCode>General</c:formatCode>
                <c:ptCount val="4"/>
                <c:pt idx="0">
                  <c:v>148.62279404253974</c:v>
                </c:pt>
                <c:pt idx="1">
                  <c:v>87.184153829635363</c:v>
                </c:pt>
                <c:pt idx="2">
                  <c:v>174.13091250238949</c:v>
                </c:pt>
                <c:pt idx="3">
                  <c:v>118.44662617346249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D-47CD-8F77-9F1D4C7A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="0" i="0" baseline="0">
                <a:solidFill>
                  <a:srgbClr val="00B050"/>
                </a:solidFill>
                <a:effectLst/>
              </a:rPr>
              <a:t>Module de cisaillement G</a:t>
            </a:r>
            <a:r>
              <a:rPr lang="el-GR" sz="2400" b="0" i="0" baseline="-25000">
                <a:solidFill>
                  <a:srgbClr val="00B050"/>
                </a:solidFill>
                <a:effectLst/>
              </a:rPr>
              <a:t>θ</a:t>
            </a:r>
            <a:r>
              <a:rPr lang="fr-FR" sz="2400" b="0" i="0" baseline="-25000">
                <a:solidFill>
                  <a:srgbClr val="00B050"/>
                </a:solidFill>
                <a:effectLst/>
              </a:rPr>
              <a:t>z</a:t>
            </a:r>
            <a:r>
              <a:rPr lang="fr-FR" sz="2400" b="0" i="0" baseline="0">
                <a:solidFill>
                  <a:srgbClr val="00B050"/>
                </a:solidFill>
                <a:effectLst/>
              </a:rPr>
              <a:t>* dans deux couches  (Cole-Cole)</a:t>
            </a:r>
            <a:endParaRPr lang="en-US" sz="2400">
              <a:solidFill>
                <a:srgbClr val="00B050"/>
              </a:solidFill>
              <a:effectLst/>
            </a:endParaRPr>
          </a:p>
        </c:rich>
      </c:tx>
      <c:layout>
        <c:manualLayout>
          <c:xMode val="edge"/>
          <c:yMode val="edge"/>
          <c:x val="0.11365027688846586"/>
          <c:y val="2.84629981024667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Rotation!$M$41:$P$41</c:f>
              <c:numCache>
                <c:formatCode>General</c:formatCode>
                <c:ptCount val="4"/>
                <c:pt idx="0">
                  <c:v>3384.0193296669586</c:v>
                </c:pt>
                <c:pt idx="1">
                  <c:v>3388.6529519108062</c:v>
                </c:pt>
                <c:pt idx="2">
                  <c:v>5703.8864562415383</c:v>
                </c:pt>
                <c:pt idx="3">
                  <c:v>2400.9170347798322</c:v>
                </c:pt>
              </c:numCache>
            </c:numRef>
          </c:xVal>
          <c:yVal>
            <c:numRef>
              <c:f>Rotation!$M$42:$P$42</c:f>
              <c:numCache>
                <c:formatCode>General</c:formatCode>
                <c:ptCount val="4"/>
                <c:pt idx="0">
                  <c:v>176.60530307382885</c:v>
                </c:pt>
                <c:pt idx="1">
                  <c:v>227.62471541457487</c:v>
                </c:pt>
                <c:pt idx="2">
                  <c:v>1950.2590392523557</c:v>
                </c:pt>
                <c:pt idx="3">
                  <c:v>1657.8655638904822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0C9-BC98-F25EFF82B078}"/>
            </c:ext>
          </c:extLst>
        </c:ser>
        <c:ser>
          <c:idx val="4"/>
          <c:order val="1"/>
          <c:tx>
            <c:v>T20-Lower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Rotation!$AE$41:$AH$41</c:f>
              <c:numCache>
                <c:formatCode>General</c:formatCode>
                <c:ptCount val="4"/>
                <c:pt idx="0">
                  <c:v>4540.312843391348</c:v>
                </c:pt>
                <c:pt idx="1">
                  <c:v>5659.2499809872606</c:v>
                </c:pt>
                <c:pt idx="2">
                  <c:v>6508.5519953599078</c:v>
                </c:pt>
                <c:pt idx="3">
                  <c:v>7001.4373015845722</c:v>
                </c:pt>
              </c:numCache>
            </c:numRef>
          </c:xVal>
          <c:yVal>
            <c:numRef>
              <c:f>Rotation!$AE$42:$AH$42</c:f>
              <c:numCache>
                <c:formatCode>General</c:formatCode>
                <c:ptCount val="4"/>
                <c:pt idx="0">
                  <c:v>2025.4766626125697</c:v>
                </c:pt>
                <c:pt idx="1">
                  <c:v>2171.7104947651287</c:v>
                </c:pt>
                <c:pt idx="2">
                  <c:v>1908.8795916005931</c:v>
                </c:pt>
                <c:pt idx="3">
                  <c:v>1684.8569561770976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6-40C9-BC98-F25EFF82B078}"/>
            </c:ext>
          </c:extLst>
        </c:ser>
        <c:ser>
          <c:idx val="6"/>
          <c:order val="2"/>
          <c:tx>
            <c:v>T30-Lower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Rotation!$AW$41:$AZ$41</c:f>
              <c:numCache>
                <c:formatCode>General</c:formatCode>
                <c:ptCount val="4"/>
                <c:pt idx="0">
                  <c:v>1573.2967213548682</c:v>
                </c:pt>
                <c:pt idx="1">
                  <c:v>2288.4979418689236</c:v>
                </c:pt>
                <c:pt idx="2">
                  <c:v>3327.9243833911009</c:v>
                </c:pt>
                <c:pt idx="3">
                  <c:v>4393.1085968675779</c:v>
                </c:pt>
              </c:numCache>
            </c:numRef>
          </c:xVal>
          <c:yVal>
            <c:numRef>
              <c:f>Rotation!$AW$42:$AZ$42</c:f>
              <c:numCache>
                <c:formatCode>General</c:formatCode>
                <c:ptCount val="4"/>
                <c:pt idx="0">
                  <c:v>1167.3832173220753</c:v>
                </c:pt>
                <c:pt idx="1">
                  <c:v>1591.6280125762696</c:v>
                </c:pt>
                <c:pt idx="2">
                  <c:v>1946.3484515502937</c:v>
                </c:pt>
                <c:pt idx="3">
                  <c:v>2206.4950944278535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6-40C9-BC98-F25EFF82B078}"/>
            </c:ext>
          </c:extLst>
        </c:ser>
        <c:ser>
          <c:idx val="7"/>
          <c:order val="3"/>
          <c:tx>
            <c:v>T40-Lower</c:v>
          </c:tx>
          <c:spPr>
            <a:ln w="95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Rotation!$BO$41:$BR$41</c:f>
              <c:numCache>
                <c:formatCode>General</c:formatCode>
                <c:ptCount val="4"/>
                <c:pt idx="0">
                  <c:v>489.43279971035838</c:v>
                </c:pt>
                <c:pt idx="1">
                  <c:v>709.34335774486567</c:v>
                </c:pt>
                <c:pt idx="2">
                  <c:v>1114.4379038865229</c:v>
                </c:pt>
                <c:pt idx="3">
                  <c:v>1668.6681636551159</c:v>
                </c:pt>
              </c:numCache>
            </c:numRef>
          </c:xVal>
          <c:yVal>
            <c:numRef>
              <c:f>Rotation!$BO$42:$BR$42</c:f>
              <c:numCache>
                <c:formatCode>General</c:formatCode>
                <c:ptCount val="4"/>
                <c:pt idx="0">
                  <c:v>389.78997007961982</c:v>
                </c:pt>
                <c:pt idx="1">
                  <c:v>590.67053349630817</c:v>
                </c:pt>
                <c:pt idx="2">
                  <c:v>915.32468917353208</c:v>
                </c:pt>
                <c:pt idx="3">
                  <c:v>1325.1711474841911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6-40C9-BC98-F25EFF82B078}"/>
            </c:ext>
          </c:extLst>
        </c:ser>
        <c:ser>
          <c:idx val="3"/>
          <c:order val="4"/>
          <c:tx>
            <c:v>T10-Upper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Rotation!$M$39:$P$39</c:f>
              <c:numCache>
                <c:formatCode>General</c:formatCode>
                <c:ptCount val="4"/>
                <c:pt idx="0">
                  <c:v>3266.6118236337061</c:v>
                </c:pt>
                <c:pt idx="1">
                  <c:v>3154.6507152294162</c:v>
                </c:pt>
                <c:pt idx="2">
                  <c:v>3602.4464286457146</c:v>
                </c:pt>
                <c:pt idx="3">
                  <c:v>548.65552900022328</c:v>
                </c:pt>
              </c:numCache>
            </c:numRef>
          </c:xVal>
          <c:yVal>
            <c:numRef>
              <c:f>Rotation!$M$40:$P$40</c:f>
              <c:numCache>
                <c:formatCode>General</c:formatCode>
                <c:ptCount val="4"/>
                <c:pt idx="0">
                  <c:v>730.45509008589647</c:v>
                </c:pt>
                <c:pt idx="1">
                  <c:v>808.87854217974143</c:v>
                </c:pt>
                <c:pt idx="2">
                  <c:v>1535.0520058326479</c:v>
                </c:pt>
                <c:pt idx="3">
                  <c:v>652.81745487508715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6-40C9-BC98-F25EFF82B078}"/>
            </c:ext>
          </c:extLst>
        </c:ser>
        <c:ser>
          <c:idx val="1"/>
          <c:order val="5"/>
          <c:tx>
            <c:v>T20-Upper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Rotation!$AE$39:$AH$39</c:f>
              <c:numCache>
                <c:formatCode>General</c:formatCode>
                <c:ptCount val="4"/>
                <c:pt idx="0">
                  <c:v>1713.8201827119833</c:v>
                </c:pt>
                <c:pt idx="1">
                  <c:v>2304.3698309583351</c:v>
                </c:pt>
                <c:pt idx="2">
                  <c:v>3068.2494307172146</c:v>
                </c:pt>
                <c:pt idx="3">
                  <c:v>3919.8413624276823</c:v>
                </c:pt>
              </c:numCache>
            </c:numRef>
          </c:xVal>
          <c:yVal>
            <c:numRef>
              <c:f>Rotation!$AE$40:$AH$40</c:f>
              <c:numCache>
                <c:formatCode>General</c:formatCode>
                <c:ptCount val="4"/>
                <c:pt idx="0">
                  <c:v>1052.4309695641539</c:v>
                </c:pt>
                <c:pt idx="1">
                  <c:v>1262.2656432089741</c:v>
                </c:pt>
                <c:pt idx="2">
                  <c:v>1333.2816370286782</c:v>
                </c:pt>
                <c:pt idx="3">
                  <c:v>1566.2353935472859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6-40C9-BC98-F25EFF82B078}"/>
            </c:ext>
          </c:extLst>
        </c:ser>
        <c:ser>
          <c:idx val="5"/>
          <c:order val="6"/>
          <c:tx>
            <c:v>T30-Upper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Rotation!$AW$39:$AZ$39</c:f>
              <c:numCache>
                <c:formatCode>General</c:formatCode>
                <c:ptCount val="4"/>
                <c:pt idx="0">
                  <c:v>396.79806697008581</c:v>
                </c:pt>
                <c:pt idx="1">
                  <c:v>586.46173006090521</c:v>
                </c:pt>
                <c:pt idx="2">
                  <c:v>936.24378862518336</c:v>
                </c:pt>
                <c:pt idx="3">
                  <c:v>1322.8442402736891</c:v>
                </c:pt>
              </c:numCache>
            </c:numRef>
          </c:xVal>
          <c:yVal>
            <c:numRef>
              <c:f>Rotation!$AW$40:$AZ$40</c:f>
              <c:numCache>
                <c:formatCode>General</c:formatCode>
                <c:ptCount val="4"/>
                <c:pt idx="0">
                  <c:v>397.40039118485981</c:v>
                </c:pt>
                <c:pt idx="1">
                  <c:v>580.44774750123986</c:v>
                </c:pt>
                <c:pt idx="2">
                  <c:v>805.33950530914501</c:v>
                </c:pt>
                <c:pt idx="3">
                  <c:v>1006.5490883822159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6-40C9-BC98-F25EFF82B078}"/>
            </c:ext>
          </c:extLst>
        </c:ser>
        <c:ser>
          <c:idx val="2"/>
          <c:order val="7"/>
          <c:tx>
            <c:v>T40-Upper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Rotation!$BO$39:$BR$39</c:f>
              <c:numCache>
                <c:formatCode>General</c:formatCode>
                <c:ptCount val="4"/>
                <c:pt idx="0">
                  <c:v>118.12780303847273</c:v>
                </c:pt>
                <c:pt idx="1">
                  <c:v>159.55052233295694</c:v>
                </c:pt>
                <c:pt idx="2">
                  <c:v>243.11070013902759</c:v>
                </c:pt>
                <c:pt idx="3">
                  <c:v>360.73570284962068</c:v>
                </c:pt>
              </c:numCache>
            </c:numRef>
          </c:xVal>
          <c:yVal>
            <c:numRef>
              <c:f>Rotation!$BO$40:$BR$40</c:f>
              <c:numCache>
                <c:formatCode>General</c:formatCode>
                <c:ptCount val="4"/>
                <c:pt idx="0">
                  <c:v>108.44293789537598</c:v>
                </c:pt>
                <c:pt idx="1">
                  <c:v>167.18459960824242</c:v>
                </c:pt>
                <c:pt idx="2">
                  <c:v>271.50561860879793</c:v>
                </c:pt>
                <c:pt idx="3">
                  <c:v>418.33713668429573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B6-40C9-BC98-F25EFF8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K1 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K2 (</a:t>
                </a:r>
                <a:r>
                  <a:rPr lang="fr-FR" sz="1800" b="0" i="0" u="none" strike="noStrike" baseline="0">
                    <a:effectLst/>
                  </a:rPr>
                  <a:t>MPa/mm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de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cisaillement 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dans l'enrobé supérieur (Black)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60311211098613"/>
          <c:y val="0.23694596235579843"/>
          <c:w val="0.73853974503187103"/>
          <c:h val="0.48880689777165831"/>
        </c:manualLayout>
      </c:layout>
      <c:scatterChart>
        <c:scatterStyle val="lineMarker"/>
        <c:varyColors val="0"/>
        <c:ser>
          <c:idx val="0"/>
          <c:order val="0"/>
          <c:tx>
            <c:v>T10-Lower</c:v>
          </c:tx>
          <c:spPr>
            <a:ln w="25400">
              <a:noFill/>
            </a:ln>
          </c:spPr>
          <c:marker>
            <c:symbol val="square"/>
            <c:size val="7"/>
            <c:spPr>
              <a:ln w="9525">
                <a:solidFill>
                  <a:schemeClr val="tx1"/>
                </a:solidFill>
              </a:ln>
            </c:spPr>
          </c:marker>
          <c:xVal>
            <c:numRef>
              <c:f>Rotation!$M$31:$P$31</c:f>
              <c:numCache>
                <c:formatCode>General</c:formatCode>
                <c:ptCount val="4"/>
                <c:pt idx="0">
                  <c:v>2.9874436492381977</c:v>
                </c:pt>
                <c:pt idx="1">
                  <c:v>3.8429348925776488</c:v>
                </c:pt>
                <c:pt idx="2">
                  <c:v>18.876459912721273</c:v>
                </c:pt>
                <c:pt idx="3">
                  <c:v>34.62560161762952</c:v>
                </c:pt>
              </c:numCache>
            </c:numRef>
          </c:xVal>
          <c:yVal>
            <c:numRef>
              <c:f>Rotation!$M$30:$P$30</c:f>
              <c:numCache>
                <c:formatCode>General</c:formatCode>
                <c:ptCount val="4"/>
                <c:pt idx="0">
                  <c:v>3388.6245375717581</c:v>
                </c:pt>
                <c:pt idx="1">
                  <c:v>3396.2894222314721</c:v>
                </c:pt>
                <c:pt idx="2">
                  <c:v>6028.086846245762</c:v>
                </c:pt>
                <c:pt idx="3">
                  <c:v>2917.6910110273652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7-4C3C-B455-9EFE6EDE6993}"/>
            </c:ext>
          </c:extLst>
        </c:ser>
        <c:ser>
          <c:idx val="4"/>
          <c:order val="1"/>
          <c:tx>
            <c:v>T20-Lower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Rotation!$AE$31:$AH$31</c:f>
              <c:numCache>
                <c:formatCode>General</c:formatCode>
                <c:ptCount val="4"/>
                <c:pt idx="0">
                  <c:v>24.042103876095325</c:v>
                </c:pt>
                <c:pt idx="1">
                  <c:v>20.994069675612899</c:v>
                </c:pt>
                <c:pt idx="2">
                  <c:v>16.345774982960066</c:v>
                </c:pt>
                <c:pt idx="3">
                  <c:v>13.530640872008707</c:v>
                </c:pt>
              </c:numCache>
            </c:numRef>
          </c:xVal>
          <c:yVal>
            <c:numRef>
              <c:f>Rotation!$AE$30:$AH$30</c:f>
              <c:numCache>
                <c:formatCode>General</c:formatCode>
                <c:ptCount val="4"/>
                <c:pt idx="0">
                  <c:v>4971.6190950889004</c:v>
                </c:pt>
                <c:pt idx="1">
                  <c:v>6061.6364803885517</c:v>
                </c:pt>
                <c:pt idx="2">
                  <c:v>6782.7037655740714</c:v>
                </c:pt>
                <c:pt idx="3">
                  <c:v>7201.3101065568771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7-4C3C-B455-9EFE6EDE6993}"/>
            </c:ext>
          </c:extLst>
        </c:ser>
        <c:ser>
          <c:idx val="6"/>
          <c:order val="2"/>
          <c:tx>
            <c:v>T30-Lower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Rotation!$AW$31:$AZ$31</c:f>
              <c:numCache>
                <c:formatCode>General</c:formatCode>
                <c:ptCount val="4"/>
                <c:pt idx="0">
                  <c:v>36.575345740529222</c:v>
                </c:pt>
                <c:pt idx="1">
                  <c:v>34.818236788519087</c:v>
                </c:pt>
                <c:pt idx="2">
                  <c:v>30.321382977556347</c:v>
                </c:pt>
                <c:pt idx="3">
                  <c:v>26.668677110241244</c:v>
                </c:pt>
              </c:numCache>
            </c:numRef>
          </c:xVal>
          <c:yVal>
            <c:numRef>
              <c:f>Rotation!$AW$30:$AZ$30</c:f>
              <c:numCache>
                <c:formatCode>General</c:formatCode>
                <c:ptCount val="4"/>
                <c:pt idx="0">
                  <c:v>1959.0931957186767</c:v>
                </c:pt>
                <c:pt idx="1">
                  <c:v>2787.5621177573398</c:v>
                </c:pt>
                <c:pt idx="2">
                  <c:v>3855.3019332370409</c:v>
                </c:pt>
                <c:pt idx="3">
                  <c:v>4916.0984271682355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7-4C3C-B455-9EFE6EDE6993}"/>
            </c:ext>
          </c:extLst>
        </c:ser>
        <c:ser>
          <c:idx val="7"/>
          <c:order val="3"/>
          <c:tx>
            <c:v>T40-Lower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Rotation!$BO$31:$BR$31</c:f>
              <c:numCache>
                <c:formatCode>General</c:formatCode>
                <c:ptCount val="4"/>
                <c:pt idx="0">
                  <c:v>38.53422345023624</c:v>
                </c:pt>
                <c:pt idx="1">
                  <c:v>39.784164189037014</c:v>
                </c:pt>
                <c:pt idx="2">
                  <c:v>39.397392765823682</c:v>
                </c:pt>
                <c:pt idx="3">
                  <c:v>38.454810732783585</c:v>
                </c:pt>
              </c:numCache>
            </c:numRef>
          </c:xVal>
          <c:yVal>
            <c:numRef>
              <c:f>Rotation!$BO$30:$BR$30</c:f>
              <c:numCache>
                <c:formatCode>General</c:formatCode>
                <c:ptCount val="4"/>
                <c:pt idx="0">
                  <c:v>625.68417448980654</c:v>
                </c:pt>
                <c:pt idx="1">
                  <c:v>923.07078727342127</c:v>
                </c:pt>
                <c:pt idx="2">
                  <c:v>1442.1480951100723</c:v>
                </c:pt>
                <c:pt idx="3">
                  <c:v>2130.8524140636077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7-4C3C-B455-9EFE6EDE6993}"/>
            </c:ext>
          </c:extLst>
        </c:ser>
        <c:ser>
          <c:idx val="5"/>
          <c:order val="4"/>
          <c:tx>
            <c:v>T10-Upper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Rotation!$M$29:$P$29</c:f>
              <c:numCache>
                <c:formatCode>General</c:formatCode>
                <c:ptCount val="4"/>
                <c:pt idx="0">
                  <c:v>12.604691360694353</c:v>
                </c:pt>
                <c:pt idx="1">
                  <c:v>14.381287966852163</c:v>
                </c:pt>
                <c:pt idx="2">
                  <c:v>23.079521322895367</c:v>
                </c:pt>
                <c:pt idx="3">
                  <c:v>49.95487942704559</c:v>
                </c:pt>
              </c:numCache>
            </c:numRef>
          </c:xVal>
          <c:yVal>
            <c:numRef>
              <c:f>Rotation!$M$28:$P$28</c:f>
              <c:numCache>
                <c:formatCode>General</c:formatCode>
                <c:ptCount val="4"/>
                <c:pt idx="0">
                  <c:v>3347.2850856979485</c:v>
                </c:pt>
                <c:pt idx="1">
                  <c:v>3256.7016490762999</c:v>
                </c:pt>
                <c:pt idx="2">
                  <c:v>3915.8657959476982</c:v>
                </c:pt>
                <c:pt idx="3">
                  <c:v>852.7564241283095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27-4C3C-B455-9EFE6EDE6993}"/>
            </c:ext>
          </c:extLst>
        </c:ser>
        <c:ser>
          <c:idx val="2"/>
          <c:order val="5"/>
          <c:tx>
            <c:v>T20-Upper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Rotation!$AE$29:$AH$29</c:f>
              <c:numCache>
                <c:formatCode>General</c:formatCode>
                <c:ptCount val="4"/>
                <c:pt idx="0">
                  <c:v>31.553454431602532</c:v>
                </c:pt>
                <c:pt idx="1">
                  <c:v>28.712624487135709</c:v>
                </c:pt>
                <c:pt idx="2">
                  <c:v>23.486945260471867</c:v>
                </c:pt>
                <c:pt idx="3">
                  <c:v>21.779970507217683</c:v>
                </c:pt>
              </c:numCache>
            </c:numRef>
          </c:xVal>
          <c:yVal>
            <c:numRef>
              <c:f>Rotation!$AE$28:$AH$28</c:f>
              <c:numCache>
                <c:formatCode>General</c:formatCode>
                <c:ptCount val="4"/>
                <c:pt idx="0">
                  <c:v>2011.1664685869941</c:v>
                </c:pt>
                <c:pt idx="1">
                  <c:v>2627.4388426482378</c:v>
                </c:pt>
                <c:pt idx="2">
                  <c:v>3345.413949384199</c:v>
                </c:pt>
                <c:pt idx="3">
                  <c:v>4221.1668546267074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27-4C3C-B455-9EFE6EDE6993}"/>
            </c:ext>
          </c:extLst>
        </c:ser>
        <c:ser>
          <c:idx val="1"/>
          <c:order val="6"/>
          <c:tx>
            <c:v>T30-Upper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Rotation!$AW$29:$AZ$29</c:f>
              <c:numCache>
                <c:formatCode>General</c:formatCode>
                <c:ptCount val="4"/>
                <c:pt idx="0">
                  <c:v>45.043453406933914</c:v>
                </c:pt>
                <c:pt idx="1">
                  <c:v>44.704713369280363</c:v>
                </c:pt>
                <c:pt idx="2">
                  <c:v>40.701505565401533</c:v>
                </c:pt>
                <c:pt idx="3">
                  <c:v>37.267421426572334</c:v>
                </c:pt>
              </c:numCache>
            </c:numRef>
          </c:xVal>
          <c:yVal>
            <c:numRef>
              <c:f>Rotation!$AW$28:$AZ$28</c:f>
              <c:numCache>
                <c:formatCode>General</c:formatCode>
                <c:ptCount val="4"/>
                <c:pt idx="0">
                  <c:v>561.58327687447775</c:v>
                </c:pt>
                <c:pt idx="1">
                  <c:v>825.14056281659862</c:v>
                </c:pt>
                <c:pt idx="2">
                  <c:v>1234.9591695885397</c:v>
                </c:pt>
                <c:pt idx="3">
                  <c:v>1662.2448530070242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27-4C3C-B455-9EFE6EDE6993}"/>
            </c:ext>
          </c:extLst>
        </c:ser>
        <c:ser>
          <c:idx val="3"/>
          <c:order val="7"/>
          <c:tx>
            <c:v>T40-Upper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Rotation!$BO$29:$BR$29</c:f>
              <c:numCache>
                <c:formatCode>General</c:formatCode>
                <c:ptCount val="4"/>
                <c:pt idx="0">
                  <c:v>42.55235694392541</c:v>
                </c:pt>
                <c:pt idx="1">
                  <c:v>46.338456784153088</c:v>
                </c:pt>
                <c:pt idx="2">
                  <c:v>48.158199426672091</c:v>
                </c:pt>
                <c:pt idx="3">
                  <c:v>49.228519833573294</c:v>
                </c:pt>
              </c:numCache>
            </c:numRef>
          </c:xVal>
          <c:yVal>
            <c:numRef>
              <c:f>Rotation!$BO$28:$BR$28</c:f>
              <c:numCache>
                <c:formatCode>General</c:formatCode>
                <c:ptCount val="4"/>
                <c:pt idx="0">
                  <c:v>160.35600590584869</c:v>
                </c:pt>
                <c:pt idx="1">
                  <c:v>231.09967443267359</c:v>
                </c:pt>
                <c:pt idx="2">
                  <c:v>364.44219494761336</c:v>
                </c:pt>
                <c:pt idx="3">
                  <c:v>552.39135333531874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27-4C3C-B455-9EFE6ED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de phase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dans deux couches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Sheet1!$C$28:$F$28</c:f>
              <c:numCache>
                <c:formatCode>General</c:formatCode>
                <c:ptCount val="4"/>
                <c:pt idx="0">
                  <c:v>2736.1355789067998</c:v>
                </c:pt>
                <c:pt idx="1">
                  <c:v>3607.046966289653</c:v>
                </c:pt>
                <c:pt idx="2">
                  <c:v>4905.2280051177549</c:v>
                </c:pt>
                <c:pt idx="3">
                  <c:v>6149.8559614624137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C-4B39-AD7A-02B3943AC408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Sheet1!$G$28:$J$28</c:f>
              <c:numCache>
                <c:formatCode>General</c:formatCode>
                <c:ptCount val="4"/>
                <c:pt idx="0">
                  <c:v>2655.3211919109535</c:v>
                </c:pt>
                <c:pt idx="1">
                  <c:v>3487.7270505155702</c:v>
                </c:pt>
                <c:pt idx="2">
                  <c:v>4713.8980462975014</c:v>
                </c:pt>
                <c:pt idx="3">
                  <c:v>5880.2183567746933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C-4B39-AD7A-02B3943AC408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Sheet1!$C$30:$F$30</c:f>
              <c:numCache>
                <c:formatCode>General</c:formatCode>
                <c:ptCount val="4"/>
                <c:pt idx="0">
                  <c:v>4038.5423428362037</c:v>
                </c:pt>
                <c:pt idx="1">
                  <c:v>5177.9768880074043</c:v>
                </c:pt>
                <c:pt idx="2">
                  <c:v>6725.4221446111178</c:v>
                </c:pt>
                <c:pt idx="3">
                  <c:v>8192.1091626099587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C-4B39-AD7A-02B3943AC408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Sheet1!$G$30:$J$30</c:f>
              <c:numCache>
                <c:formatCode>General</c:formatCode>
                <c:ptCount val="4"/>
                <c:pt idx="0">
                  <c:v>4150.0919990922384</c:v>
                </c:pt>
                <c:pt idx="1">
                  <c:v>5323.6466111578147</c:v>
                </c:pt>
                <c:pt idx="2">
                  <c:v>6938.7899542737623</c:v>
                </c:pt>
                <c:pt idx="3">
                  <c:v>8422.5975305631273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C-4B39-AD7A-02B3943AC408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Sheet1!$S$28:$V$28</c:f>
              <c:numCache>
                <c:formatCode>General</c:formatCode>
                <c:ptCount val="4"/>
                <c:pt idx="0">
                  <c:v>605.12009310399799</c:v>
                </c:pt>
                <c:pt idx="1">
                  <c:v>897.03471308014139</c:v>
                </c:pt>
                <c:pt idx="2">
                  <c:v>1393.5507974226271</c:v>
                </c:pt>
                <c:pt idx="3">
                  <c:v>1992.4574932798866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C-4B39-AD7A-02B3943AC408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Sheet1!$W$28:$Z$28</c:f>
              <c:numCache>
                <c:formatCode>General</c:formatCode>
                <c:ptCount val="4"/>
                <c:pt idx="0">
                  <c:v>591.10389805392549</c:v>
                </c:pt>
                <c:pt idx="1">
                  <c:v>876.97413335140322</c:v>
                </c:pt>
                <c:pt idx="2">
                  <c:v>1381.4135258561309</c:v>
                </c:pt>
                <c:pt idx="3">
                  <c:v>1956.258011625365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C-4B39-AD7A-02B3943AC408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Sheet1!$S$30:$V$30</c:f>
              <c:numCache>
                <c:formatCode>General</c:formatCode>
                <c:ptCount val="4"/>
                <c:pt idx="0">
                  <c:v>1248.1807725334565</c:v>
                </c:pt>
                <c:pt idx="1">
                  <c:v>1795.7565767816898</c:v>
                </c:pt>
                <c:pt idx="2">
                  <c:v>2634.8162521127483</c:v>
                </c:pt>
                <c:pt idx="3">
                  <c:v>3633.8451496634507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6C-4B39-AD7A-02B3943AC408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Sheet1!$W$30:$Z$30</c:f>
              <c:numCache>
                <c:formatCode>General</c:formatCode>
                <c:ptCount val="4"/>
                <c:pt idx="0">
                  <c:v>1264.8781909817326</c:v>
                </c:pt>
                <c:pt idx="1">
                  <c:v>1854.5662940870254</c:v>
                </c:pt>
                <c:pt idx="2">
                  <c:v>2758.1481714443898</c:v>
                </c:pt>
                <c:pt idx="3">
                  <c:v>3791.4914624452067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6C-4B39-AD7A-02B3943AC408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Sheet1!$AI$28:$AL$28</c:f>
              <c:numCache>
                <c:formatCode>General</c:formatCode>
                <c:ptCount val="4"/>
                <c:pt idx="0">
                  <c:v>139.38527903693014</c:v>
                </c:pt>
                <c:pt idx="1">
                  <c:v>205.96237305711799</c:v>
                </c:pt>
                <c:pt idx="2">
                  <c:v>336.87967311318573</c:v>
                </c:pt>
                <c:pt idx="3">
                  <c:v>522.94407897402755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6C-4B39-AD7A-02B3943AC408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Sheet1!$AM$28:$AP$28</c:f>
              <c:numCache>
                <c:formatCode>General</c:formatCode>
                <c:ptCount val="4"/>
                <c:pt idx="0">
                  <c:v>140.03900219964981</c:v>
                </c:pt>
                <c:pt idx="1">
                  <c:v>206.2544004270955</c:v>
                </c:pt>
                <c:pt idx="2">
                  <c:v>332.40675109598453</c:v>
                </c:pt>
                <c:pt idx="3">
                  <c:v>512.07544363210434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6C-4B39-AD7A-02B3943AC408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Sheet1!$AI$30:$AL$30</c:f>
              <c:numCache>
                <c:formatCode>General</c:formatCode>
                <c:ptCount val="4"/>
                <c:pt idx="0">
                  <c:v>350.99754678624112</c:v>
                </c:pt>
                <c:pt idx="1">
                  <c:v>537.5773552467067</c:v>
                </c:pt>
                <c:pt idx="2">
                  <c:v>890.36098523673081</c:v>
                </c:pt>
                <c:pt idx="3">
                  <c:v>1360.5328863263437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6C-4B39-AD7A-02B3943AC408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Sheet1!$AM$30:$AP$30</c:f>
              <c:numCache>
                <c:formatCode>General</c:formatCode>
                <c:ptCount val="4"/>
                <c:pt idx="0">
                  <c:v>377.87220699283353</c:v>
                </c:pt>
                <c:pt idx="1">
                  <c:v>576.16149382980791</c:v>
                </c:pt>
                <c:pt idx="2">
                  <c:v>920.24600012528299</c:v>
                </c:pt>
                <c:pt idx="3">
                  <c:v>1403.1739227095495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6C-4B39-AD7A-02B3943AC408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Sheet1!$AY$28:$BB$28</c:f>
              <c:numCache>
                <c:formatCode>General</c:formatCode>
                <c:ptCount val="4"/>
                <c:pt idx="0">
                  <c:v>62.962382617903259</c:v>
                </c:pt>
                <c:pt idx="1">
                  <c:v>78.033512270122415</c:v>
                </c:pt>
                <c:pt idx="2">
                  <c:v>115.44235549170085</c:v>
                </c:pt>
                <c:pt idx="3">
                  <c:v>170.57665605150405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6C-4B39-AD7A-02B3943AC408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Sheet1!$BC$28:$BF$28</c:f>
              <c:numCache>
                <c:formatCode>General</c:formatCode>
                <c:ptCount val="4"/>
                <c:pt idx="0">
                  <c:v>63.20440653142159</c:v>
                </c:pt>
                <c:pt idx="1">
                  <c:v>78.247024749440385</c:v>
                </c:pt>
                <c:pt idx="2">
                  <c:v>113.69211268916197</c:v>
                </c:pt>
                <c:pt idx="3">
                  <c:v>166.20451863749776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6C-4B39-AD7A-02B3943AC408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Sheet1!$AY$30:$BB$30</c:f>
              <c:numCache>
                <c:formatCode>General</c:formatCode>
                <c:ptCount val="4"/>
                <c:pt idx="0">
                  <c:v>140.50430301977067</c:v>
                </c:pt>
                <c:pt idx="1">
                  <c:v>195.46450570694802</c:v>
                </c:pt>
                <c:pt idx="2">
                  <c:v>309.12244120734107</c:v>
                </c:pt>
                <c:pt idx="3">
                  <c:v>471.81102849697533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6C-4B39-AD7A-02B3943AC408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Sheet1!$BC$30:$BF$30</c:f>
              <c:numCache>
                <c:formatCode>General</c:formatCode>
                <c:ptCount val="4"/>
                <c:pt idx="0">
                  <c:v>143.1633285140467</c:v>
                </c:pt>
                <c:pt idx="1">
                  <c:v>209.89570626467713</c:v>
                </c:pt>
                <c:pt idx="2">
                  <c:v>323.83787168994274</c:v>
                </c:pt>
                <c:pt idx="3">
                  <c:v>488.80702541240805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6C-4B39-AD7A-02B3943A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phiG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  <c:pt idx="0">
                  <c:v>33.932525184416079</c:v>
                </c:pt>
                <c:pt idx="1">
                  <c:v>30.567335372315792</c:v>
                </c:pt>
                <c:pt idx="2">
                  <c:v>26.459463036971364</c:v>
                </c:pt>
                <c:pt idx="3">
                  <c:v>23.100039251243039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3-4786-A452-3BDB6917D4E7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Sheet1!$G$35:$J$35</c:f>
              <c:numCache>
                <c:formatCode>General</c:formatCode>
                <c:ptCount val="4"/>
                <c:pt idx="0">
                  <c:v>34.113303714721582</c:v>
                </c:pt>
                <c:pt idx="1">
                  <c:v>30.667209914316313</c:v>
                </c:pt>
                <c:pt idx="2">
                  <c:v>26.654952829588208</c:v>
                </c:pt>
                <c:pt idx="3">
                  <c:v>23.022257872214045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3-4786-A452-3BDB6917D4E7}"/>
            </c:ext>
          </c:extLst>
        </c:ser>
        <c:ser>
          <c:idx val="2"/>
          <c:order val="2"/>
          <c:tx>
            <c:v>T10-Lower-right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Sheet1!$C$36:$F$36</c:f>
              <c:numCache>
                <c:formatCode>General</c:formatCode>
                <c:ptCount val="4"/>
                <c:pt idx="0">
                  <c:v>26.775223838270445</c:v>
                </c:pt>
                <c:pt idx="1">
                  <c:v>23.338421838384747</c:v>
                </c:pt>
                <c:pt idx="2">
                  <c:v>19.633562914684763</c:v>
                </c:pt>
                <c:pt idx="3">
                  <c:v>16.837923038292654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3-4786-A452-3BDB6917D4E7}"/>
            </c:ext>
          </c:extLst>
        </c:ser>
        <c:ser>
          <c:idx val="9"/>
          <c:order val="3"/>
          <c:tx>
            <c:v>T10-Lower-left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Sheet1!$G$36:$J$36</c:f>
              <c:numCache>
                <c:formatCode>General</c:formatCode>
                <c:ptCount val="4"/>
                <c:pt idx="0">
                  <c:v>27.442775635663573</c:v>
                </c:pt>
                <c:pt idx="1">
                  <c:v>23.835026447144443</c:v>
                </c:pt>
                <c:pt idx="2">
                  <c:v>20.134279205644294</c:v>
                </c:pt>
                <c:pt idx="3">
                  <c:v>16.916623757650083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3-4786-A452-3BDB6917D4E7}"/>
            </c:ext>
          </c:extLst>
        </c:ser>
        <c:ser>
          <c:idx val="1"/>
          <c:order val="4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Sheet1!$S$35:$V$35</c:f>
              <c:numCache>
                <c:formatCode>General</c:formatCode>
                <c:ptCount val="4"/>
                <c:pt idx="0">
                  <c:v>46.13279401195463</c:v>
                </c:pt>
                <c:pt idx="1">
                  <c:v>44.985142686273569</c:v>
                </c:pt>
                <c:pt idx="2">
                  <c:v>41.920692070582064</c:v>
                </c:pt>
                <c:pt idx="3">
                  <c:v>38.818601710803598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3-4786-A452-3BDB6917D4E7}"/>
            </c:ext>
          </c:extLst>
        </c:ser>
        <c:ser>
          <c:idx val="10"/>
          <c:order val="5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Sheet1!$W$35:$Z$35</c:f>
              <c:numCache>
                <c:formatCode>General</c:formatCode>
                <c:ptCount val="4"/>
                <c:pt idx="0">
                  <c:v>46.646155358457861</c:v>
                </c:pt>
                <c:pt idx="1">
                  <c:v>45.857745887622904</c:v>
                </c:pt>
                <c:pt idx="2">
                  <c:v>42.814641251093995</c:v>
                </c:pt>
                <c:pt idx="3">
                  <c:v>39.828082730827695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73-4786-A452-3BDB6917D4E7}"/>
            </c:ext>
          </c:extLst>
        </c:ser>
        <c:ser>
          <c:idx val="4"/>
          <c:order val="6"/>
          <c:tx>
            <c:v>T20-Lower-right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Sheet1!$S$36:$V$36</c:f>
              <c:numCache>
                <c:formatCode>General</c:formatCode>
                <c:ptCount val="4"/>
                <c:pt idx="0">
                  <c:v>37.816399325877491</c:v>
                </c:pt>
                <c:pt idx="1">
                  <c:v>35.545080873737597</c:v>
                </c:pt>
                <c:pt idx="2">
                  <c:v>31.955688937865638</c:v>
                </c:pt>
                <c:pt idx="3">
                  <c:v>28.437268209828215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73-4786-A452-3BDB6917D4E7}"/>
            </c:ext>
          </c:extLst>
        </c:ser>
        <c:ser>
          <c:idx val="11"/>
          <c:order val="7"/>
          <c:tx>
            <c:v>T20-Lower-left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Sheet1!$W$36:$Z$36</c:f>
              <c:numCache>
                <c:formatCode>General</c:formatCode>
                <c:ptCount val="4"/>
                <c:pt idx="0">
                  <c:v>38.970598731345191</c:v>
                </c:pt>
                <c:pt idx="1">
                  <c:v>36.699111077544579</c:v>
                </c:pt>
                <c:pt idx="2">
                  <c:v>33.04085012321525</c:v>
                </c:pt>
                <c:pt idx="3">
                  <c:v>29.411868321839027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73-4786-A452-3BDB6917D4E7}"/>
            </c:ext>
          </c:extLst>
        </c:ser>
        <c:ser>
          <c:idx val="3"/>
          <c:order val="8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Sheet1!$AI$35:$AL$35</c:f>
              <c:numCache>
                <c:formatCode>General</c:formatCode>
                <c:ptCount val="4"/>
                <c:pt idx="0">
                  <c:v>45.545796270168644</c:v>
                </c:pt>
                <c:pt idx="1">
                  <c:v>48.348426128203634</c:v>
                </c:pt>
                <c:pt idx="2">
                  <c:v>50.144116322830605</c:v>
                </c:pt>
                <c:pt idx="3">
                  <c:v>49.336921469488914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73-4786-A452-3BDB6917D4E7}"/>
            </c:ext>
          </c:extLst>
        </c:ser>
        <c:ser>
          <c:idx val="12"/>
          <c:order val="9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Sheet1!$AM$35:$AP$35</c:f>
              <c:numCache>
                <c:formatCode>General</c:formatCode>
                <c:ptCount val="4"/>
                <c:pt idx="0">
                  <c:v>44.169166615884315</c:v>
                </c:pt>
                <c:pt idx="1">
                  <c:v>47.070698677725595</c:v>
                </c:pt>
                <c:pt idx="2">
                  <c:v>49.387042514029282</c:v>
                </c:pt>
                <c:pt idx="3">
                  <c:v>49.012765213112665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73-4786-A452-3BDB6917D4E7}"/>
            </c:ext>
          </c:extLst>
        </c:ser>
        <c:ser>
          <c:idx val="5"/>
          <c:order val="10"/>
          <c:tx>
            <c:v>T30-Lower-right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Sheet1!$AI$36:$AL$36</c:f>
              <c:numCache>
                <c:formatCode>General</c:formatCode>
                <c:ptCount val="4"/>
                <c:pt idx="0">
                  <c:v>41.593474960583428</c:v>
                </c:pt>
                <c:pt idx="1">
                  <c:v>42.354276779967407</c:v>
                </c:pt>
                <c:pt idx="2">
                  <c:v>40.958235150068724</c:v>
                </c:pt>
                <c:pt idx="3">
                  <c:v>38.965056498962483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73-4786-A452-3BDB6917D4E7}"/>
            </c:ext>
          </c:extLst>
        </c:ser>
        <c:ser>
          <c:idx val="13"/>
          <c:order val="11"/>
          <c:tx>
            <c:v>T30-Lower-left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Sheet1!$AM$36:$AP$36</c:f>
              <c:numCache>
                <c:formatCode>General</c:formatCode>
                <c:ptCount val="4"/>
                <c:pt idx="0">
                  <c:v>41.167750232296619</c:v>
                </c:pt>
                <c:pt idx="1">
                  <c:v>41.760706296136313</c:v>
                </c:pt>
                <c:pt idx="2">
                  <c:v>41.03286324352127</c:v>
                </c:pt>
                <c:pt idx="3">
                  <c:v>38.520741517256447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73-4786-A452-3BDB6917D4E7}"/>
            </c:ext>
          </c:extLst>
        </c:ser>
        <c:ser>
          <c:idx val="6"/>
          <c:order val="12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Sheet1!$AY$35:$BB$35</c:f>
              <c:numCache>
                <c:formatCode>General</c:formatCode>
                <c:ptCount val="4"/>
                <c:pt idx="0">
                  <c:v>39.253571719555488</c:v>
                </c:pt>
                <c:pt idx="1">
                  <c:v>41.787505550139812</c:v>
                </c:pt>
                <c:pt idx="2">
                  <c:v>45.469415073084981</c:v>
                </c:pt>
                <c:pt idx="3">
                  <c:v>48.014663354216317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73-4786-A452-3BDB6917D4E7}"/>
            </c:ext>
          </c:extLst>
        </c:ser>
        <c:ser>
          <c:idx val="14"/>
          <c:order val="13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Sheet1!$BC$35:$BF$35</c:f>
              <c:numCache>
                <c:formatCode>General</c:formatCode>
                <c:ptCount val="4"/>
                <c:pt idx="0">
                  <c:v>38.896855170019549</c:v>
                </c:pt>
                <c:pt idx="1">
                  <c:v>41.390920758028315</c:v>
                </c:pt>
                <c:pt idx="2">
                  <c:v>44.722276797698832</c:v>
                </c:pt>
                <c:pt idx="3">
                  <c:v>48.142252048478724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73-4786-A452-3BDB6917D4E7}"/>
            </c:ext>
          </c:extLst>
        </c:ser>
        <c:ser>
          <c:idx val="7"/>
          <c:order val="14"/>
          <c:tx>
            <c:v>T40-Lower-right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Sheet1!$AY$36:$BB$36</c:f>
              <c:numCache>
                <c:formatCode>General</c:formatCode>
                <c:ptCount val="4"/>
                <c:pt idx="0">
                  <c:v>38.252459101033118</c:v>
                </c:pt>
                <c:pt idx="1">
                  <c:v>39.67854379299866</c:v>
                </c:pt>
                <c:pt idx="2">
                  <c:v>41.261338743415884</c:v>
                </c:pt>
                <c:pt idx="3">
                  <c:v>41.750831208453256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B73-4786-A452-3BDB6917D4E7}"/>
            </c:ext>
          </c:extLst>
        </c:ser>
        <c:ser>
          <c:idx val="15"/>
          <c:order val="15"/>
          <c:tx>
            <c:v>T40-Lower-left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Sheet1!$BC$36:$BF$36</c:f>
              <c:numCache>
                <c:formatCode>General</c:formatCode>
                <c:ptCount val="4"/>
                <c:pt idx="0">
                  <c:v>38.122435004452122</c:v>
                </c:pt>
                <c:pt idx="1">
                  <c:v>39.276928411423576</c:v>
                </c:pt>
                <c:pt idx="2">
                  <c:v>40.71038869260726</c:v>
                </c:pt>
                <c:pt idx="3">
                  <c:v>42.378299314311512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B73-4786-A452-3BDB6917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Phi(°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Module  Ezz* dans l'enrobé inférieur  (Cole-Cole)</a:t>
            </a:r>
            <a:endParaRPr lang="fr-FR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Axial!$C$41:$F$41</c:f>
              <c:numCache>
                <c:formatCode>General</c:formatCode>
                <c:ptCount val="4"/>
                <c:pt idx="0">
                  <c:v>5680.6728296319316</c:v>
                </c:pt>
                <c:pt idx="1">
                  <c:v>-474.57912288146895</c:v>
                </c:pt>
                <c:pt idx="2">
                  <c:v>808.07751048358409</c:v>
                </c:pt>
                <c:pt idx="3">
                  <c:v>1005.3399239620234</c:v>
                </c:pt>
              </c:numCache>
            </c:numRef>
          </c:xVal>
          <c:yVal>
            <c:numRef>
              <c:f>Axial!$C$42:$F$42</c:f>
              <c:numCache>
                <c:formatCode>General</c:formatCode>
                <c:ptCount val="4"/>
                <c:pt idx="0">
                  <c:v>8963.0059165271359</c:v>
                </c:pt>
                <c:pt idx="1">
                  <c:v>-390.5475154158292</c:v>
                </c:pt>
                <c:pt idx="2">
                  <c:v>572.98889564383342</c:v>
                </c:pt>
                <c:pt idx="3">
                  <c:v>805.55468102834379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F-4FC2-B3A5-04B235C377AC}"/>
            </c:ext>
          </c:extLst>
        </c:ser>
        <c:ser>
          <c:idx val="3"/>
          <c:order val="1"/>
          <c:tx>
            <c:v>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Axial!$G$41:$J$41</c:f>
              <c:numCache>
                <c:formatCode>General</c:formatCode>
                <c:ptCount val="4"/>
                <c:pt idx="0">
                  <c:v>-4996.4371131688113</c:v>
                </c:pt>
                <c:pt idx="1">
                  <c:v>-485.01749670572065</c:v>
                </c:pt>
                <c:pt idx="2">
                  <c:v>773.52003132562766</c:v>
                </c:pt>
                <c:pt idx="3">
                  <c:v>1078.7751482515393</c:v>
                </c:pt>
              </c:numCache>
            </c:numRef>
          </c:xVal>
          <c:yVal>
            <c:numRef>
              <c:f>Axial!$G$42:$J$42</c:f>
              <c:numCache>
                <c:formatCode>General</c:formatCode>
                <c:ptCount val="4"/>
                <c:pt idx="0">
                  <c:v>15518.488634020026</c:v>
                </c:pt>
                <c:pt idx="1">
                  <c:v>-416.84678619181369</c:v>
                </c:pt>
                <c:pt idx="2">
                  <c:v>628.97482539091334</c:v>
                </c:pt>
                <c:pt idx="3">
                  <c:v>1027.337219655376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F-4FC2-B3A5-04B235C377AC}"/>
            </c:ext>
          </c:extLst>
        </c:ser>
        <c:ser>
          <c:idx val="0"/>
          <c:order val="2"/>
          <c:tx>
            <c:v>T30_Bas_Est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Axial!$S$41:$V$41</c:f>
              <c:numCache>
                <c:formatCode>General</c:formatCode>
                <c:ptCount val="4"/>
                <c:pt idx="0">
                  <c:v>81.24492538916941</c:v>
                </c:pt>
                <c:pt idx="1">
                  <c:v>-127.11223661318594</c:v>
                </c:pt>
                <c:pt idx="2">
                  <c:v>-205.60458440514873</c:v>
                </c:pt>
                <c:pt idx="3">
                  <c:v>1005.3399239620234</c:v>
                </c:pt>
              </c:numCache>
            </c:numRef>
          </c:xVal>
          <c:yVal>
            <c:numRef>
              <c:f>Axial!$S$42:$V$42</c:f>
              <c:numCache>
                <c:formatCode>General</c:formatCode>
                <c:ptCount val="4"/>
                <c:pt idx="0">
                  <c:v>76.798120697249558</c:v>
                </c:pt>
                <c:pt idx="1">
                  <c:v>-123.21624018621355</c:v>
                </c:pt>
                <c:pt idx="2">
                  <c:v>-225.549197892709</c:v>
                </c:pt>
                <c:pt idx="3">
                  <c:v>805.55468102834379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F-4FC2-B3A5-04B235C377AC}"/>
            </c:ext>
          </c:extLst>
        </c:ser>
        <c:ser>
          <c:idx val="2"/>
          <c:order val="3"/>
          <c:tx>
            <c:v>T30_Bas_Ouest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Axial!$X$41:$Z$41</c:f>
              <c:numCache>
                <c:formatCode>General</c:formatCode>
                <c:ptCount val="3"/>
                <c:pt idx="0">
                  <c:v>-162.56704811001785</c:v>
                </c:pt>
                <c:pt idx="1">
                  <c:v>-251.89651081782145</c:v>
                </c:pt>
                <c:pt idx="2">
                  <c:v>1078.7751482515393</c:v>
                </c:pt>
              </c:numCache>
            </c:numRef>
          </c:xVal>
          <c:yVal>
            <c:numRef>
              <c:f>Axial!$X$42:$Z$42</c:f>
              <c:numCache>
                <c:formatCode>General</c:formatCode>
                <c:ptCount val="3"/>
                <c:pt idx="0">
                  <c:v>-142.9848543746559</c:v>
                </c:pt>
                <c:pt idx="1">
                  <c:v>-239.95096106085262</c:v>
                </c:pt>
                <c:pt idx="2">
                  <c:v>1027.337219655376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F-4FC2-B3A5-04B235C377AC}"/>
            </c:ext>
          </c:extLst>
        </c:ser>
        <c:ser>
          <c:idx val="4"/>
          <c:order val="4"/>
          <c:tx>
            <c:v>T10_Bas_Est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Axial!$AI$41:$AL$41</c:f>
              <c:numCache>
                <c:formatCode>General</c:formatCode>
                <c:ptCount val="4"/>
                <c:pt idx="0">
                  <c:v>33341.03981819193</c:v>
                </c:pt>
                <c:pt idx="1">
                  <c:v>1483.0189278183564</c:v>
                </c:pt>
                <c:pt idx="2">
                  <c:v>1936.2117752548243</c:v>
                </c:pt>
                <c:pt idx="3">
                  <c:v>2373.8839668347523</c:v>
                </c:pt>
              </c:numCache>
            </c:numRef>
          </c:xVal>
          <c:yVal>
            <c:numRef>
              <c:f>Axial!$AI$42:$AL$42</c:f>
              <c:numCache>
                <c:formatCode>General</c:formatCode>
                <c:ptCount val="4"/>
                <c:pt idx="0">
                  <c:v>-472.19755099689621</c:v>
                </c:pt>
                <c:pt idx="1">
                  <c:v>708.62874419583284</c:v>
                </c:pt>
                <c:pt idx="2">
                  <c:v>859.90493712758791</c:v>
                </c:pt>
                <c:pt idx="3">
                  <c:v>1103.4760759229139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F-4FC2-B3A5-04B235C377AC}"/>
            </c:ext>
          </c:extLst>
        </c:ser>
        <c:ser>
          <c:idx val="5"/>
          <c:order val="5"/>
          <c:tx>
            <c:v>T10_Bas_Ouest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Axial!$AM$41:$AP$41</c:f>
              <c:numCache>
                <c:formatCode>General</c:formatCode>
                <c:ptCount val="4"/>
                <c:pt idx="0">
                  <c:v>34239.263258662453</c:v>
                </c:pt>
                <c:pt idx="1">
                  <c:v>83497.768926729026</c:v>
                </c:pt>
                <c:pt idx="2">
                  <c:v>3082.9655459710716</c:v>
                </c:pt>
                <c:pt idx="3">
                  <c:v>3616.5341636912985</c:v>
                </c:pt>
              </c:numCache>
            </c:numRef>
          </c:xVal>
          <c:yVal>
            <c:numRef>
              <c:f>Axial!$AM$42:$AP$42</c:f>
              <c:numCache>
                <c:formatCode>General</c:formatCode>
                <c:ptCount val="4"/>
                <c:pt idx="0">
                  <c:v>21348.592777908656</c:v>
                </c:pt>
                <c:pt idx="1">
                  <c:v>51497.840097244567</c:v>
                </c:pt>
                <c:pt idx="2">
                  <c:v>1557.4787947358029</c:v>
                </c:pt>
                <c:pt idx="3">
                  <c:v>1919.9835970793329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F-4FC2-B3A5-04B235C3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G1 (MPa)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G2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 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Sheet1!$C$32:$F$32</c:f>
              <c:numCache>
                <c:formatCode>General</c:formatCode>
                <c:ptCount val="4"/>
                <c:pt idx="0">
                  <c:v>181.26369884258764</c:v>
                </c:pt>
                <c:pt idx="1">
                  <c:v>257.73275797688456</c:v>
                </c:pt>
                <c:pt idx="2">
                  <c:v>320.69348224546775</c:v>
                </c:pt>
                <c:pt idx="3">
                  <c:v>408.08321213228413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1-4495-A49D-8FA67AB4BD15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Sheet1!$G$32:$J$32</c:f>
              <c:numCache>
                <c:formatCode>General</c:formatCode>
                <c:ptCount val="4"/>
                <c:pt idx="0">
                  <c:v>167.02756542869113</c:v>
                </c:pt>
                <c:pt idx="1">
                  <c:v>231.70027857043826</c:v>
                </c:pt>
                <c:pt idx="2">
                  <c:v>284.72240252237754</c:v>
                </c:pt>
                <c:pt idx="3">
                  <c:v>374.68929406315027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1-4495-A49D-8FA67AB4BD15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Sheet1!$S$32:$V$32</c:f>
              <c:numCache>
                <c:formatCode>General</c:formatCode>
                <c:ptCount val="4"/>
                <c:pt idx="0">
                  <c:v>40.804072159491803</c:v>
                </c:pt>
                <c:pt idx="1">
                  <c:v>71.467054600874377</c:v>
                </c:pt>
                <c:pt idx="2">
                  <c:v>90.642481863676849</c:v>
                </c:pt>
                <c:pt idx="3">
                  <c:v>128.6131046003544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1-4495-A49D-8FA67AB4BD15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Sheet1!$W$32:$Z$32</c:f>
              <c:numCache>
                <c:formatCode>General</c:formatCode>
                <c:ptCount val="4"/>
                <c:pt idx="0">
                  <c:v>38.362508653366277</c:v>
                </c:pt>
                <c:pt idx="1">
                  <c:v>56.665559548215903</c:v>
                </c:pt>
                <c:pt idx="2">
                  <c:v>81.586807890338619</c:v>
                </c:pt>
                <c:pt idx="3">
                  <c:v>126.6131472776455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1-4495-A49D-8FA67AB4BD15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Sheet1!$AI$32:$AL$32</c:f>
              <c:numCache>
                <c:formatCode>General</c:formatCode>
                <c:ptCount val="4"/>
                <c:pt idx="0">
                  <c:v>13.13978314924459</c:v>
                </c:pt>
                <c:pt idx="1">
                  <c:v>19.868553166685928</c:v>
                </c:pt>
                <c:pt idx="2">
                  <c:v>26.071541557843616</c:v>
                </c:pt>
                <c:pt idx="3">
                  <c:v>39.066843451479485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71-4495-A49D-8FA67AB4BD15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Sheet1!$AM$32:$AP$32</c:f>
              <c:numCache>
                <c:formatCode>General</c:formatCode>
                <c:ptCount val="4"/>
                <c:pt idx="0">
                  <c:v>12.918980477015271</c:v>
                </c:pt>
                <c:pt idx="1">
                  <c:v>22.17567967917968</c:v>
                </c:pt>
                <c:pt idx="2">
                  <c:v>27.816108598456879</c:v>
                </c:pt>
                <c:pt idx="3">
                  <c:v>36.684201307406539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71-4495-A49D-8FA67AB4BD15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Sheet1!$AY$32:$BB$32</c:f>
              <c:numCache>
                <c:formatCode>General</c:formatCode>
                <c:ptCount val="4"/>
                <c:pt idx="0">
                  <c:v>6.5235354456421293</c:v>
                </c:pt>
                <c:pt idx="1">
                  <c:v>11.413584446387537</c:v>
                </c:pt>
                <c:pt idx="2">
                  <c:v>12.398712784433114</c:v>
                </c:pt>
                <c:pt idx="3">
                  <c:v>14.864304863669318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1-4495-A49D-8FA67AB4BD15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Sheet1!$BC$32:$BF$32</c:f>
              <c:numCache>
                <c:formatCode>General</c:formatCode>
                <c:ptCount val="4"/>
                <c:pt idx="0">
                  <c:v>4.2155778323131869</c:v>
                </c:pt>
                <c:pt idx="1">
                  <c:v>11.431338422098117</c:v>
                </c:pt>
                <c:pt idx="2">
                  <c:v>11.076624035964489</c:v>
                </c:pt>
                <c:pt idx="3">
                  <c:v>18.647608531724853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71-4495-A49D-8FA67AB4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(</a:t>
                </a:r>
                <a:r>
                  <a:rPr lang="fr-FR" sz="1800" b="0" i="0" u="none" strike="noStrike" baseline="0">
                    <a:effectLst/>
                  </a:rPr>
                  <a:t>MPa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Master curves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phiK</a:t>
            </a:r>
            <a:r>
              <a:rPr lang="fr-FR" sz="2400" baseline="-25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θz</a:t>
            </a:r>
            <a:r>
              <a:rPr lang="fr-FR" sz="24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* </a:t>
            </a:r>
            <a:endParaRPr lang="fr-FR" sz="2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0778604597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Sheet1!$C$37:$F$37</c:f>
              <c:numCache>
                <c:formatCode>General</c:formatCode>
                <c:ptCount val="4"/>
                <c:pt idx="0">
                  <c:v>42.345796105374525</c:v>
                </c:pt>
                <c:pt idx="1">
                  <c:v>39.937430324734983</c:v>
                </c:pt>
                <c:pt idx="2">
                  <c:v>38.067268470160819</c:v>
                </c:pt>
                <c:pt idx="3">
                  <c:v>36.40316586244365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A-4A77-A735-0BC16B1980B0}"/>
            </c:ext>
          </c:extLst>
        </c:ser>
        <c:ser>
          <c:idx val="8"/>
          <c:order val="1"/>
          <c:tx>
            <c:v>T10-upper-left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Sheet1!$B$74:$E$74</c:f>
              <c:numCache>
                <c:formatCode>General</c:formatCode>
                <c:ptCount val="4"/>
                <c:pt idx="0">
                  <c:v>0.6</c:v>
                </c:pt>
                <c:pt idx="1">
                  <c:v>1.7999999999999998</c:v>
                </c:pt>
                <c:pt idx="2">
                  <c:v>6</c:v>
                </c:pt>
                <c:pt idx="3">
                  <c:v>18</c:v>
                </c:pt>
              </c:numCache>
            </c:numRef>
          </c:xVal>
          <c:yVal>
            <c:numRef>
              <c:f>Sheet1!$G$37:$J$37</c:f>
              <c:numCache>
                <c:formatCode>General</c:formatCode>
                <c:ptCount val="4"/>
                <c:pt idx="0">
                  <c:v>40.64378239944665</c:v>
                </c:pt>
                <c:pt idx="1">
                  <c:v>39.00855832739532</c:v>
                </c:pt>
                <c:pt idx="2">
                  <c:v>37.078523151850227</c:v>
                </c:pt>
                <c:pt idx="3">
                  <c:v>35.530991854248796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A-4A77-A735-0BC16B1980B0}"/>
            </c:ext>
          </c:extLst>
        </c:ser>
        <c:ser>
          <c:idx val="1"/>
          <c:order val="2"/>
          <c:tx>
            <c:v>T20-Upper-right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Sheet1!$S$37:$V$37</c:f>
              <c:numCache>
                <c:formatCode>General</c:formatCode>
                <c:ptCount val="4"/>
                <c:pt idx="0">
                  <c:v>49.601976850003098</c:v>
                </c:pt>
                <c:pt idx="1">
                  <c:v>48.386202084723813</c:v>
                </c:pt>
                <c:pt idx="2">
                  <c:v>48.32356267813843</c:v>
                </c:pt>
                <c:pt idx="3">
                  <c:v>46.880766224541318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A-4A77-A735-0BC16B1980B0}"/>
            </c:ext>
          </c:extLst>
        </c:ser>
        <c:ser>
          <c:idx val="10"/>
          <c:order val="3"/>
          <c:tx>
            <c:v>T20-Upper-left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Sheet1!$B$78:$E$78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Sheet1!$W$37:$Z$37</c:f>
              <c:numCache>
                <c:formatCode>General</c:formatCode>
                <c:ptCount val="4"/>
                <c:pt idx="0">
                  <c:v>48.248237862067704</c:v>
                </c:pt>
                <c:pt idx="1">
                  <c:v>48.105250026877414</c:v>
                </c:pt>
                <c:pt idx="2">
                  <c:v>46.894422432560276</c:v>
                </c:pt>
                <c:pt idx="3">
                  <c:v>45.285322441623286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A-4A77-A735-0BC16B1980B0}"/>
            </c:ext>
          </c:extLst>
        </c:ser>
        <c:ser>
          <c:idx val="3"/>
          <c:order val="4"/>
          <c:tx>
            <c:v>T30-Upper-right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Sheet1!$AI$37:$AL$37</c:f>
              <c:numCache>
                <c:formatCode>General</c:formatCode>
                <c:ptCount val="4"/>
                <c:pt idx="0">
                  <c:v>47.96161329079699</c:v>
                </c:pt>
                <c:pt idx="1">
                  <c:v>49.542797263060514</c:v>
                </c:pt>
                <c:pt idx="2">
                  <c:v>51.264594965185957</c:v>
                </c:pt>
                <c:pt idx="3">
                  <c:v>51.063651454043189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AA-4A77-A735-0BC16B1980B0}"/>
            </c:ext>
          </c:extLst>
        </c:ser>
        <c:ser>
          <c:idx val="12"/>
          <c:order val="5"/>
          <c:tx>
            <c:v>T30-Upper-left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Sheet1!$B$82:$E$82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8.9999999999999998E-4</c:v>
                </c:pt>
                <c:pt idx="2">
                  <c:v>3.0000000000000001E-3</c:v>
                </c:pt>
                <c:pt idx="3">
                  <c:v>8.9999999999999993E-3</c:v>
                </c:pt>
              </c:numCache>
            </c:numRef>
          </c:xVal>
          <c:yVal>
            <c:numRef>
              <c:f>Sheet1!$AM$37:$AP$37</c:f>
              <c:numCache>
                <c:formatCode>General</c:formatCode>
                <c:ptCount val="4"/>
                <c:pt idx="0">
                  <c:v>46.74518230229463</c:v>
                </c:pt>
                <c:pt idx="1">
                  <c:v>47.529169476435371</c:v>
                </c:pt>
                <c:pt idx="2">
                  <c:v>49.536180309908119</c:v>
                </c:pt>
                <c:pt idx="3">
                  <c:v>50.112473181447378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AA-4A77-A735-0BC16B1980B0}"/>
            </c:ext>
          </c:extLst>
        </c:ser>
        <c:ser>
          <c:idx val="6"/>
          <c:order val="6"/>
          <c:tx>
            <c:v>T40-Upper-right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Sheet1!$AY$37:$BB$37</c:f>
              <c:numCache>
                <c:formatCode>General</c:formatCode>
                <c:ptCount val="4"/>
                <c:pt idx="0">
                  <c:v>44.195951415427835</c:v>
                </c:pt>
                <c:pt idx="1">
                  <c:v>42.199914211697205</c:v>
                </c:pt>
                <c:pt idx="2">
                  <c:v>45.929881466032697</c:v>
                </c:pt>
                <c:pt idx="3">
                  <c:v>49.584726540553518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AA-4A77-A735-0BC16B1980B0}"/>
            </c:ext>
          </c:extLst>
        </c:ser>
        <c:ser>
          <c:idx val="14"/>
          <c:order val="7"/>
          <c:tx>
            <c:v>T40-Upper-left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Sheet1!$B$86:$E$86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6.0000000000000002E-5</c:v>
                </c:pt>
                <c:pt idx="2">
                  <c:v>2.0000000000000001E-4</c:v>
                </c:pt>
                <c:pt idx="3">
                  <c:v>5.9999999999999995E-4</c:v>
                </c:pt>
              </c:numCache>
            </c:numRef>
          </c:xVal>
          <c:yVal>
            <c:numRef>
              <c:f>Sheet1!$BC$37:$BF$37</c:f>
              <c:numCache>
                <c:formatCode>General</c:formatCode>
                <c:ptCount val="4"/>
                <c:pt idx="0">
                  <c:v>42.457801382910155</c:v>
                </c:pt>
                <c:pt idx="1">
                  <c:v>43.970174310869091</c:v>
                </c:pt>
                <c:pt idx="2">
                  <c:v>46.230486532151296</c:v>
                </c:pt>
                <c:pt idx="3">
                  <c:v>47.366420979023317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AA-4A77-A735-0BC16B19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9712"/>
        <c:axId val="394364704"/>
      </c:scatterChart>
      <c:valAx>
        <c:axId val="3943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Fréquence</a:t>
                </a:r>
                <a:r>
                  <a:rPr lang="fr-F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fr-F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64704"/>
        <c:crosses val="autoZero"/>
        <c:crossBetween val="midCat"/>
      </c:valAx>
      <c:valAx>
        <c:axId val="394364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Phi(</a:t>
                </a:r>
                <a:r>
                  <a:rPr lang="fr-FR" sz="1800" b="0" i="0" u="none" strike="noStrike" baseline="0">
                    <a:effectLst/>
                  </a:rPr>
                  <a:t>°</a:t>
                </a:r>
                <a:r>
                  <a:rPr lang="fr-F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r-CA"/>
              <a:t>Graphic 2: Black diagramme</a:t>
            </a:r>
          </a:p>
        </c:rich>
      </c:tx>
      <c:layout>
        <c:manualLayout>
          <c:xMode val="edge"/>
          <c:yMode val="edge"/>
          <c:x val="0.27973579824261097"/>
          <c:y val="3.8062341905147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1693434330944"/>
          <c:y val="0.21107302097923364"/>
          <c:w val="0.60055930010468095"/>
          <c:h val="0.58131586105756106"/>
        </c:manualLayout>
      </c:layout>
      <c:scatterChart>
        <c:scatterStyle val="lineMarker"/>
        <c:varyColors val="0"/>
        <c:ser>
          <c:idx val="1"/>
          <c:order val="0"/>
          <c:tx>
            <c:v>-24.88382684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2"/>
              <c:pt idx="0">
                <c:v>3.377344229891281</c:v>
              </c:pt>
              <c:pt idx="1">
                <c:v>2.7720313420148206</c:v>
              </c:pt>
              <c:pt idx="2">
                <c:v>2.3497599093860497</c:v>
              </c:pt>
              <c:pt idx="3">
                <c:v>1.9410065021192597</c:v>
              </c:pt>
              <c:pt idx="4">
                <c:v>1.6420139597709003</c:v>
              </c:pt>
              <c:pt idx="5">
                <c:v>1.3594272996175671</c:v>
              </c:pt>
            </c:numLit>
          </c:xVal>
          <c:yVal>
            <c:numLit>
              <c:formatCode>General</c:formatCode>
              <c:ptCount val="12"/>
              <c:pt idx="0">
                <c:v>29671.62134803578</c:v>
              </c:pt>
              <c:pt idx="1">
                <c:v>30910.94636639555</c:v>
              </c:pt>
              <c:pt idx="2">
                <c:v>31920.476030862465</c:v>
              </c:pt>
              <c:pt idx="3">
                <c:v>32849.03202459024</c:v>
              </c:pt>
              <c:pt idx="4">
                <c:v>33576.472895115636</c:v>
              </c:pt>
              <c:pt idx="5">
                <c:v>34238.468936036916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EE-479B-85A6-106D96185742}"/>
            </c:ext>
          </c:extLst>
        </c:ser>
        <c:ser>
          <c:idx val="3"/>
          <c:order val="1"/>
          <c:tx>
            <c:v>-15.12898403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5.5053959905126719</c:v>
              </c:pt>
              <c:pt idx="1">
                <c:v>4.7310006248280132</c:v>
              </c:pt>
              <c:pt idx="2">
                <c:v>4.10044238857874</c:v>
              </c:pt>
              <c:pt idx="3">
                <c:v>3.4988353368719438</c:v>
              </c:pt>
              <c:pt idx="4">
                <c:v>3.0136426430072776</c:v>
              </c:pt>
              <c:pt idx="5">
                <c:v>2.5395745713576603</c:v>
              </c:pt>
            </c:numLit>
          </c:xVal>
          <c:yVal>
            <c:numLit>
              <c:formatCode>General</c:formatCode>
              <c:ptCount val="12"/>
              <c:pt idx="0">
                <c:v>24330.989482373931</c:v>
              </c:pt>
              <c:pt idx="1">
                <c:v>26034.499996974988</c:v>
              </c:pt>
              <c:pt idx="2">
                <c:v>27453.958528871088</c:v>
              </c:pt>
              <c:pt idx="3">
                <c:v>28877.739237406946</c:v>
              </c:pt>
              <c:pt idx="4">
                <c:v>30041.615581324033</c:v>
              </c:pt>
              <c:pt idx="5">
                <c:v>31161.479439934959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5EE-479B-85A6-106D96185742}"/>
            </c:ext>
          </c:extLst>
        </c:ser>
        <c:ser>
          <c:idx val="5"/>
          <c:order val="2"/>
          <c:tx>
            <c:v>-5.479650643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10CE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9.5464281046033559</c:v>
              </c:pt>
              <c:pt idx="1">
                <c:v>8.1769766280413219</c:v>
              </c:pt>
              <c:pt idx="2">
                <c:v>7.1036158884919782</c:v>
              </c:pt>
              <c:pt idx="3">
                <c:v>6.1554072485231028</c:v>
              </c:pt>
              <c:pt idx="4">
                <c:v>5.4062667687078365</c:v>
              </c:pt>
              <c:pt idx="5">
                <c:v>4.6513966215843103</c:v>
              </c:pt>
            </c:numLit>
          </c:xVal>
          <c:yVal>
            <c:numLit>
              <c:formatCode>General</c:formatCode>
              <c:ptCount val="12"/>
              <c:pt idx="0">
                <c:v>17022.683218640581</c:v>
              </c:pt>
              <c:pt idx="1">
                <c:v>19091.014892504347</c:v>
              </c:pt>
              <c:pt idx="2">
                <c:v>20931.503171213189</c:v>
              </c:pt>
              <c:pt idx="3">
                <c:v>22843.718924585279</c:v>
              </c:pt>
              <c:pt idx="4">
                <c:v>24508.705592222334</c:v>
              </c:pt>
              <c:pt idx="5">
                <c:v>26223.691325093212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5EE-479B-85A6-106D96185742}"/>
            </c:ext>
          </c:extLst>
        </c:ser>
        <c:ser>
          <c:idx val="7"/>
          <c:order val="3"/>
          <c:tx>
            <c:v>4.557731175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17.57369515470678</c:v>
              </c:pt>
              <c:pt idx="1">
                <c:v>15.028530719402998</c:v>
              </c:pt>
              <c:pt idx="2">
                <c:v>12.946158800701697</c:v>
              </c:pt>
              <c:pt idx="3">
                <c:v>11.049029502908176</c:v>
              </c:pt>
              <c:pt idx="4">
                <c:v>9.6198822287676329</c:v>
              </c:pt>
              <c:pt idx="5">
                <c:v>8.2587915116585364</c:v>
              </c:pt>
            </c:numLit>
          </c:xVal>
          <c:yVal>
            <c:numLit>
              <c:formatCode>General</c:formatCode>
              <c:ptCount val="12"/>
              <c:pt idx="0">
                <c:v>9060.7494119418261</c:v>
              </c:pt>
              <c:pt idx="1">
                <c:v>11092.059886737432</c:v>
              </c:pt>
              <c:pt idx="2">
                <c:v>13062.010964066179</c:v>
              </c:pt>
              <c:pt idx="3">
                <c:v>15262.565902240718</c:v>
              </c:pt>
              <c:pt idx="4">
                <c:v>17270.966284392351</c:v>
              </c:pt>
              <c:pt idx="5">
                <c:v>19467.781813424663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5EE-479B-85A6-106D96185742}"/>
            </c:ext>
          </c:extLst>
        </c:ser>
        <c:ser>
          <c:idx val="9"/>
          <c:order val="4"/>
          <c:tx>
            <c:v>14.8070362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29.57459945820581</c:v>
              </c:pt>
              <c:pt idx="1">
                <c:v>26.01959431195392</c:v>
              </c:pt>
              <c:pt idx="2">
                <c:v>22.792185371970877</c:v>
              </c:pt>
              <c:pt idx="3">
                <c:v>19.518530250601845</c:v>
              </c:pt>
              <c:pt idx="4">
                <c:v>16.891322480165773</c:v>
              </c:pt>
              <c:pt idx="5">
                <c:v>14.294231786209725</c:v>
              </c:pt>
            </c:numLit>
          </c:xVal>
          <c:yVal>
            <c:numLit>
              <c:formatCode>General</c:formatCode>
              <c:ptCount val="12"/>
              <c:pt idx="0">
                <c:v>3351.8428069869237</c:v>
              </c:pt>
              <c:pt idx="1">
                <c:v>4704.6437313292408</c:v>
              </c:pt>
              <c:pt idx="2">
                <c:v>6218.4619138333255</c:v>
              </c:pt>
              <c:pt idx="3">
                <c:v>8139.1801095334049</c:v>
              </c:pt>
              <c:pt idx="4">
                <c:v>10091.488940055871</c:v>
              </c:pt>
              <c:pt idx="5">
                <c:v>12405.573872610263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5EE-479B-85A6-106D96185742}"/>
            </c:ext>
          </c:extLst>
        </c:ser>
        <c:ser>
          <c:idx val="11"/>
          <c:order val="5"/>
          <c:tx>
            <c:v>24.14526466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40.927782742552587</c:v>
              </c:pt>
              <c:pt idx="1">
                <c:v>37.669947299443145</c:v>
              </c:pt>
              <c:pt idx="2">
                <c:v>34.22666134135315</c:v>
              </c:pt>
              <c:pt idx="3">
                <c:v>30.172619729518928</c:v>
              </c:pt>
              <c:pt idx="4">
                <c:v>26.467156848330188</c:v>
              </c:pt>
              <c:pt idx="5">
                <c:v>22.595540705701847</c:v>
              </c:pt>
            </c:numLit>
          </c:xVal>
          <c:yVal>
            <c:numLit>
              <c:formatCode>General</c:formatCode>
              <c:ptCount val="12"/>
              <c:pt idx="0">
                <c:v>995.00647294595922</c:v>
              </c:pt>
              <c:pt idx="1">
                <c:v>1614.8589329593747</c:v>
              </c:pt>
              <c:pt idx="2">
                <c:v>2434.0155436286718</c:v>
              </c:pt>
              <c:pt idx="3">
                <c:v>3656.0080603729593</c:v>
              </c:pt>
              <c:pt idx="4">
                <c:v>5079.0597721189642</c:v>
              </c:pt>
              <c:pt idx="5">
                <c:v>6994.5139307392319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5EE-479B-85A6-106D96185742}"/>
            </c:ext>
          </c:extLst>
        </c:ser>
        <c:ser>
          <c:idx val="13"/>
          <c:order val="6"/>
          <c:tx>
            <c:v>34.02896666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39.671198635104822</c:v>
              </c:pt>
              <c:pt idx="1">
                <c:v>40.484452911769424</c:v>
              </c:pt>
              <c:pt idx="2">
                <c:v>41.915659395175496</c:v>
              </c:pt>
              <c:pt idx="3">
                <c:v>41.615173241689781</c:v>
              </c:pt>
              <c:pt idx="4">
                <c:v>40.738713544376722</c:v>
              </c:pt>
              <c:pt idx="5">
                <c:v>38.699416658707861</c:v>
              </c:pt>
              <c:pt idx="6">
                <c:v>35.837938035023384</c:v>
              </c:pt>
              <c:pt idx="7">
                <c:v>32.134899966307117</c:v>
              </c:pt>
            </c:numLit>
          </c:xVal>
          <c:yVal>
            <c:numLit>
              <c:formatCode>General</c:formatCode>
              <c:ptCount val="12"/>
              <c:pt idx="0">
                <c:v>154.27561160284438</c:v>
              </c:pt>
              <c:pt idx="1">
                <c:v>222.80695245268248</c:v>
              </c:pt>
              <c:pt idx="2">
                <c:v>336.62832217530394</c:v>
              </c:pt>
              <c:pt idx="3">
                <c:v>550.6795936398089</c:v>
              </c:pt>
              <c:pt idx="4">
                <c:v>867.02794413934032</c:v>
              </c:pt>
              <c:pt idx="5">
                <c:v>1419.2287468991776</c:v>
              </c:pt>
              <c:pt idx="6">
                <c:v>2185.9510353491519</c:v>
              </c:pt>
              <c:pt idx="7">
                <c:v>3365.7525831568296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5EE-479B-85A6-106D96185742}"/>
            </c:ext>
          </c:extLst>
        </c:ser>
        <c:ser>
          <c:idx val="15"/>
          <c:order val="7"/>
          <c:tx>
            <c:v>43.70857727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32.389535707444111</c:v>
              </c:pt>
              <c:pt idx="1">
                <c:v>32.101992272475314</c:v>
              </c:pt>
              <c:pt idx="2">
                <c:v>34.910865704496601</c:v>
              </c:pt>
              <c:pt idx="3">
                <c:v>38.714891983165977</c:v>
              </c:pt>
              <c:pt idx="4">
                <c:v>41.670098209224584</c:v>
              </c:pt>
              <c:pt idx="5">
                <c:v>43.483166249778705</c:v>
              </c:pt>
            </c:numLit>
          </c:xVal>
          <c:yVal>
            <c:numLit>
              <c:formatCode>General</c:formatCode>
              <c:ptCount val="12"/>
              <c:pt idx="0">
                <c:v>75.348771217239701</c:v>
              </c:pt>
              <c:pt idx="1">
                <c:v>92.435596867243675</c:v>
              </c:pt>
              <c:pt idx="2">
                <c:v>122.05504434460101</c:v>
              </c:pt>
              <c:pt idx="3">
                <c:v>175.77883062637389</c:v>
              </c:pt>
              <c:pt idx="4">
                <c:v>264.55223589910952</c:v>
              </c:pt>
              <c:pt idx="5">
                <c:v>439.49787125329135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5EE-479B-85A6-106D96185742}"/>
            </c:ext>
          </c:extLst>
        </c:ser>
        <c:ser>
          <c:idx val="17"/>
          <c:order val="8"/>
          <c:tx>
            <c:v>53.22620257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25.159225628948136</c:v>
              </c:pt>
              <c:pt idx="1">
                <c:v>25.057518689885416</c:v>
              </c:pt>
              <c:pt idx="2">
                <c:v>28.928220301339106</c:v>
              </c:pt>
              <c:pt idx="3">
                <c:v>33.870439760360732</c:v>
              </c:pt>
            </c:numLit>
          </c:xVal>
          <c:yVal>
            <c:numLit>
              <c:formatCode>General</c:formatCode>
              <c:ptCount val="12"/>
              <c:pt idx="0">
                <c:v>57.556136569429839</c:v>
              </c:pt>
              <c:pt idx="1">
                <c:v>80.787545573264637</c:v>
              </c:pt>
              <c:pt idx="2">
                <c:v>85.332428081437229</c:v>
              </c:pt>
              <c:pt idx="3">
                <c:v>108.90357031092971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5EE-479B-85A6-106D96185742}"/>
            </c:ext>
          </c:extLst>
        </c:ser>
        <c:ser>
          <c:idx val="19"/>
          <c:order val="9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9-A5EE-479B-85A6-106D96185742}"/>
            </c:ext>
          </c:extLst>
        </c:ser>
        <c:ser>
          <c:idx val="21"/>
          <c:order val="10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0033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A-A5EE-479B-85A6-106D96185742}"/>
            </c:ext>
          </c:extLst>
        </c:ser>
        <c:ser>
          <c:idx val="23"/>
          <c:order val="11"/>
          <c:tx>
            <c:v>#REF!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2"/>
            </c:numLit>
          </c:xVal>
          <c:yVal>
            <c:numLit>
              <c:formatCode>General</c:formatCode>
              <c:ptCount val="12"/>
            </c:numLit>
          </c:yVal>
          <c:smooth val="0"/>
          <c:extLst>
            <c:ext xmlns:c16="http://schemas.microsoft.com/office/drawing/2014/chart" uri="{C3380CC4-5D6E-409C-BE32-E72D297353CC}">
              <c16:uniqueId val="{0000000B-A5EE-479B-85A6-106D96185742}"/>
            </c:ext>
          </c:extLst>
        </c:ser>
        <c:ser>
          <c:idx val="0"/>
          <c:order val="12"/>
          <c:tx>
            <c:v>2S2P1D model</c:v>
          </c:tx>
          <c:spPr>
            <a:ln w="19050">
              <a:noFill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3.5111250000000003E-93</c:v>
              </c:pt>
              <c:pt idx="1">
                <c:v>3.4820548768423618E-3</c:v>
              </c:pt>
              <c:pt idx="2">
                <c:v>3.4247468930937074E-2</c:v>
              </c:pt>
              <c:pt idx="3">
                <c:v>0.10098371331059448</c:v>
              </c:pt>
              <c:pt idx="4">
                <c:v>0.32560102607171032</c:v>
              </c:pt>
              <c:pt idx="5">
                <c:v>0.92579632475916274</c:v>
              </c:pt>
              <c:pt idx="6">
                <c:v>2.7751351991284636</c:v>
              </c:pt>
              <c:pt idx="7">
                <c:v>6.9675983247943352</c:v>
              </c:pt>
              <c:pt idx="8">
                <c:v>11.627942027238015</c:v>
              </c:pt>
              <c:pt idx="9">
                <c:v>16.141749657595138</c:v>
              </c:pt>
              <c:pt idx="10">
                <c:v>27.305462273831786</c:v>
              </c:pt>
              <c:pt idx="11">
                <c:v>33.466548537704952</c:v>
              </c:pt>
              <c:pt idx="12">
                <c:v>36.919042848002903</c:v>
              </c:pt>
              <c:pt idx="13">
                <c:v>41.223294073746814</c:v>
              </c:pt>
              <c:pt idx="14">
                <c:v>42.275440517106496</c:v>
              </c:pt>
              <c:pt idx="15">
                <c:v>42.493005384071687</c:v>
              </c:pt>
              <c:pt idx="16">
                <c:v>41.852496509465595</c:v>
              </c:pt>
              <c:pt idx="17">
                <c:v>40.865850511983247</c:v>
              </c:pt>
              <c:pt idx="18">
                <c:v>39.901287904503299</c:v>
              </c:pt>
              <c:pt idx="19">
                <c:v>37.215238186742653</c:v>
              </c:pt>
              <c:pt idx="20">
                <c:v>35.134795320235973</c:v>
              </c:pt>
              <c:pt idx="21">
                <c:v>33.440499506198442</c:v>
              </c:pt>
              <c:pt idx="22">
                <c:v>29.469002264395812</c:v>
              </c:pt>
              <c:pt idx="23">
                <c:v>26.85615386870818</c:v>
              </c:pt>
              <c:pt idx="24">
                <c:v>24.944381076590901</c:v>
              </c:pt>
              <c:pt idx="25">
                <c:v>21.04707536666568</c:v>
              </c:pt>
              <c:pt idx="26">
                <c:v>18.829374003628679</c:v>
              </c:pt>
              <c:pt idx="27">
                <c:v>17.340712927427735</c:v>
              </c:pt>
              <c:pt idx="28">
                <c:v>14.572745475953859</c:v>
              </c:pt>
              <c:pt idx="29">
                <c:v>13.114062725435353</c:v>
              </c:pt>
              <c:pt idx="30">
                <c:v>12.165502594571493</c:v>
              </c:pt>
              <c:pt idx="31">
                <c:v>10.432446625154453</c:v>
              </c:pt>
              <c:pt idx="32">
                <c:v>9.5156551298803365</c:v>
              </c:pt>
              <c:pt idx="33">
                <c:v>8.9101117155732439</c:v>
              </c:pt>
              <c:pt idx="34">
                <c:v>7.7686092486293052</c:v>
              </c:pt>
              <c:pt idx="35">
                <c:v>6.7103212239112793</c:v>
              </c:pt>
              <c:pt idx="36">
                <c:v>5.8744529451639886</c:v>
              </c:pt>
              <c:pt idx="37">
                <c:v>5.0683433109249236</c:v>
              </c:pt>
              <c:pt idx="38">
                <c:v>4.4159509876312431</c:v>
              </c:pt>
              <c:pt idx="39">
                <c:v>3.7804803869297281</c:v>
              </c:pt>
              <c:pt idx="40">
                <c:v>3.2664684519973837</c:v>
              </c:pt>
              <c:pt idx="41">
                <c:v>2.7696192315849877</c:v>
              </c:pt>
              <c:pt idx="42">
                <c:v>2.3723922276337785</c:v>
              </c:pt>
              <c:pt idx="43">
                <c:v>1.9935572401275534</c:v>
              </c:pt>
              <c:pt idx="44">
                <c:v>1.6948479178153724</c:v>
              </c:pt>
              <c:pt idx="45">
                <c:v>1.4137195650591301</c:v>
              </c:pt>
              <c:pt idx="46">
                <c:v>0.99094056523130214</c:v>
              </c:pt>
              <c:pt idx="47">
                <c:v>0.68861304961404446</c:v>
              </c:pt>
              <c:pt idx="48">
                <c:v>0.47554443780249328</c:v>
              </c:pt>
              <c:pt idx="49">
                <c:v>0.32695452574653006</c:v>
              </c:pt>
              <c:pt idx="50">
                <c:v>6.7270466742541943E-16</c:v>
              </c:pt>
            </c:numLit>
          </c:xVal>
          <c:yVal>
            <c:numLit>
              <c:formatCode>General</c:formatCode>
              <c:ptCount val="51"/>
              <c:pt idx="0">
                <c:v>48</c:v>
              </c:pt>
              <c:pt idx="1">
                <c:v>48.000022207642324</c:v>
              </c:pt>
              <c:pt idx="2">
                <c:v>48.000647060824811</c:v>
              </c:pt>
              <c:pt idx="3">
                <c:v>48.003196102654663</c:v>
              </c:pt>
              <c:pt idx="4">
                <c:v>48.018092814859287</c:v>
              </c:pt>
              <c:pt idx="5">
                <c:v>48.085771104466559</c:v>
              </c:pt>
              <c:pt idx="6">
                <c:v>48.449987638182719</c:v>
              </c:pt>
              <c:pt idx="7">
                <c:v>49.898083894476734</c:v>
              </c:pt>
              <c:pt idx="8">
                <c:v>52.450945910177801</c:v>
              </c:pt>
              <c:pt idx="9">
                <c:v>56.029852784970764</c:v>
              </c:pt>
              <c:pt idx="10">
                <c:v>72.876694129086303</c:v>
              </c:pt>
              <c:pt idx="11">
                <c:v>93.733869440286455</c:v>
              </c:pt>
              <c:pt idx="12">
                <c:v>116.34904084629298</c:v>
              </c:pt>
              <c:pt idx="13">
                <c:v>194.03286828311241</c:v>
              </c:pt>
              <c:pt idx="14">
                <c:v>271.44440117246785</c:v>
              </c:pt>
              <c:pt idx="15">
                <c:v>347.92059225237733</c:v>
              </c:pt>
              <c:pt idx="16">
                <c:v>589.6129853660708</c:v>
              </c:pt>
              <c:pt idx="17">
                <c:v>815.33921396974893</c:v>
              </c:pt>
              <c:pt idx="18">
                <c:v>1029.050087824955</c:v>
              </c:pt>
              <c:pt idx="19">
                <c:v>1659.8897109085322</c:v>
              </c:pt>
              <c:pt idx="20">
                <c:v>2201.314477480757</c:v>
              </c:pt>
              <c:pt idx="21">
                <c:v>2680.1086818881013</c:v>
              </c:pt>
              <c:pt idx="22">
                <c:v>3946.934237259476</c:v>
              </c:pt>
              <c:pt idx="23">
                <c:v>4904.1762025477547</c:v>
              </c:pt>
              <c:pt idx="24">
                <c:v>5677.4204781874578</c:v>
              </c:pt>
              <c:pt idx="25">
                <c:v>7491.4591112530643</c:v>
              </c:pt>
              <c:pt idx="26">
                <c:v>8709.5679349402544</c:v>
              </c:pt>
              <c:pt idx="27">
                <c:v>9629.1200833620205</c:v>
              </c:pt>
              <c:pt idx="28">
                <c:v>11637.473977021567</c:v>
              </c:pt>
              <c:pt idx="29">
                <c:v>12909.939696409421</c:v>
              </c:pt>
              <c:pt idx="30">
                <c:v>13844.669856083963</c:v>
              </c:pt>
              <c:pt idx="31">
                <c:v>15835.240922603192</c:v>
              </c:pt>
              <c:pt idx="32">
                <c:v>17071.239693456817</c:v>
              </c:pt>
              <c:pt idx="33">
                <c:v>17969.587041037394</c:v>
              </c:pt>
              <c:pt idx="34">
                <c:v>19858.018490782775</c:v>
              </c:pt>
              <c:pt idx="35">
                <c:v>21844.307847052653</c:v>
              </c:pt>
              <c:pt idx="36">
                <c:v>23564.319272739074</c:v>
              </c:pt>
              <c:pt idx="37">
                <c:v>25330.684874081948</c:v>
              </c:pt>
              <c:pt idx="38">
                <c:v>26821.724679169805</c:v>
              </c:pt>
              <c:pt idx="39">
                <c:v>28313.729813754951</c:v>
              </c:pt>
              <c:pt idx="40">
                <c:v>29541.446990394772</c:v>
              </c:pt>
              <c:pt idx="41">
                <c:v>30740.640008115646</c:v>
              </c:pt>
              <c:pt idx="42">
                <c:v>31705.481448850427</c:v>
              </c:pt>
              <c:pt idx="43">
                <c:v>32628.977130057945</c:v>
              </c:pt>
              <c:pt idx="44">
                <c:v>33358.594412751649</c:v>
              </c:pt>
              <c:pt idx="45">
                <c:v>34045.915505824967</c:v>
              </c:pt>
              <c:pt idx="46">
                <c:v>35079.900889974691</c:v>
              </c:pt>
              <c:pt idx="47">
                <c:v>35819.038396744676</c:v>
              </c:pt>
              <c:pt idx="48">
                <c:v>36339.620397123748</c:v>
              </c:pt>
              <c:pt idx="49">
                <c:v>36702.442239362332</c:v>
              </c:pt>
              <c:pt idx="50">
                <c:v>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5EE-479B-85A6-106D96185742}"/>
            </c:ext>
          </c:extLst>
        </c:ser>
        <c:ser>
          <c:idx val="2"/>
          <c:order val="13"/>
          <c:tx>
            <c:v>24.8</c:v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Lit>
              <c:formatCode>General</c:formatCode>
              <c:ptCount val="8"/>
              <c:pt idx="0">
                <c:v>40.784945620326575</c:v>
              </c:pt>
              <c:pt idx="1">
                <c:v>42.180287406132891</c:v>
              </c:pt>
              <c:pt idx="2">
                <c:v>40.44245143846581</c:v>
              </c:pt>
              <c:pt idx="3">
                <c:v>37.447277099856308</c:v>
              </c:pt>
              <c:pt idx="4">
                <c:v>34.109108802019939</c:v>
              </c:pt>
              <c:pt idx="5">
                <c:v>28.844533227684209</c:v>
              </c:pt>
              <c:pt idx="6">
                <c:v>23.141455090454283</c:v>
              </c:pt>
              <c:pt idx="7">
                <c:v>19.004218264143187</c:v>
              </c:pt>
            </c:numLit>
          </c:xVal>
          <c:yVal>
            <c:numLit>
              <c:formatCode>General</c:formatCode>
              <c:ptCount val="8"/>
              <c:pt idx="0">
                <c:v>703.09786731239637</c:v>
              </c:pt>
              <c:pt idx="1">
                <c:v>996.03293081399079</c:v>
              </c:pt>
              <c:pt idx="2">
                <c:v>1493.9745272739765</c:v>
              </c:pt>
              <c:pt idx="3">
                <c:v>2336.8132606478443</c:v>
              </c:pt>
              <c:pt idx="4">
                <c:v>3404.9119072646017</c:v>
              </c:pt>
              <c:pt idx="5">
                <c:v>5097.3778342482583</c:v>
              </c:pt>
              <c:pt idx="6">
                <c:v>7194.4950663520776</c:v>
              </c:pt>
              <c:pt idx="7">
                <c:v>9495.6346082852142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A5EE-479B-85A6-106D96185742}"/>
            </c:ext>
          </c:extLst>
        </c:ser>
        <c:ser>
          <c:idx val="4"/>
          <c:order val="14"/>
          <c:tx>
            <c:v>EssaiMC</c:v>
          </c:tx>
          <c:spPr>
            <a:ln w="19050">
              <a:noFill/>
            </a:ln>
          </c:spPr>
          <c:xVal>
            <c:strRef>
              <c:f>Axial!$AW$5:$BT$5</c:f>
              <c:strCache>
                <c:ptCount val="18"/>
                <c:pt idx="1">
                  <c:v>Phi</c:v>
                </c:pt>
                <c:pt idx="2">
                  <c:v>16,01935704</c:v>
                </c:pt>
                <c:pt idx="3">
                  <c:v>64,252754</c:v>
                </c:pt>
                <c:pt idx="4">
                  <c:v>-9,166578279</c:v>
                </c:pt>
                <c:pt idx="5">
                  <c:v>17,60033647</c:v>
                </c:pt>
                <c:pt idx="6">
                  <c:v>-9,712474893</c:v>
                </c:pt>
                <c:pt idx="7">
                  <c:v>63,56751039</c:v>
                </c:pt>
                <c:pt idx="8">
                  <c:v>-7,837592098</c:v>
                </c:pt>
                <c:pt idx="9">
                  <c:v>18,65992425</c:v>
                </c:pt>
                <c:pt idx="17">
                  <c:v>Phi</c:v>
                </c:pt>
              </c:strCache>
            </c:strRef>
          </c:xVal>
          <c:yVal>
            <c:numRef>
              <c:f>Axial!$AW$7:$BT$7</c:f>
              <c:numCache>
                <c:formatCode>General</c:formatCode>
                <c:ptCount val="24"/>
                <c:pt idx="1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EE-479B-85A6-106D9618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93087"/>
        <c:axId val="1"/>
      </c:scatterChart>
      <c:valAx>
        <c:axId val="839893087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fr-FR"/>
                  <a:t>Phase angle (°)</a:t>
                </a:r>
              </a:p>
            </c:rich>
          </c:tx>
          <c:layout>
            <c:manualLayout>
              <c:xMode val="edge"/>
              <c:yMode val="edge"/>
              <c:x val="0.4751300696108639"/>
              <c:y val="0.900114026532181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fr-FR" sz="1000" b="0" i="0"/>
                  <a:t>|E*| (MPa)</a:t>
                </a:r>
                <a:endParaRPr lang="fr-FR" sz="1000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3989308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01394169111728"/>
          <c:y val="8.1969897223270458E-2"/>
          <c:w val="0.15073785419679681"/>
          <c:h val="0.58917126638239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" Type="http://schemas.openxmlformats.org/officeDocument/2006/relationships/chart" Target="../charts/chart57.xml"/><Relationship Id="rId21" Type="http://schemas.openxmlformats.org/officeDocument/2006/relationships/chart" Target="../charts/chart75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0" Type="http://schemas.openxmlformats.org/officeDocument/2006/relationships/chart" Target="../charts/chart74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89</xdr:row>
      <xdr:rowOff>144780</xdr:rowOff>
    </xdr:from>
    <xdr:to>
      <xdr:col>15</xdr:col>
      <xdr:colOff>182880</xdr:colOff>
      <xdr:row>111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44</xdr:row>
      <xdr:rowOff>76200</xdr:rowOff>
    </xdr:from>
    <xdr:to>
      <xdr:col>15</xdr:col>
      <xdr:colOff>144780</xdr:colOff>
      <xdr:row>66</xdr:row>
      <xdr:rowOff>68580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45</xdr:row>
      <xdr:rowOff>129540</xdr:rowOff>
    </xdr:from>
    <xdr:to>
      <xdr:col>21</xdr:col>
      <xdr:colOff>441960</xdr:colOff>
      <xdr:row>67</xdr:row>
      <xdr:rowOff>121920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70</xdr:row>
      <xdr:rowOff>167640</xdr:rowOff>
    </xdr:from>
    <xdr:to>
      <xdr:col>22</xdr:col>
      <xdr:colOff>68580</xdr:colOff>
      <xdr:row>92</xdr:row>
      <xdr:rowOff>160020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441960</xdr:colOff>
      <xdr:row>45</xdr:row>
      <xdr:rowOff>129540</xdr:rowOff>
    </xdr:from>
    <xdr:to>
      <xdr:col>29</xdr:col>
      <xdr:colOff>441960</xdr:colOff>
      <xdr:row>67</xdr:row>
      <xdr:rowOff>121920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441960</xdr:colOff>
      <xdr:row>70</xdr:row>
      <xdr:rowOff>129540</xdr:rowOff>
    </xdr:from>
    <xdr:to>
      <xdr:col>29</xdr:col>
      <xdr:colOff>441960</xdr:colOff>
      <xdr:row>92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777240</xdr:colOff>
      <xdr:row>45</xdr:row>
      <xdr:rowOff>99060</xdr:rowOff>
    </xdr:from>
    <xdr:to>
      <xdr:col>37</xdr:col>
      <xdr:colOff>777240</xdr:colOff>
      <xdr:row>67</xdr:row>
      <xdr:rowOff>91440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289560</xdr:colOff>
      <xdr:row>46</xdr:row>
      <xdr:rowOff>0</xdr:rowOff>
    </xdr:from>
    <xdr:to>
      <xdr:col>45</xdr:col>
      <xdr:colOff>289560</xdr:colOff>
      <xdr:row>67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99060</xdr:colOff>
      <xdr:row>69</xdr:row>
      <xdr:rowOff>175260</xdr:rowOff>
    </xdr:from>
    <xdr:to>
      <xdr:col>42</xdr:col>
      <xdr:colOff>480060</xdr:colOff>
      <xdr:row>95</xdr:row>
      <xdr:rowOff>7620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45720</xdr:colOff>
      <xdr:row>69</xdr:row>
      <xdr:rowOff>53340</xdr:rowOff>
    </xdr:from>
    <xdr:to>
      <xdr:col>51</xdr:col>
      <xdr:colOff>411480</xdr:colOff>
      <xdr:row>96</xdr:row>
      <xdr:rowOff>76200</xdr:rowOff>
    </xdr:to>
    <xdr:graphicFrame macro="">
      <xdr:nvGraphicFramePr>
        <xdr:cNvPr id="11" name="Graphique 2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243840</xdr:colOff>
      <xdr:row>55</xdr:row>
      <xdr:rowOff>106680</xdr:rowOff>
    </xdr:from>
    <xdr:to>
      <xdr:col>7</xdr:col>
      <xdr:colOff>243840</xdr:colOff>
      <xdr:row>77</xdr:row>
      <xdr:rowOff>99060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129540</xdr:colOff>
      <xdr:row>66</xdr:row>
      <xdr:rowOff>83820</xdr:rowOff>
    </xdr:from>
    <xdr:to>
      <xdr:col>15</xdr:col>
      <xdr:colOff>129540</xdr:colOff>
      <xdr:row>88</xdr:row>
      <xdr:rowOff>76200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228600</xdr:colOff>
      <xdr:row>44</xdr:row>
      <xdr:rowOff>129540</xdr:rowOff>
    </xdr:from>
    <xdr:to>
      <xdr:col>55</xdr:col>
      <xdr:colOff>228600</xdr:colOff>
      <xdr:row>66</xdr:row>
      <xdr:rowOff>121920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7620</xdr:colOff>
      <xdr:row>45</xdr:row>
      <xdr:rowOff>38100</xdr:rowOff>
    </xdr:from>
    <xdr:to>
      <xdr:col>70</xdr:col>
      <xdr:colOff>441960</xdr:colOff>
      <xdr:row>65</xdr:row>
      <xdr:rowOff>83820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114300</xdr:colOff>
      <xdr:row>44</xdr:row>
      <xdr:rowOff>99060</xdr:rowOff>
    </xdr:from>
    <xdr:to>
      <xdr:col>79</xdr:col>
      <xdr:colOff>114300</xdr:colOff>
      <xdr:row>66</xdr:row>
      <xdr:rowOff>91440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7620</xdr:colOff>
      <xdr:row>68</xdr:row>
      <xdr:rowOff>30480</xdr:rowOff>
    </xdr:from>
    <xdr:to>
      <xdr:col>58</xdr:col>
      <xdr:colOff>7620</xdr:colOff>
      <xdr:row>90</xdr:row>
      <xdr:rowOff>22860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129540</xdr:colOff>
      <xdr:row>64</xdr:row>
      <xdr:rowOff>175260</xdr:rowOff>
    </xdr:from>
    <xdr:to>
      <xdr:col>72</xdr:col>
      <xdr:colOff>129540</xdr:colOff>
      <xdr:row>86</xdr:row>
      <xdr:rowOff>167640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72</xdr:col>
      <xdr:colOff>541020</xdr:colOff>
      <xdr:row>67</xdr:row>
      <xdr:rowOff>15240</xdr:rowOff>
    </xdr:from>
    <xdr:to>
      <xdr:col>79</xdr:col>
      <xdr:colOff>541020</xdr:colOff>
      <xdr:row>89</xdr:row>
      <xdr:rowOff>7620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106680</xdr:colOff>
      <xdr:row>64</xdr:row>
      <xdr:rowOff>83820</xdr:rowOff>
    </xdr:from>
    <xdr:to>
      <xdr:col>65</xdr:col>
      <xdr:colOff>106680</xdr:colOff>
      <xdr:row>86</xdr:row>
      <xdr:rowOff>76200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706755</xdr:colOff>
      <xdr:row>68</xdr:row>
      <xdr:rowOff>116205</xdr:rowOff>
    </xdr:from>
    <xdr:to>
      <xdr:col>16</xdr:col>
      <xdr:colOff>706755</xdr:colOff>
      <xdr:row>90</xdr:row>
      <xdr:rowOff>108585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506730</xdr:colOff>
      <xdr:row>53</xdr:row>
      <xdr:rowOff>9525</xdr:rowOff>
    </xdr:from>
    <xdr:to>
      <xdr:col>16</xdr:col>
      <xdr:colOff>506730</xdr:colOff>
      <xdr:row>75</xdr:row>
      <xdr:rowOff>1905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708660</xdr:colOff>
      <xdr:row>50</xdr:row>
      <xdr:rowOff>81915</xdr:rowOff>
    </xdr:from>
    <xdr:to>
      <xdr:col>23</xdr:col>
      <xdr:colOff>708660</xdr:colOff>
      <xdr:row>72</xdr:row>
      <xdr:rowOff>74295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68580</xdr:colOff>
      <xdr:row>70</xdr:row>
      <xdr:rowOff>167640</xdr:rowOff>
    </xdr:from>
    <xdr:to>
      <xdr:col>25</xdr:col>
      <xdr:colOff>68580</xdr:colOff>
      <xdr:row>92</xdr:row>
      <xdr:rowOff>160020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470535</xdr:colOff>
      <xdr:row>52</xdr:row>
      <xdr:rowOff>34290</xdr:rowOff>
    </xdr:from>
    <xdr:to>
      <xdr:col>33</xdr:col>
      <xdr:colOff>470535</xdr:colOff>
      <xdr:row>74</xdr:row>
      <xdr:rowOff>26670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441960</xdr:colOff>
      <xdr:row>70</xdr:row>
      <xdr:rowOff>129540</xdr:rowOff>
    </xdr:from>
    <xdr:to>
      <xdr:col>33</xdr:col>
      <xdr:colOff>441960</xdr:colOff>
      <xdr:row>92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320040</xdr:colOff>
      <xdr:row>52</xdr:row>
      <xdr:rowOff>108585</xdr:rowOff>
    </xdr:from>
    <xdr:to>
      <xdr:col>42</xdr:col>
      <xdr:colOff>320040</xdr:colOff>
      <xdr:row>74</xdr:row>
      <xdr:rowOff>100965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689610</xdr:colOff>
      <xdr:row>52</xdr:row>
      <xdr:rowOff>66675</xdr:rowOff>
    </xdr:from>
    <xdr:to>
      <xdr:col>51</xdr:col>
      <xdr:colOff>689610</xdr:colOff>
      <xdr:row>74</xdr:row>
      <xdr:rowOff>51435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99060</xdr:colOff>
      <xdr:row>69</xdr:row>
      <xdr:rowOff>175260</xdr:rowOff>
    </xdr:from>
    <xdr:to>
      <xdr:col>48</xdr:col>
      <xdr:colOff>480060</xdr:colOff>
      <xdr:row>95</xdr:row>
      <xdr:rowOff>7620</xdr:rowOff>
    </xdr:to>
    <xdr:graphicFrame macro="">
      <xdr:nvGraphicFramePr>
        <xdr:cNvPr id="11" name="Chart 1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45720</xdr:colOff>
      <xdr:row>69</xdr:row>
      <xdr:rowOff>53340</xdr:rowOff>
    </xdr:from>
    <xdr:to>
      <xdr:col>57</xdr:col>
      <xdr:colOff>411480</xdr:colOff>
      <xdr:row>96</xdr:row>
      <xdr:rowOff>76200</xdr:rowOff>
    </xdr:to>
    <xdr:graphicFrame macro="">
      <xdr:nvGraphicFramePr>
        <xdr:cNvPr id="12" name="Graphique 2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257175</xdr:colOff>
      <xdr:row>54</xdr:row>
      <xdr:rowOff>11430</xdr:rowOff>
    </xdr:from>
    <xdr:to>
      <xdr:col>8</xdr:col>
      <xdr:colOff>257175</xdr:colOff>
      <xdr:row>76</xdr:row>
      <xdr:rowOff>3810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205740</xdr:colOff>
      <xdr:row>91</xdr:row>
      <xdr:rowOff>121920</xdr:rowOff>
    </xdr:from>
    <xdr:to>
      <xdr:col>17</xdr:col>
      <xdr:colOff>205740</xdr:colOff>
      <xdr:row>113</xdr:row>
      <xdr:rowOff>114300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716280</xdr:colOff>
      <xdr:row>68</xdr:row>
      <xdr:rowOff>121920</xdr:rowOff>
    </xdr:from>
    <xdr:to>
      <xdr:col>70</xdr:col>
      <xdr:colOff>716280</xdr:colOff>
      <xdr:row>90</xdr:row>
      <xdr:rowOff>114300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533400</xdr:colOff>
      <xdr:row>68</xdr:row>
      <xdr:rowOff>121920</xdr:rowOff>
    </xdr:from>
    <xdr:to>
      <xdr:col>79</xdr:col>
      <xdr:colOff>533400</xdr:colOff>
      <xdr:row>90</xdr:row>
      <xdr:rowOff>114300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80</xdr:col>
      <xdr:colOff>251460</xdr:colOff>
      <xdr:row>68</xdr:row>
      <xdr:rowOff>30480</xdr:rowOff>
    </xdr:from>
    <xdr:to>
      <xdr:col>88</xdr:col>
      <xdr:colOff>251460</xdr:colOff>
      <xdr:row>90</xdr:row>
      <xdr:rowOff>22860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548640</xdr:colOff>
      <xdr:row>51</xdr:row>
      <xdr:rowOff>131445</xdr:rowOff>
    </xdr:from>
    <xdr:to>
      <xdr:col>62</xdr:col>
      <xdr:colOff>548640</xdr:colOff>
      <xdr:row>73</xdr:row>
      <xdr:rowOff>123825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754380</xdr:colOff>
      <xdr:row>45</xdr:row>
      <xdr:rowOff>68580</xdr:rowOff>
    </xdr:from>
    <xdr:to>
      <xdr:col>79</xdr:col>
      <xdr:colOff>754380</xdr:colOff>
      <xdr:row>67</xdr:row>
      <xdr:rowOff>60960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139065</xdr:colOff>
      <xdr:row>42</xdr:row>
      <xdr:rowOff>173355</xdr:rowOff>
    </xdr:from>
    <xdr:to>
      <xdr:col>88</xdr:col>
      <xdr:colOff>139065</xdr:colOff>
      <xdr:row>64</xdr:row>
      <xdr:rowOff>165735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63</xdr:col>
      <xdr:colOff>114300</xdr:colOff>
      <xdr:row>52</xdr:row>
      <xdr:rowOff>3810</xdr:rowOff>
    </xdr:from>
    <xdr:to>
      <xdr:col>71</xdr:col>
      <xdr:colOff>114300</xdr:colOff>
      <xdr:row>73</xdr:row>
      <xdr:rowOff>186690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403860</xdr:colOff>
      <xdr:row>90</xdr:row>
      <xdr:rowOff>60960</xdr:rowOff>
    </xdr:from>
    <xdr:to>
      <xdr:col>74</xdr:col>
      <xdr:colOff>403860</xdr:colOff>
      <xdr:row>112</xdr:row>
      <xdr:rowOff>53340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480060</xdr:colOff>
      <xdr:row>90</xdr:row>
      <xdr:rowOff>106680</xdr:rowOff>
    </xdr:from>
    <xdr:to>
      <xdr:col>82</xdr:col>
      <xdr:colOff>480060</xdr:colOff>
      <xdr:row>112</xdr:row>
      <xdr:rowOff>99060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88</xdr:col>
      <xdr:colOff>238125</xdr:colOff>
      <xdr:row>42</xdr:row>
      <xdr:rowOff>19050</xdr:rowOff>
    </xdr:from>
    <xdr:to>
      <xdr:col>95</xdr:col>
      <xdr:colOff>238125</xdr:colOff>
      <xdr:row>64</xdr:row>
      <xdr:rowOff>11430</xdr:rowOff>
    </xdr:to>
    <xdr:graphicFrame macro="">
      <xdr:nvGraphicFramePr>
        <xdr:cNvPr id="24" name="Graphique 21">
          <a:extLst>
            <a:ext uri="{FF2B5EF4-FFF2-40B4-BE49-F238E27FC236}">
              <a16:creationId xmlns:a16="http://schemas.microsoft.com/office/drawing/2014/main" id="{CD0A9725-688D-413C-B60D-92595AE91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88</xdr:col>
      <xdr:colOff>533400</xdr:colOff>
      <xdr:row>64</xdr:row>
      <xdr:rowOff>161925</xdr:rowOff>
    </xdr:from>
    <xdr:to>
      <xdr:col>95</xdr:col>
      <xdr:colOff>533400</xdr:colOff>
      <xdr:row>86</xdr:row>
      <xdr:rowOff>154305</xdr:rowOff>
    </xdr:to>
    <xdr:graphicFrame macro="">
      <xdr:nvGraphicFramePr>
        <xdr:cNvPr id="27" name="Graphique 20">
          <a:extLst>
            <a:ext uri="{FF2B5EF4-FFF2-40B4-BE49-F238E27FC236}">
              <a16:creationId xmlns:a16="http://schemas.microsoft.com/office/drawing/2014/main" id="{3DF31380-F109-4CAB-918B-C0B09016F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58</xdr:row>
      <xdr:rowOff>102870</xdr:rowOff>
    </xdr:from>
    <xdr:to>
      <xdr:col>6</xdr:col>
      <xdr:colOff>647700</xdr:colOff>
      <xdr:row>73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6</xdr:col>
      <xdr:colOff>609600</xdr:colOff>
      <xdr:row>90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6</xdr:col>
      <xdr:colOff>609600</xdr:colOff>
      <xdr:row>106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58</xdr:row>
      <xdr:rowOff>152400</xdr:rowOff>
    </xdr:from>
    <xdr:to>
      <xdr:col>12</xdr:col>
      <xdr:colOff>678180</xdr:colOff>
      <xdr:row>73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106680</xdr:colOff>
      <xdr:row>74</xdr:row>
      <xdr:rowOff>137160</xdr:rowOff>
    </xdr:from>
    <xdr:to>
      <xdr:col>12</xdr:col>
      <xdr:colOff>716280</xdr:colOff>
      <xdr:row>89</xdr:row>
      <xdr:rowOff>137160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12</xdr:col>
      <xdr:colOff>609600</xdr:colOff>
      <xdr:row>107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777240</xdr:colOff>
      <xdr:row>14</xdr:row>
      <xdr:rowOff>175260</xdr:rowOff>
    </xdr:from>
    <xdr:to>
      <xdr:col>21</xdr:col>
      <xdr:colOff>777240</xdr:colOff>
      <xdr:row>36</xdr:row>
      <xdr:rowOff>167640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243840</xdr:colOff>
      <xdr:row>14</xdr:row>
      <xdr:rowOff>152400</xdr:rowOff>
    </xdr:from>
    <xdr:to>
      <xdr:col>29</xdr:col>
      <xdr:colOff>243840</xdr:colOff>
      <xdr:row>36</xdr:row>
      <xdr:rowOff>144780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670560</xdr:colOff>
      <xdr:row>15</xdr:row>
      <xdr:rowOff>60960</xdr:rowOff>
    </xdr:from>
    <xdr:to>
      <xdr:col>36</xdr:col>
      <xdr:colOff>670560</xdr:colOff>
      <xdr:row>37</xdr:row>
      <xdr:rowOff>53340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0</xdr:colOff>
      <xdr:row>59</xdr:row>
      <xdr:rowOff>175260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281940</xdr:colOff>
      <xdr:row>38</xdr:row>
      <xdr:rowOff>0</xdr:rowOff>
    </xdr:from>
    <xdr:to>
      <xdr:col>29</xdr:col>
      <xdr:colOff>281940</xdr:colOff>
      <xdr:row>59</xdr:row>
      <xdr:rowOff>175260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39</xdr:row>
      <xdr:rowOff>45720</xdr:rowOff>
    </xdr:from>
    <xdr:to>
      <xdr:col>37</xdr:col>
      <xdr:colOff>243840</xdr:colOff>
      <xdr:row>60</xdr:row>
      <xdr:rowOff>175260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592455</xdr:colOff>
      <xdr:row>68</xdr:row>
      <xdr:rowOff>116205</xdr:rowOff>
    </xdr:from>
    <xdr:to>
      <xdr:col>16</xdr:col>
      <xdr:colOff>592455</xdr:colOff>
      <xdr:row>90</xdr:row>
      <xdr:rowOff>108585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731596-9D61-488A-8A6A-1F15ACC5A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116205</xdr:colOff>
      <xdr:row>51</xdr:row>
      <xdr:rowOff>76200</xdr:rowOff>
    </xdr:from>
    <xdr:to>
      <xdr:col>15</xdr:col>
      <xdr:colOff>116205</xdr:colOff>
      <xdr:row>73</xdr:row>
      <xdr:rowOff>68580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A1ADD836-04C0-4CB8-8745-19C80820A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45</xdr:row>
      <xdr:rowOff>129540</xdr:rowOff>
    </xdr:from>
    <xdr:to>
      <xdr:col>21</xdr:col>
      <xdr:colOff>441960</xdr:colOff>
      <xdr:row>67</xdr:row>
      <xdr:rowOff>121920</xdr:rowOff>
    </xdr:to>
    <xdr:graphicFrame macro="">
      <xdr:nvGraphicFramePr>
        <xdr:cNvPr id="4" name="Graphique 4">
          <a:extLst>
            <a:ext uri="{FF2B5EF4-FFF2-40B4-BE49-F238E27FC236}">
              <a16:creationId xmlns:a16="http://schemas.microsoft.com/office/drawing/2014/main" id="{39A49F59-2B2C-4EB1-B659-AB8F26E1B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70</xdr:row>
      <xdr:rowOff>167640</xdr:rowOff>
    </xdr:from>
    <xdr:to>
      <xdr:col>22</xdr:col>
      <xdr:colOff>68580</xdr:colOff>
      <xdr:row>92</xdr:row>
      <xdr:rowOff>160020</xdr:rowOff>
    </xdr:to>
    <xdr:graphicFrame macro="">
      <xdr:nvGraphicFramePr>
        <xdr:cNvPr id="5" name="Graphique 5">
          <a:extLst>
            <a:ext uri="{FF2B5EF4-FFF2-40B4-BE49-F238E27FC236}">
              <a16:creationId xmlns:a16="http://schemas.microsoft.com/office/drawing/2014/main" id="{8CA1D036-49B7-4369-A526-C3EFE711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441960</xdr:colOff>
      <xdr:row>45</xdr:row>
      <xdr:rowOff>129540</xdr:rowOff>
    </xdr:from>
    <xdr:to>
      <xdr:col>29</xdr:col>
      <xdr:colOff>441960</xdr:colOff>
      <xdr:row>67</xdr:row>
      <xdr:rowOff>121920</xdr:rowOff>
    </xdr:to>
    <xdr:graphicFrame macro="">
      <xdr:nvGraphicFramePr>
        <xdr:cNvPr id="6" name="Graphique 6">
          <a:extLst>
            <a:ext uri="{FF2B5EF4-FFF2-40B4-BE49-F238E27FC236}">
              <a16:creationId xmlns:a16="http://schemas.microsoft.com/office/drawing/2014/main" id="{EBFADB3F-5EED-421E-A639-AF2D961F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441960</xdr:colOff>
      <xdr:row>70</xdr:row>
      <xdr:rowOff>129540</xdr:rowOff>
    </xdr:from>
    <xdr:to>
      <xdr:col>29</xdr:col>
      <xdr:colOff>441960</xdr:colOff>
      <xdr:row>92</xdr:row>
      <xdr:rowOff>121920</xdr:rowOff>
    </xdr:to>
    <xdr:graphicFrame macro="">
      <xdr:nvGraphicFramePr>
        <xdr:cNvPr id="7" name="Graphique 7">
          <a:extLst>
            <a:ext uri="{FF2B5EF4-FFF2-40B4-BE49-F238E27FC236}">
              <a16:creationId xmlns:a16="http://schemas.microsoft.com/office/drawing/2014/main" id="{FCA3E8FF-D7A4-455D-ABAD-086B89FA8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777240</xdr:colOff>
      <xdr:row>45</xdr:row>
      <xdr:rowOff>99060</xdr:rowOff>
    </xdr:from>
    <xdr:to>
      <xdr:col>37</xdr:col>
      <xdr:colOff>777240</xdr:colOff>
      <xdr:row>67</xdr:row>
      <xdr:rowOff>91440</xdr:rowOff>
    </xdr:to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367A00AD-D38C-484D-90AE-26C769E5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289560</xdr:colOff>
      <xdr:row>46</xdr:row>
      <xdr:rowOff>0</xdr:rowOff>
    </xdr:from>
    <xdr:to>
      <xdr:col>45</xdr:col>
      <xdr:colOff>289560</xdr:colOff>
      <xdr:row>67</xdr:row>
      <xdr:rowOff>175260</xdr:rowOff>
    </xdr:to>
    <xdr:graphicFrame macro="">
      <xdr:nvGraphicFramePr>
        <xdr:cNvPr id="9" name="Graphique 9">
          <a:extLst>
            <a:ext uri="{FF2B5EF4-FFF2-40B4-BE49-F238E27FC236}">
              <a16:creationId xmlns:a16="http://schemas.microsoft.com/office/drawing/2014/main" id="{C2C646FE-43E5-4FFC-9766-B2409802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99060</xdr:colOff>
      <xdr:row>69</xdr:row>
      <xdr:rowOff>175260</xdr:rowOff>
    </xdr:from>
    <xdr:to>
      <xdr:col>42</xdr:col>
      <xdr:colOff>480060</xdr:colOff>
      <xdr:row>95</xdr:row>
      <xdr:rowOff>7620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992E1ADE-C008-41AC-9896-029B5B9A6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45720</xdr:colOff>
      <xdr:row>69</xdr:row>
      <xdr:rowOff>53340</xdr:rowOff>
    </xdr:from>
    <xdr:to>
      <xdr:col>51</xdr:col>
      <xdr:colOff>411480</xdr:colOff>
      <xdr:row>96</xdr:row>
      <xdr:rowOff>76200</xdr:rowOff>
    </xdr:to>
    <xdr:graphicFrame macro="">
      <xdr:nvGraphicFramePr>
        <xdr:cNvPr id="11" name="Graphique 28">
          <a:extLst>
            <a:ext uri="{FF2B5EF4-FFF2-40B4-BE49-F238E27FC236}">
              <a16:creationId xmlns:a16="http://schemas.microsoft.com/office/drawing/2014/main" id="{202F5E6C-D780-4E80-B7B6-C6B1DB4D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43</xdr:row>
      <xdr:rowOff>85725</xdr:rowOff>
    </xdr:from>
    <xdr:to>
      <xdr:col>9</xdr:col>
      <xdr:colOff>561975</xdr:colOff>
      <xdr:row>69</xdr:row>
      <xdr:rowOff>114300</xdr:rowOff>
    </xdr:to>
    <xdr:graphicFrame macro="">
      <xdr:nvGraphicFramePr>
        <xdr:cNvPr id="12" name="Graphique 12">
          <a:extLst>
            <a:ext uri="{FF2B5EF4-FFF2-40B4-BE49-F238E27FC236}">
              <a16:creationId xmlns:a16="http://schemas.microsoft.com/office/drawing/2014/main" id="{AE2A116F-0425-468A-B50A-3139A5EF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253365</xdr:colOff>
      <xdr:row>91</xdr:row>
      <xdr:rowOff>74295</xdr:rowOff>
    </xdr:from>
    <xdr:to>
      <xdr:col>25</xdr:col>
      <xdr:colOff>253365</xdr:colOff>
      <xdr:row>113</xdr:row>
      <xdr:rowOff>66675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FCC18AEF-BB11-4E3D-9653-37099A60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716280</xdr:colOff>
      <xdr:row>68</xdr:row>
      <xdr:rowOff>121920</xdr:rowOff>
    </xdr:from>
    <xdr:to>
      <xdr:col>62</xdr:col>
      <xdr:colOff>716280</xdr:colOff>
      <xdr:row>90</xdr:row>
      <xdr:rowOff>114300</xdr:rowOff>
    </xdr:to>
    <xdr:graphicFrame macro="">
      <xdr:nvGraphicFramePr>
        <xdr:cNvPr id="14" name="Graphique 14">
          <a:extLst>
            <a:ext uri="{FF2B5EF4-FFF2-40B4-BE49-F238E27FC236}">
              <a16:creationId xmlns:a16="http://schemas.microsoft.com/office/drawing/2014/main" id="{285903CC-7B13-4E97-A208-53607023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533400</xdr:colOff>
      <xdr:row>68</xdr:row>
      <xdr:rowOff>121920</xdr:rowOff>
    </xdr:from>
    <xdr:to>
      <xdr:col>70</xdr:col>
      <xdr:colOff>533400</xdr:colOff>
      <xdr:row>90</xdr:row>
      <xdr:rowOff>114300</xdr:rowOff>
    </xdr:to>
    <xdr:graphicFrame macro="">
      <xdr:nvGraphicFramePr>
        <xdr:cNvPr id="15" name="Graphique 15">
          <a:extLst>
            <a:ext uri="{FF2B5EF4-FFF2-40B4-BE49-F238E27FC236}">
              <a16:creationId xmlns:a16="http://schemas.microsoft.com/office/drawing/2014/main" id="{4F447687-DB84-4ECB-A759-FF5879D4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251460</xdr:colOff>
      <xdr:row>68</xdr:row>
      <xdr:rowOff>30480</xdr:rowOff>
    </xdr:from>
    <xdr:to>
      <xdr:col>78</xdr:col>
      <xdr:colOff>251460</xdr:colOff>
      <xdr:row>90</xdr:row>
      <xdr:rowOff>22860</xdr:rowOff>
    </xdr:to>
    <xdr:graphicFrame macro="">
      <xdr:nvGraphicFramePr>
        <xdr:cNvPr id="16" name="Graphique 16">
          <a:extLst>
            <a:ext uri="{FF2B5EF4-FFF2-40B4-BE49-F238E27FC236}">
              <a16:creationId xmlns:a16="http://schemas.microsoft.com/office/drawing/2014/main" id="{902D40D0-DAA8-4E38-8F1B-4C155436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472440</xdr:colOff>
      <xdr:row>45</xdr:row>
      <xdr:rowOff>45720</xdr:rowOff>
    </xdr:from>
    <xdr:to>
      <xdr:col>55</xdr:col>
      <xdr:colOff>472440</xdr:colOff>
      <xdr:row>67</xdr:row>
      <xdr:rowOff>38100</xdr:rowOff>
    </xdr:to>
    <xdr:graphicFrame macro="">
      <xdr:nvGraphicFramePr>
        <xdr:cNvPr id="17" name="Graphique 18">
          <a:extLst>
            <a:ext uri="{FF2B5EF4-FFF2-40B4-BE49-F238E27FC236}">
              <a16:creationId xmlns:a16="http://schemas.microsoft.com/office/drawing/2014/main" id="{8089A93B-FE12-4761-AD11-DCA163E04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754380</xdr:colOff>
      <xdr:row>45</xdr:row>
      <xdr:rowOff>68580</xdr:rowOff>
    </xdr:from>
    <xdr:to>
      <xdr:col>70</xdr:col>
      <xdr:colOff>754380</xdr:colOff>
      <xdr:row>67</xdr:row>
      <xdr:rowOff>60960</xdr:rowOff>
    </xdr:to>
    <xdr:graphicFrame macro="">
      <xdr:nvGraphicFramePr>
        <xdr:cNvPr id="18" name="Graphique 20">
          <a:extLst>
            <a:ext uri="{FF2B5EF4-FFF2-40B4-BE49-F238E27FC236}">
              <a16:creationId xmlns:a16="http://schemas.microsoft.com/office/drawing/2014/main" id="{C0283708-AFA8-4CF7-B485-7276D742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139065</xdr:colOff>
      <xdr:row>42</xdr:row>
      <xdr:rowOff>173355</xdr:rowOff>
    </xdr:from>
    <xdr:to>
      <xdr:col>78</xdr:col>
      <xdr:colOff>139065</xdr:colOff>
      <xdr:row>64</xdr:row>
      <xdr:rowOff>165735</xdr:rowOff>
    </xdr:to>
    <xdr:graphicFrame macro="">
      <xdr:nvGraphicFramePr>
        <xdr:cNvPr id="19" name="Graphique 21">
          <a:extLst>
            <a:ext uri="{FF2B5EF4-FFF2-40B4-BE49-F238E27FC236}">
              <a16:creationId xmlns:a16="http://schemas.microsoft.com/office/drawing/2014/main" id="{3DED7380-986C-4B9C-A33D-98ABF6CBD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723900</xdr:colOff>
      <xdr:row>45</xdr:row>
      <xdr:rowOff>99060</xdr:rowOff>
    </xdr:from>
    <xdr:to>
      <xdr:col>62</xdr:col>
      <xdr:colOff>723900</xdr:colOff>
      <xdr:row>67</xdr:row>
      <xdr:rowOff>91440</xdr:rowOff>
    </xdr:to>
    <xdr:graphicFrame macro="">
      <xdr:nvGraphicFramePr>
        <xdr:cNvPr id="20" name="Graphique 22">
          <a:extLst>
            <a:ext uri="{FF2B5EF4-FFF2-40B4-BE49-F238E27FC236}">
              <a16:creationId xmlns:a16="http://schemas.microsoft.com/office/drawing/2014/main" id="{5193E1F9-7C86-420B-A2AD-6284D154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403860</xdr:colOff>
      <xdr:row>90</xdr:row>
      <xdr:rowOff>60960</xdr:rowOff>
    </xdr:from>
    <xdr:to>
      <xdr:col>66</xdr:col>
      <xdr:colOff>403860</xdr:colOff>
      <xdr:row>112</xdr:row>
      <xdr:rowOff>53340</xdr:rowOff>
    </xdr:to>
    <xdr:graphicFrame macro="">
      <xdr:nvGraphicFramePr>
        <xdr:cNvPr id="21" name="Graphique 24">
          <a:extLst>
            <a:ext uri="{FF2B5EF4-FFF2-40B4-BE49-F238E27FC236}">
              <a16:creationId xmlns:a16="http://schemas.microsoft.com/office/drawing/2014/main" id="{86C77A19-5138-4AF5-88EB-EA57BEB07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66</xdr:col>
      <xdr:colOff>480060</xdr:colOff>
      <xdr:row>90</xdr:row>
      <xdr:rowOff>106680</xdr:rowOff>
    </xdr:from>
    <xdr:to>
      <xdr:col>73</xdr:col>
      <xdr:colOff>480060</xdr:colOff>
      <xdr:row>112</xdr:row>
      <xdr:rowOff>99060</xdr:rowOff>
    </xdr:to>
    <xdr:graphicFrame macro="">
      <xdr:nvGraphicFramePr>
        <xdr:cNvPr id="22" name="Graphique 25">
          <a:extLst>
            <a:ext uri="{FF2B5EF4-FFF2-40B4-BE49-F238E27FC236}">
              <a16:creationId xmlns:a16="http://schemas.microsoft.com/office/drawing/2014/main" id="{473EACFE-6D37-45B0-9AB7-BC41177F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238125</xdr:colOff>
      <xdr:row>42</xdr:row>
      <xdr:rowOff>19050</xdr:rowOff>
    </xdr:from>
    <xdr:to>
      <xdr:col>85</xdr:col>
      <xdr:colOff>238125</xdr:colOff>
      <xdr:row>64</xdr:row>
      <xdr:rowOff>11430</xdr:rowOff>
    </xdr:to>
    <xdr:graphicFrame macro="">
      <xdr:nvGraphicFramePr>
        <xdr:cNvPr id="23" name="Graphique 21">
          <a:extLst>
            <a:ext uri="{FF2B5EF4-FFF2-40B4-BE49-F238E27FC236}">
              <a16:creationId xmlns:a16="http://schemas.microsoft.com/office/drawing/2014/main" id="{407BCEB2-5283-4A2F-9FC9-EDB4ACBF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533400</xdr:colOff>
      <xdr:row>64</xdr:row>
      <xdr:rowOff>161925</xdr:rowOff>
    </xdr:from>
    <xdr:to>
      <xdr:col>85</xdr:col>
      <xdr:colOff>533400</xdr:colOff>
      <xdr:row>86</xdr:row>
      <xdr:rowOff>154305</xdr:rowOff>
    </xdr:to>
    <xdr:graphicFrame macro="">
      <xdr:nvGraphicFramePr>
        <xdr:cNvPr id="24" name="Graphique 20">
          <a:extLst>
            <a:ext uri="{FF2B5EF4-FFF2-40B4-BE49-F238E27FC236}">
              <a16:creationId xmlns:a16="http://schemas.microsoft.com/office/drawing/2014/main" id="{82AACA5C-15A1-4872-B165-244FD77D3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28575</xdr:colOff>
      <xdr:row>66</xdr:row>
      <xdr:rowOff>47625</xdr:rowOff>
    </xdr:from>
    <xdr:to>
      <xdr:col>19</xdr:col>
      <xdr:colOff>190500</xdr:colOff>
      <xdr:row>92</xdr:row>
      <xdr:rowOff>76200</xdr:rowOff>
    </xdr:to>
    <xdr:graphicFrame macro="">
      <xdr:nvGraphicFramePr>
        <xdr:cNvPr id="26" name="Graphique 12">
          <a:extLst>
            <a:ext uri="{FF2B5EF4-FFF2-40B4-BE49-F238E27FC236}">
              <a16:creationId xmlns:a16="http://schemas.microsoft.com/office/drawing/2014/main" id="{FD69D269-EBD7-4DA4-BB96-9668923C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28575</xdr:colOff>
      <xdr:row>92</xdr:row>
      <xdr:rowOff>76200</xdr:rowOff>
    </xdr:from>
    <xdr:to>
      <xdr:col>19</xdr:col>
      <xdr:colOff>190500</xdr:colOff>
      <xdr:row>118</xdr:row>
      <xdr:rowOff>104775</xdr:rowOff>
    </xdr:to>
    <xdr:graphicFrame macro="">
      <xdr:nvGraphicFramePr>
        <xdr:cNvPr id="27" name="Graphique 12">
          <a:extLst>
            <a:ext uri="{FF2B5EF4-FFF2-40B4-BE49-F238E27FC236}">
              <a16:creationId xmlns:a16="http://schemas.microsoft.com/office/drawing/2014/main" id="{CA46C55B-EC70-4648-A0B7-73B487D5A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90</xdr:row>
      <xdr:rowOff>28575</xdr:rowOff>
    </xdr:from>
    <xdr:to>
      <xdr:col>9</xdr:col>
      <xdr:colOff>161925</xdr:colOff>
      <xdr:row>116</xdr:row>
      <xdr:rowOff>57150</xdr:rowOff>
    </xdr:to>
    <xdr:graphicFrame macro="">
      <xdr:nvGraphicFramePr>
        <xdr:cNvPr id="28" name="Graphique 12">
          <a:extLst>
            <a:ext uri="{FF2B5EF4-FFF2-40B4-BE49-F238E27FC236}">
              <a16:creationId xmlns:a16="http://schemas.microsoft.com/office/drawing/2014/main" id="{DCD5C364-4F38-4378-B2CD-CA8199C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438150</xdr:colOff>
      <xdr:row>116</xdr:row>
      <xdr:rowOff>0</xdr:rowOff>
    </xdr:from>
    <xdr:to>
      <xdr:col>9</xdr:col>
      <xdr:colOff>600075</xdr:colOff>
      <xdr:row>142</xdr:row>
      <xdr:rowOff>28575</xdr:rowOff>
    </xdr:to>
    <xdr:graphicFrame macro="">
      <xdr:nvGraphicFramePr>
        <xdr:cNvPr id="29" name="Graphique 12">
          <a:extLst>
            <a:ext uri="{FF2B5EF4-FFF2-40B4-BE49-F238E27FC236}">
              <a16:creationId xmlns:a16="http://schemas.microsoft.com/office/drawing/2014/main" id="{942F7FDE-6EE8-4BCD-903D-07F45D09D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/>
  <dimension ref="A1:BZ52"/>
  <sheetViews>
    <sheetView topLeftCell="BG31" workbookViewId="0">
      <selection activeCell="C4" sqref="C4:C17"/>
    </sheetView>
  </sheetViews>
  <sheetFormatPr defaultColWidth="11.42578125" defaultRowHeight="15" x14ac:dyDescent="0.25"/>
  <sheetData>
    <row r="1" spans="1:78" x14ac:dyDescent="0.25">
      <c r="C1" t="s">
        <v>27</v>
      </c>
      <c r="Q1" t="s">
        <v>50</v>
      </c>
      <c r="S1" t="s">
        <v>27</v>
      </c>
      <c r="AG1" t="s">
        <v>51</v>
      </c>
      <c r="AI1" t="s">
        <v>27</v>
      </c>
      <c r="AW1" t="s">
        <v>63</v>
      </c>
      <c r="AY1" t="s">
        <v>27</v>
      </c>
      <c r="BM1" t="s">
        <v>64</v>
      </c>
      <c r="BO1" t="s">
        <v>27</v>
      </c>
    </row>
    <row r="2" spans="1:78" x14ac:dyDescent="0.25">
      <c r="C2" t="s">
        <v>30</v>
      </c>
      <c r="G2" t="s">
        <v>31</v>
      </c>
      <c r="K2" t="s">
        <v>32</v>
      </c>
      <c r="S2" t="s">
        <v>30</v>
      </c>
      <c r="W2" t="s">
        <v>31</v>
      </c>
      <c r="AA2" t="s">
        <v>32</v>
      </c>
      <c r="AI2" t="s">
        <v>30</v>
      </c>
      <c r="AM2" t="s">
        <v>31</v>
      </c>
      <c r="AQ2" t="s">
        <v>32</v>
      </c>
      <c r="AY2" t="s">
        <v>30</v>
      </c>
      <c r="BC2" t="s">
        <v>31</v>
      </c>
      <c r="BG2" t="s">
        <v>32</v>
      </c>
      <c r="BO2" t="s">
        <v>30</v>
      </c>
      <c r="BS2" t="s">
        <v>31</v>
      </c>
      <c r="BW2" t="s">
        <v>32</v>
      </c>
    </row>
    <row r="3" spans="1:7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S3">
        <v>0.01</v>
      </c>
      <c r="T3">
        <v>0.03</v>
      </c>
      <c r="U3">
        <v>0.1</v>
      </c>
      <c r="V3">
        <v>0.3</v>
      </c>
      <c r="W3">
        <v>0.01</v>
      </c>
      <c r="X3">
        <v>0.03</v>
      </c>
      <c r="Y3">
        <v>0.1</v>
      </c>
      <c r="Z3">
        <v>0.3</v>
      </c>
      <c r="AA3">
        <v>0.01</v>
      </c>
      <c r="AB3">
        <v>0.03</v>
      </c>
      <c r="AC3">
        <v>0.1</v>
      </c>
      <c r="AD3">
        <v>0.3</v>
      </c>
      <c r="AI3">
        <v>0.01</v>
      </c>
      <c r="AJ3">
        <v>0.03</v>
      </c>
      <c r="AK3">
        <v>0.1</v>
      </c>
      <c r="AL3">
        <v>0.3</v>
      </c>
      <c r="AM3">
        <v>0.01</v>
      </c>
      <c r="AN3">
        <v>0.03</v>
      </c>
      <c r="AO3">
        <v>0.1</v>
      </c>
      <c r="AP3">
        <v>0.3</v>
      </c>
      <c r="AQ3">
        <v>0.01</v>
      </c>
      <c r="AR3">
        <v>0.03</v>
      </c>
      <c r="AS3">
        <v>0.1</v>
      </c>
      <c r="AT3">
        <v>0.3</v>
      </c>
      <c r="AY3">
        <v>0.01</v>
      </c>
      <c r="AZ3">
        <v>0.03</v>
      </c>
      <c r="BA3">
        <v>0.1</v>
      </c>
      <c r="BB3">
        <v>0.3</v>
      </c>
      <c r="BC3">
        <v>0.01</v>
      </c>
      <c r="BD3">
        <v>0.03</v>
      </c>
      <c r="BE3">
        <v>0.1</v>
      </c>
      <c r="BF3">
        <v>0.3</v>
      </c>
      <c r="BG3">
        <v>0.01</v>
      </c>
      <c r="BH3">
        <v>0.03</v>
      </c>
      <c r="BI3">
        <v>0.1</v>
      </c>
      <c r="BJ3">
        <v>0.3</v>
      </c>
      <c r="BO3">
        <v>0.01</v>
      </c>
      <c r="BP3">
        <v>0.03</v>
      </c>
      <c r="BQ3">
        <v>0.1</v>
      </c>
      <c r="BR3">
        <v>0.3</v>
      </c>
      <c r="BS3">
        <v>0.01</v>
      </c>
      <c r="BT3">
        <v>0.03</v>
      </c>
      <c r="BU3">
        <v>0.1</v>
      </c>
      <c r="BV3">
        <v>0.3</v>
      </c>
      <c r="BW3">
        <v>0.01</v>
      </c>
      <c r="BX3">
        <v>0.03</v>
      </c>
      <c r="BY3">
        <v>0.1</v>
      </c>
      <c r="BZ3">
        <v>0.3</v>
      </c>
    </row>
    <row r="4" spans="1:78" x14ac:dyDescent="0.25">
      <c r="A4" t="s">
        <v>56</v>
      </c>
      <c r="B4" t="s">
        <v>0</v>
      </c>
      <c r="C4">
        <v>6.5794933447680926</v>
      </c>
      <c r="D4">
        <v>206.51676877940491</v>
      </c>
      <c r="E4">
        <v>212.82931350793942</v>
      </c>
      <c r="F4">
        <v>237.00564390356095</v>
      </c>
      <c r="G4">
        <v>18.75412490677401</v>
      </c>
      <c r="H4">
        <v>214.48333590271943</v>
      </c>
      <c r="I4">
        <v>217.98353560958631</v>
      </c>
      <c r="J4">
        <v>220.32078075465353</v>
      </c>
      <c r="Q4" t="s">
        <v>56</v>
      </c>
      <c r="S4">
        <v>189.33745847208118</v>
      </c>
      <c r="T4">
        <v>194.04033819251612</v>
      </c>
      <c r="U4">
        <v>183.2833604497726</v>
      </c>
      <c r="V4">
        <v>237.00564390356095</v>
      </c>
      <c r="W4">
        <v>7.5230005062842968</v>
      </c>
      <c r="X4">
        <v>250.78119911230462</v>
      </c>
      <c r="Y4">
        <v>243.02495063134711</v>
      </c>
      <c r="Z4">
        <v>220.32078075465353</v>
      </c>
      <c r="AI4">
        <v>3.6554004311743102</v>
      </c>
      <c r="AJ4">
        <v>236.81057916648149</v>
      </c>
      <c r="AK4">
        <v>246.03219004828259</v>
      </c>
      <c r="AL4">
        <v>260.15312403988639</v>
      </c>
      <c r="AM4">
        <v>10.532812694040082</v>
      </c>
      <c r="AN4">
        <v>5.9155668603826408</v>
      </c>
      <c r="AO4">
        <v>209.68424124278988</v>
      </c>
      <c r="AP4">
        <v>205.82384117309965</v>
      </c>
      <c r="AW4" t="s">
        <v>56</v>
      </c>
      <c r="AX4" t="s">
        <v>0</v>
      </c>
      <c r="AY4">
        <v>10.572807461518071</v>
      </c>
      <c r="AZ4">
        <v>169.99046214443536</v>
      </c>
      <c r="BA4">
        <v>184.96650071148207</v>
      </c>
      <c r="BB4">
        <v>198.13384055555628</v>
      </c>
      <c r="BC4">
        <v>175.31778206231257</v>
      </c>
      <c r="BD4">
        <v>188.23039176869935</v>
      </c>
      <c r="BE4">
        <v>200.82163519499736</v>
      </c>
      <c r="BF4">
        <v>207.77789140201119</v>
      </c>
      <c r="BM4" t="s">
        <v>56</v>
      </c>
      <c r="BN4" t="s">
        <v>0</v>
      </c>
    </row>
    <row r="5" spans="1:78" x14ac:dyDescent="0.25">
      <c r="B5" t="s">
        <v>29</v>
      </c>
      <c r="C5">
        <v>8.5008398263301395</v>
      </c>
      <c r="D5">
        <v>-76.131187023363125</v>
      </c>
      <c r="E5">
        <v>37.425068828378066</v>
      </c>
      <c r="F5">
        <v>-61.092317780048319</v>
      </c>
      <c r="G5">
        <v>9.273712715576405</v>
      </c>
      <c r="H5">
        <v>-77.830033539315721</v>
      </c>
      <c r="I5">
        <v>35.735932651856501</v>
      </c>
      <c r="J5">
        <v>-63.622575862509414</v>
      </c>
      <c r="S5">
        <v>40.431977476801457</v>
      </c>
      <c r="T5">
        <v>81.616696316832559</v>
      </c>
      <c r="U5">
        <v>44.936642495817765</v>
      </c>
      <c r="V5">
        <v>-61.092317780048319</v>
      </c>
      <c r="W5">
        <v>72.81918791651853</v>
      </c>
      <c r="X5">
        <v>82.449856963371104</v>
      </c>
      <c r="Y5">
        <v>47.498376882490824</v>
      </c>
      <c r="Z5">
        <v>-63.622575862509414</v>
      </c>
      <c r="AI5">
        <v>-49.205046282643252</v>
      </c>
      <c r="AJ5">
        <v>52.47704216168961</v>
      </c>
      <c r="AK5">
        <v>34.944701233906365</v>
      </c>
      <c r="AL5">
        <v>-0.15084551409419136</v>
      </c>
      <c r="AM5">
        <v>-42.821160027199355</v>
      </c>
      <c r="AN5">
        <v>23.866481327741194</v>
      </c>
      <c r="AO5">
        <v>36.496135466578536</v>
      </c>
      <c r="AP5">
        <v>0.93946457963437791</v>
      </c>
      <c r="AX5" t="s">
        <v>29</v>
      </c>
      <c r="AY5">
        <v>16.019357036433671</v>
      </c>
      <c r="AZ5">
        <v>64.25275399687655</v>
      </c>
      <c r="BA5">
        <v>-9.1665782787355443</v>
      </c>
      <c r="BB5">
        <v>17.600336470641</v>
      </c>
      <c r="BC5">
        <v>-9.7124748933512119</v>
      </c>
      <c r="BD5">
        <v>63.567510387793249</v>
      </c>
      <c r="BE5">
        <v>-7.8375920978471809</v>
      </c>
      <c r="BF5">
        <v>18.659924251915598</v>
      </c>
      <c r="BN5" t="s">
        <v>29</v>
      </c>
    </row>
    <row r="6" spans="1:78" x14ac:dyDescent="0.25">
      <c r="B6" t="s">
        <v>1</v>
      </c>
      <c r="C6">
        <v>55.551572051185126</v>
      </c>
      <c r="D6">
        <v>4.2583971249382708</v>
      </c>
      <c r="E6">
        <v>5.5483812999055573</v>
      </c>
      <c r="F6">
        <v>4.5312170487686361</v>
      </c>
      <c r="G6">
        <v>20.478912578190354</v>
      </c>
      <c r="H6">
        <v>2.9214326184172847</v>
      </c>
      <c r="I6">
        <v>4.8788932328885872</v>
      </c>
      <c r="J6">
        <v>4.1980047648442262</v>
      </c>
      <c r="S6">
        <v>4.4600187360867416</v>
      </c>
      <c r="T6">
        <v>3.5953740694871255</v>
      </c>
      <c r="U6">
        <v>10.679520219840786</v>
      </c>
      <c r="V6">
        <v>4.5312170487686361</v>
      </c>
      <c r="W6">
        <v>98.151119251517031</v>
      </c>
      <c r="X6">
        <v>2.0809417800724166</v>
      </c>
      <c r="Y6">
        <v>10.06808512018414</v>
      </c>
      <c r="Z6">
        <v>4.1980047648442262</v>
      </c>
      <c r="AI6">
        <v>90.424874182512312</v>
      </c>
      <c r="AJ6">
        <v>4.2026566142949644</v>
      </c>
      <c r="AK6">
        <v>4.227576401480996</v>
      </c>
      <c r="AL6">
        <v>5.1626882284212892</v>
      </c>
      <c r="AM6">
        <v>37.85314227672216</v>
      </c>
      <c r="AN6">
        <v>46.5349791677491</v>
      </c>
      <c r="AO6">
        <v>4.0804047533764356</v>
      </c>
      <c r="AP6">
        <v>4.8984888571510767</v>
      </c>
      <c r="AX6" t="s">
        <v>1</v>
      </c>
      <c r="AY6">
        <v>42.670280683044524</v>
      </c>
      <c r="AZ6">
        <v>8.4398402731655118</v>
      </c>
      <c r="BA6">
        <v>7.2754811014902918</v>
      </c>
      <c r="BB6">
        <v>7.9808610132347484</v>
      </c>
      <c r="BC6">
        <v>3.8288544525513966</v>
      </c>
      <c r="BD6">
        <v>3.5202406840542468</v>
      </c>
      <c r="BE6">
        <v>3.2607805633590901</v>
      </c>
      <c r="BF6">
        <v>3.3600066512211932</v>
      </c>
      <c r="BN6" t="s">
        <v>1</v>
      </c>
    </row>
    <row r="7" spans="1:78" x14ac:dyDescent="0.25">
      <c r="B7" t="s">
        <v>2</v>
      </c>
      <c r="AX7" t="s">
        <v>2</v>
      </c>
      <c r="BN7" t="s">
        <v>2</v>
      </c>
    </row>
    <row r="8" spans="1:78" x14ac:dyDescent="0.25">
      <c r="A8" t="s">
        <v>57</v>
      </c>
      <c r="B8" t="s">
        <v>0</v>
      </c>
      <c r="C8">
        <v>3.1550191434230115</v>
      </c>
      <c r="D8">
        <v>86.853096910445672</v>
      </c>
      <c r="E8">
        <v>90.664456634201898</v>
      </c>
      <c r="F8">
        <v>113.07572442578676</v>
      </c>
      <c r="G8">
        <v>2.0535924342034377</v>
      </c>
      <c r="H8">
        <v>83.469101663236586</v>
      </c>
      <c r="I8">
        <v>90.086256867811102</v>
      </c>
      <c r="J8">
        <v>97.786422496667797</v>
      </c>
      <c r="Q8" t="s">
        <v>57</v>
      </c>
      <c r="S8">
        <v>77.06210964948221</v>
      </c>
      <c r="T8">
        <v>74.672254920527962</v>
      </c>
      <c r="U8">
        <v>70.817617881277627</v>
      </c>
      <c r="V8">
        <v>113.07572442578676</v>
      </c>
      <c r="W8">
        <v>1.0842943361769171</v>
      </c>
      <c r="X8">
        <v>61.058631741853098</v>
      </c>
      <c r="Y8">
        <v>62.126829564808773</v>
      </c>
      <c r="Z8">
        <v>97.786422496667797</v>
      </c>
      <c r="AI8">
        <v>4.6868923532274644</v>
      </c>
      <c r="AJ8">
        <v>133.94669944331773</v>
      </c>
      <c r="AK8">
        <v>146.34141154446388</v>
      </c>
      <c r="AL8">
        <v>160.5476478379519</v>
      </c>
      <c r="AM8">
        <v>3.8731875243006666</v>
      </c>
      <c r="AN8">
        <v>2.2441858876743934</v>
      </c>
      <c r="AO8">
        <v>89.760014296226174</v>
      </c>
      <c r="AP8">
        <v>102.64399405411856</v>
      </c>
      <c r="AW8" t="s">
        <v>57</v>
      </c>
      <c r="AX8" t="s">
        <v>0</v>
      </c>
      <c r="AY8">
        <v>5.5615244081025121</v>
      </c>
      <c r="AZ8">
        <v>86.959226153996681</v>
      </c>
      <c r="BA8">
        <v>73.13332617294428</v>
      </c>
      <c r="BB8">
        <v>76.888015303179529</v>
      </c>
      <c r="BC8">
        <v>67.633912770027095</v>
      </c>
      <c r="BD8">
        <v>61.031565447217673</v>
      </c>
      <c r="BE8">
        <v>60.694260110940931</v>
      </c>
      <c r="BF8">
        <v>59.466483003262304</v>
      </c>
      <c r="BM8" t="s">
        <v>57</v>
      </c>
      <c r="BN8" t="s">
        <v>0</v>
      </c>
    </row>
    <row r="9" spans="1:78" x14ac:dyDescent="0.25">
      <c r="B9" t="s">
        <v>29</v>
      </c>
      <c r="C9">
        <v>10.981492850005647</v>
      </c>
      <c r="D9">
        <v>-69.020708997619266</v>
      </c>
      <c r="E9">
        <v>46.408561647865824</v>
      </c>
      <c r="F9">
        <v>-52.51407641944057</v>
      </c>
      <c r="G9">
        <v>-39.231495394186162</v>
      </c>
      <c r="H9">
        <v>-70.245876564981756</v>
      </c>
      <c r="I9">
        <v>42.632419394895251</v>
      </c>
      <c r="J9">
        <v>-57.410653378606789</v>
      </c>
      <c r="S9">
        <v>36.455483471618052</v>
      </c>
      <c r="T9">
        <v>81.886266548770678</v>
      </c>
      <c r="U9">
        <v>48.645606655921405</v>
      </c>
      <c r="V9">
        <v>-52.51407641944057</v>
      </c>
      <c r="W9">
        <v>9.4695329462437723</v>
      </c>
      <c r="X9">
        <v>84.661567481744314</v>
      </c>
      <c r="Y9">
        <v>52.685421770816689</v>
      </c>
      <c r="Z9">
        <v>-57.410653378606789</v>
      </c>
      <c r="AI9">
        <v>4.1596300886379334</v>
      </c>
      <c r="AJ9">
        <v>60.938117363703711</v>
      </c>
      <c r="AK9">
        <v>40.564369387555054</v>
      </c>
      <c r="AL9">
        <v>6.2279306653519066</v>
      </c>
      <c r="AM9">
        <v>-28.595811817613455</v>
      </c>
      <c r="AN9">
        <v>54.813414849279383</v>
      </c>
      <c r="AO9">
        <v>37.708817700453551</v>
      </c>
      <c r="AP9">
        <v>3.1954099437412906</v>
      </c>
      <c r="AX9" t="s">
        <v>29</v>
      </c>
      <c r="AY9">
        <v>-31.111145189445327</v>
      </c>
      <c r="AZ9">
        <v>52.861716764347825</v>
      </c>
      <c r="BA9">
        <v>-16.499680739924948</v>
      </c>
      <c r="BB9">
        <v>18.388026096476576</v>
      </c>
      <c r="BC9">
        <v>-16.894340738694201</v>
      </c>
      <c r="BD9">
        <v>58.025805172051065</v>
      </c>
      <c r="BE9">
        <v>-10.566174457277077</v>
      </c>
      <c r="BF9">
        <v>19.026052372306243</v>
      </c>
      <c r="BN9" t="s">
        <v>29</v>
      </c>
    </row>
    <row r="10" spans="1:78" x14ac:dyDescent="0.25">
      <c r="B10" t="s">
        <v>1</v>
      </c>
      <c r="C10">
        <v>113.21119712632219</v>
      </c>
      <c r="D10">
        <v>10.884790256828333</v>
      </c>
      <c r="E10">
        <v>11.959362895740218</v>
      </c>
      <c r="F10">
        <v>7.3521623698582843</v>
      </c>
      <c r="G10">
        <v>193.0208756225575</v>
      </c>
      <c r="H10">
        <v>8.2764337111945778</v>
      </c>
      <c r="I10">
        <v>9.0789097642703869</v>
      </c>
      <c r="J10">
        <v>9.0179225710271655</v>
      </c>
      <c r="S10">
        <v>10.091427295677761</v>
      </c>
      <c r="T10">
        <v>10.055391158548641</v>
      </c>
      <c r="U10">
        <v>15.530043652920822</v>
      </c>
      <c r="V10">
        <v>7.3521623698582843</v>
      </c>
      <c r="W10">
        <v>302.75312935120013</v>
      </c>
      <c r="X10">
        <v>7.0358009430478212</v>
      </c>
      <c r="Y10">
        <v>11.5746541089954</v>
      </c>
      <c r="Z10">
        <v>9.0179225710271655</v>
      </c>
      <c r="AI10">
        <v>75.524155856164583</v>
      </c>
      <c r="AJ10">
        <v>5.5767093911182846</v>
      </c>
      <c r="AK10">
        <v>6.6355455312669802</v>
      </c>
      <c r="AL10">
        <v>5.6656041551451057</v>
      </c>
      <c r="AM10">
        <v>119.33728665637599</v>
      </c>
      <c r="AN10">
        <v>135.61583058153533</v>
      </c>
      <c r="AO10">
        <v>9.8993250192046514</v>
      </c>
      <c r="AP10">
        <v>7.9573295763597809</v>
      </c>
      <c r="AX10" t="s">
        <v>1</v>
      </c>
      <c r="AY10">
        <v>99.4420939384148</v>
      </c>
      <c r="AZ10">
        <v>13.50835080462608</v>
      </c>
      <c r="BA10">
        <v>16.968002727063322</v>
      </c>
      <c r="BB10">
        <v>17.847493608234785</v>
      </c>
      <c r="BC10">
        <v>9.5775654578466689</v>
      </c>
      <c r="BD10">
        <v>11.069701561974627</v>
      </c>
      <c r="BE10">
        <v>9.6815872828481027</v>
      </c>
      <c r="BF10">
        <v>10.270812091705691</v>
      </c>
      <c r="BN10" t="s">
        <v>1</v>
      </c>
    </row>
    <row r="11" spans="1:78" x14ac:dyDescent="0.25">
      <c r="B11" t="s">
        <v>2</v>
      </c>
      <c r="AX11" t="s">
        <v>2</v>
      </c>
      <c r="BN11" t="s">
        <v>2</v>
      </c>
    </row>
    <row r="12" spans="1:78" x14ac:dyDescent="0.25">
      <c r="A12" t="s">
        <v>9</v>
      </c>
      <c r="B12" t="s">
        <v>0</v>
      </c>
      <c r="C12">
        <v>6.5360346295608045E-5</v>
      </c>
      <c r="D12">
        <v>3.9747419513248746E-4</v>
      </c>
      <c r="E12">
        <v>3.4962176639997017E-4</v>
      </c>
      <c r="F12">
        <v>3.4990517893132735E-4</v>
      </c>
      <c r="G12">
        <v>2.6546682150741115E-4</v>
      </c>
      <c r="H12">
        <v>2.0035772838691192E-4</v>
      </c>
      <c r="I12">
        <v>2.2177705736496089E-4</v>
      </c>
      <c r="J12">
        <v>2.941763430519627E-4</v>
      </c>
      <c r="Q12" t="s">
        <v>9</v>
      </c>
      <c r="S12">
        <v>7.5877468568494311E-4</v>
      </c>
      <c r="T12">
        <v>8.569222425615547E-4</v>
      </c>
      <c r="U12">
        <v>7.4421402779874799E-4</v>
      </c>
      <c r="V12">
        <v>3.4990517893132735E-4</v>
      </c>
      <c r="W12">
        <v>1.9794029430871747E-4</v>
      </c>
      <c r="X12">
        <v>1.4441568512641632E-3</v>
      </c>
      <c r="Y12">
        <v>1.4883791463312515E-3</v>
      </c>
      <c r="Z12">
        <v>2.941763430519627E-4</v>
      </c>
      <c r="AI12">
        <v>9.2684827308455218E-5</v>
      </c>
      <c r="AJ12">
        <v>9.1409161395540704E-4</v>
      </c>
      <c r="AK12">
        <v>9.4694001747316816E-4</v>
      </c>
      <c r="AL12">
        <v>1.0470521421532435E-3</v>
      </c>
      <c r="AM12">
        <v>2.3238302367564235E-4</v>
      </c>
      <c r="AN12">
        <v>1.6455957442776408E-4</v>
      </c>
      <c r="AO12">
        <v>8.6308039971991722E-4</v>
      </c>
      <c r="AP12">
        <v>1.0066464962606436E-3</v>
      </c>
      <c r="AW12" t="s">
        <v>9</v>
      </c>
      <c r="AX12" t="s">
        <v>0</v>
      </c>
      <c r="AY12">
        <v>3.5667058561439229E-5</v>
      </c>
      <c r="AZ12">
        <v>4.4664876892318859E-4</v>
      </c>
      <c r="BA12">
        <v>4.934350109221245E-4</v>
      </c>
      <c r="BB12">
        <v>5.1728899614250407E-4</v>
      </c>
      <c r="BC12">
        <v>1.4079122451032063E-4</v>
      </c>
      <c r="BD12">
        <v>7.801104708345135E-5</v>
      </c>
      <c r="BE12">
        <v>1.7180997058114987E-5</v>
      </c>
      <c r="BF12">
        <v>1.0270260905859966E-4</v>
      </c>
      <c r="BM12" t="s">
        <v>9</v>
      </c>
      <c r="BN12" t="s">
        <v>0</v>
      </c>
    </row>
    <row r="13" spans="1:78" x14ac:dyDescent="0.25">
      <c r="B13" t="s">
        <v>29</v>
      </c>
      <c r="C13">
        <v>36.067284673564679</v>
      </c>
      <c r="D13">
        <v>-84.523831760141121</v>
      </c>
      <c r="E13">
        <v>40.028594008043783</v>
      </c>
      <c r="F13">
        <v>-66.100523052506247</v>
      </c>
      <c r="G13">
        <v>16.568027657070818</v>
      </c>
      <c r="H13">
        <v>-71.551626194958089</v>
      </c>
      <c r="I13">
        <v>52.182980226061787</v>
      </c>
      <c r="J13">
        <v>-48.505600030916348</v>
      </c>
      <c r="S13">
        <v>41.185723391913086</v>
      </c>
      <c r="T13">
        <v>81.004951858613282</v>
      </c>
      <c r="U13">
        <v>41.748087871599928</v>
      </c>
      <c r="V13">
        <v>-66.100523052506247</v>
      </c>
      <c r="W13">
        <v>44.755625750267527</v>
      </c>
      <c r="X13">
        <v>86.509955363851333</v>
      </c>
      <c r="Y13">
        <v>53.969560400191696</v>
      </c>
      <c r="Z13">
        <v>-48.505600030916348</v>
      </c>
      <c r="AI13">
        <v>-32.949722496461881</v>
      </c>
      <c r="AJ13">
        <v>56.89181697891356</v>
      </c>
      <c r="AK13">
        <v>40.462598348358696</v>
      </c>
      <c r="AL13">
        <v>4.1197930758392411</v>
      </c>
      <c r="AM13">
        <v>-40.633989949958149</v>
      </c>
      <c r="AN13">
        <v>41.084015329508155</v>
      </c>
      <c r="AO13">
        <v>51.773812538782366</v>
      </c>
      <c r="AP13">
        <v>16.991471269768741</v>
      </c>
      <c r="AX13" t="s">
        <v>29</v>
      </c>
      <c r="AY13">
        <v>85.439465215516321</v>
      </c>
      <c r="AZ13">
        <v>65.924986414000401</v>
      </c>
      <c r="BA13">
        <v>-8.8367914201552455</v>
      </c>
      <c r="BB13">
        <v>15.869697900775899</v>
      </c>
      <c r="BC13">
        <v>-17.626485522240174</v>
      </c>
      <c r="BD13">
        <v>44.97672708406126</v>
      </c>
      <c r="BE13">
        <v>-53.35468443946224</v>
      </c>
      <c r="BF13">
        <v>-77.763550212728958</v>
      </c>
      <c r="BN13" t="s">
        <v>29</v>
      </c>
    </row>
    <row r="14" spans="1:78" x14ac:dyDescent="0.25">
      <c r="B14" t="s">
        <v>1</v>
      </c>
      <c r="C14">
        <v>62.116607583473147</v>
      </c>
      <c r="D14">
        <v>33.033837925065242</v>
      </c>
      <c r="E14">
        <v>41.599948441866793</v>
      </c>
      <c r="F14">
        <v>41.645807091357753</v>
      </c>
      <c r="G14">
        <v>27.953896264735867</v>
      </c>
      <c r="H14">
        <v>46.034061156681311</v>
      </c>
      <c r="I14">
        <v>51.360220653988939</v>
      </c>
      <c r="J14">
        <v>35.522179769095942</v>
      </c>
      <c r="S14">
        <v>16.420858945730078</v>
      </c>
      <c r="T14">
        <v>13.381315890089596</v>
      </c>
      <c r="U14">
        <v>17.720104167053343</v>
      </c>
      <c r="V14">
        <v>41.645807091357753</v>
      </c>
      <c r="W14">
        <v>26.599453663179553</v>
      </c>
      <c r="X14">
        <v>8.7197020597675809</v>
      </c>
      <c r="Y14">
        <v>13.575537694722764</v>
      </c>
      <c r="Z14">
        <v>35.522179769095942</v>
      </c>
      <c r="AI14">
        <v>72.492128554679681</v>
      </c>
      <c r="AJ14">
        <v>16.074798543216279</v>
      </c>
      <c r="AK14">
        <v>16.206504714709595</v>
      </c>
      <c r="AL14">
        <v>15.999381002103624</v>
      </c>
      <c r="AM14">
        <v>32.397118249420657</v>
      </c>
      <c r="AN14">
        <v>41.59877925804475</v>
      </c>
      <c r="AO14">
        <v>12.273556989147162</v>
      </c>
      <c r="AP14">
        <v>7.6515198731157525</v>
      </c>
      <c r="AX14" t="s">
        <v>1</v>
      </c>
      <c r="AY14">
        <v>167.1637314128678</v>
      </c>
      <c r="AZ14">
        <v>31.07289635241867</v>
      </c>
      <c r="BA14">
        <v>25.440712722422433</v>
      </c>
      <c r="BB14">
        <v>28.080144491845459</v>
      </c>
      <c r="BC14">
        <v>62.914708709331855</v>
      </c>
      <c r="BD14">
        <v>125.04300542281162</v>
      </c>
      <c r="BE14">
        <v>541.26669305843734</v>
      </c>
      <c r="BF14">
        <v>81.432641339961521</v>
      </c>
      <c r="BN14" t="s">
        <v>1</v>
      </c>
    </row>
    <row r="15" spans="1:78" x14ac:dyDescent="0.25">
      <c r="A15" t="s">
        <v>58</v>
      </c>
      <c r="B15" t="s">
        <v>0</v>
      </c>
      <c r="C15">
        <v>0.38653520318422696</v>
      </c>
      <c r="D15">
        <v>0.61630588761698324</v>
      </c>
      <c r="E15">
        <v>1.0369227524612974</v>
      </c>
      <c r="F15">
        <v>1.6818288664866483</v>
      </c>
      <c r="G15">
        <v>0.38653520318422696</v>
      </c>
      <c r="H15">
        <v>0.61630588761698324</v>
      </c>
      <c r="I15">
        <v>1.0369227524612974</v>
      </c>
      <c r="J15">
        <v>1.6818288664866483</v>
      </c>
      <c r="Q15" t="s">
        <v>62</v>
      </c>
      <c r="S15">
        <v>9.9467303659951517E-2</v>
      </c>
      <c r="T15">
        <v>0.15262101344179674</v>
      </c>
      <c r="U15">
        <v>0.24953410010105925</v>
      </c>
      <c r="V15">
        <v>1.6818288664866483</v>
      </c>
      <c r="W15">
        <v>9.9467303659951517E-2</v>
      </c>
      <c r="X15">
        <v>0.15262101344179674</v>
      </c>
      <c r="Y15">
        <v>0.24953410010105925</v>
      </c>
      <c r="Z15">
        <v>1.6818288664866483</v>
      </c>
      <c r="AI15">
        <v>1.8043254978773251</v>
      </c>
      <c r="AJ15">
        <v>2.5418019332679784</v>
      </c>
      <c r="AK15">
        <v>3.5794634860641645</v>
      </c>
      <c r="AL15">
        <v>4.8523379361890306</v>
      </c>
      <c r="AM15">
        <v>1.8043254978773251</v>
      </c>
      <c r="AN15">
        <v>2.5418019332679784</v>
      </c>
      <c r="AO15">
        <v>3.5794634860641645</v>
      </c>
      <c r="AP15">
        <v>4.8523379361890306</v>
      </c>
      <c r="AW15" t="s">
        <v>58</v>
      </c>
      <c r="AX15" t="s">
        <v>0</v>
      </c>
      <c r="AY15">
        <v>4.7318375510414575E-2</v>
      </c>
      <c r="AZ15">
        <v>6.0732032448086629E-2</v>
      </c>
      <c r="BA15">
        <v>8.7914097385475551E-2</v>
      </c>
      <c r="BB15">
        <v>0.14203440074566021</v>
      </c>
      <c r="BC15">
        <v>4.7318375510414575E-2</v>
      </c>
      <c r="BD15">
        <v>6.0732032448086629E-2</v>
      </c>
      <c r="BE15">
        <v>8.7914097385475551E-2</v>
      </c>
      <c r="BF15">
        <v>0.14203440074566021</v>
      </c>
      <c r="BM15" t="s">
        <v>58</v>
      </c>
      <c r="BN15" t="s">
        <v>0</v>
      </c>
    </row>
    <row r="16" spans="1:78" x14ac:dyDescent="0.25">
      <c r="B16" t="s">
        <v>29</v>
      </c>
      <c r="C16">
        <v>68.615336230975203</v>
      </c>
      <c r="D16">
        <v>-29.56856735915985</v>
      </c>
      <c r="E16">
        <v>81.748125001065162</v>
      </c>
      <c r="F16">
        <v>-13.809719488278464</v>
      </c>
      <c r="G16">
        <v>68.615336230975203</v>
      </c>
      <c r="H16">
        <v>-29.56856735915985</v>
      </c>
      <c r="I16">
        <v>81.748125001065162</v>
      </c>
      <c r="J16">
        <v>-13.809719488278464</v>
      </c>
      <c r="S16">
        <v>79.843796374383018</v>
      </c>
      <c r="T16">
        <v>-54.005386427930013</v>
      </c>
      <c r="U16">
        <v>-83.70585316392642</v>
      </c>
      <c r="V16">
        <v>-13.809719488278464</v>
      </c>
      <c r="W16">
        <v>79.843796374383018</v>
      </c>
      <c r="X16">
        <v>-54.005386427930013</v>
      </c>
      <c r="Y16">
        <v>-83.70585316392642</v>
      </c>
      <c r="Z16">
        <v>-13.809719488278464</v>
      </c>
      <c r="AI16">
        <v>3.3482241386480922</v>
      </c>
      <c r="AJ16">
        <v>86.477918855082123</v>
      </c>
      <c r="AK16">
        <v>64.511199100064502</v>
      </c>
      <c r="AL16">
        <v>31.158817414128453</v>
      </c>
      <c r="AM16">
        <v>3.3482241386480922</v>
      </c>
      <c r="AN16">
        <v>86.477918855082123</v>
      </c>
      <c r="AO16">
        <v>64.511199100064502</v>
      </c>
      <c r="AP16">
        <v>31.158817414128453</v>
      </c>
      <c r="AX16" t="s">
        <v>29</v>
      </c>
      <c r="AY16">
        <v>13.700234507380744</v>
      </c>
      <c r="AZ16">
        <v>89.488772672882618</v>
      </c>
      <c r="BA16">
        <v>24.972491013085197</v>
      </c>
      <c r="BB16">
        <v>63.641072804761059</v>
      </c>
      <c r="BC16">
        <v>13.700234507380744</v>
      </c>
      <c r="BD16">
        <v>89.488772672882618</v>
      </c>
      <c r="BE16">
        <v>24.972491013085197</v>
      </c>
      <c r="BF16">
        <v>63.641072804761059</v>
      </c>
      <c r="BN16" t="s">
        <v>29</v>
      </c>
    </row>
    <row r="17" spans="1:78" x14ac:dyDescent="0.25">
      <c r="B17" t="s">
        <v>1</v>
      </c>
      <c r="C17">
        <v>4.7085445609514753</v>
      </c>
      <c r="D17">
        <v>3.6141277429468559</v>
      </c>
      <c r="E17">
        <v>2.7760810892192973</v>
      </c>
      <c r="F17">
        <v>4.3848867330473089</v>
      </c>
      <c r="G17">
        <v>4.7085445609514753</v>
      </c>
      <c r="H17">
        <v>3.6141277429468559</v>
      </c>
      <c r="I17">
        <v>2.7760810892192973</v>
      </c>
      <c r="J17">
        <v>4.3848867330473089</v>
      </c>
      <c r="S17">
        <v>11.319574125034697</v>
      </c>
      <c r="T17">
        <v>9.0901202301717063</v>
      </c>
      <c r="U17">
        <v>10.053863955119736</v>
      </c>
      <c r="V17">
        <v>4.3848867330473089</v>
      </c>
      <c r="W17">
        <v>11.319574125034697</v>
      </c>
      <c r="X17">
        <v>9.0901202301717063</v>
      </c>
      <c r="Y17">
        <v>10.053863955119736</v>
      </c>
      <c r="Z17">
        <v>4.3848867330473089</v>
      </c>
      <c r="AI17">
        <v>1.8216101398616762</v>
      </c>
      <c r="AJ17">
        <v>1.6212665495341834</v>
      </c>
      <c r="AK17">
        <v>1.8839528643161643</v>
      </c>
      <c r="AL17">
        <v>3.6227573153535779</v>
      </c>
      <c r="AM17">
        <v>1.8216101398616762</v>
      </c>
      <c r="AN17">
        <v>1.6212665495341834</v>
      </c>
      <c r="AO17">
        <v>1.8839528643161643</v>
      </c>
      <c r="AP17">
        <v>3.6227573153535779</v>
      </c>
      <c r="AX17" t="s">
        <v>1</v>
      </c>
      <c r="AY17">
        <v>14.537947188954279</v>
      </c>
      <c r="AZ17">
        <v>14.646405098251652</v>
      </c>
      <c r="BA17">
        <v>13.419835736708677</v>
      </c>
      <c r="BB17">
        <v>11.350996319714682</v>
      </c>
      <c r="BC17">
        <v>14.537947188954279</v>
      </c>
      <c r="BD17">
        <v>14.646405098251652</v>
      </c>
      <c r="BE17">
        <v>13.419835736708677</v>
      </c>
      <c r="BF17">
        <v>11.350996319714682</v>
      </c>
      <c r="BN17" t="s">
        <v>1</v>
      </c>
    </row>
    <row r="18" spans="1:78" x14ac:dyDescent="0.25">
      <c r="A18" t="s">
        <v>59</v>
      </c>
      <c r="B18" t="s">
        <v>0</v>
      </c>
      <c r="C18">
        <f>C15/(PI()*(Ax!$R$1^2-Ax!$R$2^2))/1000</f>
        <v>3.3479721505197207E-2</v>
      </c>
      <c r="D18">
        <f>D15/(PI()*(Ax!$R$1^2-Ax!$R$2^2))/1000</f>
        <v>5.3381294405921653E-2</v>
      </c>
      <c r="E18">
        <f>E15/(PI()*(Ax!$R$1^2-Ax!$R$2^2))/1000</f>
        <v>8.9812996821044516E-2</v>
      </c>
      <c r="F18">
        <f>F15/(PI()*(Ax!$R$1^2-Ax!$R$2^2))/1000</f>
        <v>0.14567149797876974</v>
      </c>
      <c r="G18">
        <f>G15/(PI()*(Ax!$R$1^2-Ax!$R$2^2))/1000</f>
        <v>3.3479721505197207E-2</v>
      </c>
      <c r="H18">
        <f>H15/(PI()*(Ax!$R$1^2-Ax!$R$2^2))/1000</f>
        <v>5.3381294405921653E-2</v>
      </c>
      <c r="I18">
        <f>I15/(PI()*(Ax!$R$1^2-Ax!$R$2^2))/1000</f>
        <v>8.9812996821044516E-2</v>
      </c>
      <c r="J18">
        <f>J15/(PI()*(Ax!$R$1^2-Ax!$R$2^2))/1000</f>
        <v>0.14567149797876974</v>
      </c>
      <c r="Q18" t="s">
        <v>59</v>
      </c>
      <c r="R18" t="s">
        <v>0</v>
      </c>
      <c r="S18">
        <f>S15/(PI()*(Ax!$R$1^2-Ax!$R$2^2))/1000</f>
        <v>8.6153540427231882E-3</v>
      </c>
      <c r="T18">
        <f>T15/(PI()*(Ax!$R$1^2-Ax!$R$2^2))/1000</f>
        <v>1.3219259161336903E-2</v>
      </c>
      <c r="U18">
        <f>U15/(PI()*(Ax!$R$1^2-Ax!$R$2^2))/1000</f>
        <v>2.1613379864528656E-2</v>
      </c>
      <c r="V18">
        <f>V15/(PI()*(Ax!$R$1^2-Ax!$R$2^2))/1000</f>
        <v>0.14567149797876974</v>
      </c>
      <c r="W18">
        <f>W15/(PI()*(Ax!$R$1^2-Ax!$R$2^2))/1000</f>
        <v>8.6153540427231882E-3</v>
      </c>
      <c r="X18">
        <f>X15/(PI()*(Ax!$R$1^2-Ax!$R$2^2))/1000</f>
        <v>1.3219259161336903E-2</v>
      </c>
      <c r="Y18">
        <f>Y15/(PI()*(Ax!$R$1^2-Ax!$R$2^2))/1000</f>
        <v>2.1613379864528656E-2</v>
      </c>
      <c r="Z18">
        <f>Z15/(PI()*(Ax!$R$1^2-Ax!$R$2^2))/1000</f>
        <v>0.14567149797876974</v>
      </c>
      <c r="AG18" t="s">
        <v>59</v>
      </c>
      <c r="AH18" t="s">
        <v>0</v>
      </c>
      <c r="AI18">
        <f>AI15/(PI()*(Ax!$R$1^2-Ax!$R$2^2))/1000</f>
        <v>0.15628153574635181</v>
      </c>
      <c r="AJ18">
        <f>AJ15/(PI()*(Ax!$R$1^2-Ax!$R$2^2))/1000</f>
        <v>0.2201580092735427</v>
      </c>
      <c r="AK18">
        <f>AK15/(PI()*(Ax!$R$1^2-Ax!$R$2^2))/1000</f>
        <v>0.31003499723758343</v>
      </c>
      <c r="AL18">
        <f>AL15/(PI()*(Ax!$R$1^2-Ax!$R$2^2))/1000</f>
        <v>0.42028493501867226</v>
      </c>
      <c r="AM18">
        <f>AM15/(PI()*(Ax!$R$1^2-Ax!$R$2^2))/1000</f>
        <v>0.15628153574635181</v>
      </c>
      <c r="AN18">
        <f>AN15/(PI()*(Ax!$R$1^2-Ax!$R$2^2))/1000</f>
        <v>0.2201580092735427</v>
      </c>
      <c r="AO18">
        <f>AO15/(PI()*(Ax!$R$1^2-Ax!$R$2^2))/1000</f>
        <v>0.31003499723758343</v>
      </c>
      <c r="AP18">
        <f>AP15/(PI()*(Ax!$R$1^2-Ax!$R$2^2))/1000</f>
        <v>0.42028493501867226</v>
      </c>
      <c r="AW18" t="s">
        <v>59</v>
      </c>
      <c r="AX18" t="s">
        <v>0</v>
      </c>
      <c r="AY18">
        <f>AY15/(PI()*(Ax!$R$1^2-Ax!$R$2^2))/1000</f>
        <v>4.0984780198971248E-3</v>
      </c>
      <c r="AZ18">
        <f>AZ15/(PI()*(Ax!$R$1^2-Ax!$R$2^2))/1000</f>
        <v>5.2603010438804733E-3</v>
      </c>
      <c r="BA18">
        <f>BA15/(PI()*(Ax!$R$1^2-Ax!$R$2^2))/1000</f>
        <v>7.6146738320330386E-3</v>
      </c>
      <c r="BB18">
        <f>BB15/(PI()*(Ax!$R$1^2-Ax!$R$2^2))/1000</f>
        <v>1.2302300390621504E-2</v>
      </c>
      <c r="BC18">
        <f>BC15/(PI()*(Ax!$R$1^2-Ax!$R$2^2))/1000</f>
        <v>4.0984780198971248E-3</v>
      </c>
      <c r="BD18">
        <f>BD15/(PI()*(Ax!$R$1^2-Ax!$R$2^2))/1000</f>
        <v>5.2603010438804733E-3</v>
      </c>
      <c r="BE18">
        <f>BE15/(PI()*(Ax!$R$1^2-Ax!$R$2^2))/1000</f>
        <v>7.6146738320330386E-3</v>
      </c>
      <c r="BF18">
        <f>BF15/(PI()*(Ax!$R$1^2-Ax!$R$2^2))/1000</f>
        <v>1.2302300390621504E-2</v>
      </c>
      <c r="BM18" t="s">
        <v>59</v>
      </c>
      <c r="BN18" t="s">
        <v>0</v>
      </c>
      <c r="BO18">
        <f>BO15/(PI()*(Ax!$R$1^2-Ax!$R$2^2))/1000</f>
        <v>0</v>
      </c>
      <c r="BP18">
        <f>BP15/(PI()*(Ax!$R$1^2-Ax!$R$2^2))/1000</f>
        <v>0</v>
      </c>
      <c r="BQ18">
        <f>BQ15/(PI()*(Ax!$R$1^2-Ax!$R$2^2))/1000</f>
        <v>0</v>
      </c>
      <c r="BR18">
        <f>BR15/(PI()*(Ax!$R$1^2-Ax!$R$2^2))/1000</f>
        <v>0</v>
      </c>
      <c r="BS18">
        <f>BS15/(PI()*(Ax!$R$1^2-Ax!$R$2^2))/1000</f>
        <v>0</v>
      </c>
      <c r="BT18">
        <f>BT15/(PI()*(Ax!$R$1^2-Ax!$R$2^2))/1000</f>
        <v>0</v>
      </c>
      <c r="BU18">
        <f>BU15/(PI()*(Ax!$R$1^2-Ax!$R$2^2))/1000</f>
        <v>0</v>
      </c>
      <c r="BV18">
        <f>BV15/(PI()*(Ax!$R$1^2-Ax!$R$2^2))/1000</f>
        <v>0</v>
      </c>
    </row>
    <row r="19" spans="1:78" x14ac:dyDescent="0.25">
      <c r="B19" t="s">
        <v>29</v>
      </c>
      <c r="C19">
        <f>C16</f>
        <v>68.615336230975203</v>
      </c>
      <c r="D19">
        <f t="shared" ref="D19:I19" si="0">D16</f>
        <v>-29.56856735915985</v>
      </c>
      <c r="E19">
        <f t="shared" si="0"/>
        <v>81.748125001065162</v>
      </c>
      <c r="F19">
        <f t="shared" si="0"/>
        <v>-13.809719488278464</v>
      </c>
      <c r="G19">
        <f t="shared" si="0"/>
        <v>68.615336230975203</v>
      </c>
      <c r="H19">
        <f t="shared" si="0"/>
        <v>-29.56856735915985</v>
      </c>
      <c r="I19">
        <f t="shared" si="0"/>
        <v>81.748125001065162</v>
      </c>
      <c r="J19">
        <f t="shared" ref="J19" si="1">J16</f>
        <v>-13.809719488278464</v>
      </c>
      <c r="R19" t="s">
        <v>29</v>
      </c>
      <c r="S19">
        <f>S16</f>
        <v>79.843796374383018</v>
      </c>
      <c r="T19">
        <f t="shared" ref="T19:Z19" si="2">T16</f>
        <v>-54.005386427930013</v>
      </c>
      <c r="U19">
        <f t="shared" si="2"/>
        <v>-83.70585316392642</v>
      </c>
      <c r="V19">
        <f t="shared" si="2"/>
        <v>-13.809719488278464</v>
      </c>
      <c r="W19">
        <f t="shared" si="2"/>
        <v>79.843796374383018</v>
      </c>
      <c r="X19">
        <f t="shared" si="2"/>
        <v>-54.005386427930013</v>
      </c>
      <c r="Y19">
        <f t="shared" si="2"/>
        <v>-83.70585316392642</v>
      </c>
      <c r="Z19">
        <f t="shared" si="2"/>
        <v>-13.809719488278464</v>
      </c>
      <c r="AH19" t="s">
        <v>29</v>
      </c>
      <c r="AI19">
        <f t="shared" ref="AI19:AP19" si="3">AI16</f>
        <v>3.3482241386480922</v>
      </c>
      <c r="AJ19">
        <f t="shared" si="3"/>
        <v>86.477918855082123</v>
      </c>
      <c r="AK19">
        <f t="shared" si="3"/>
        <v>64.511199100064502</v>
      </c>
      <c r="AL19">
        <f t="shared" si="3"/>
        <v>31.158817414128453</v>
      </c>
      <c r="AM19">
        <f t="shared" si="3"/>
        <v>3.3482241386480922</v>
      </c>
      <c r="AN19">
        <f t="shared" si="3"/>
        <v>86.477918855082123</v>
      </c>
      <c r="AO19">
        <f t="shared" si="3"/>
        <v>64.511199100064502</v>
      </c>
      <c r="AP19">
        <f t="shared" si="3"/>
        <v>31.158817414128453</v>
      </c>
      <c r="AX19" t="s">
        <v>29</v>
      </c>
      <c r="AY19">
        <f>AY16</f>
        <v>13.700234507380744</v>
      </c>
      <c r="AZ19">
        <f t="shared" ref="AZ19:BF20" si="4">AZ16</f>
        <v>89.488772672882618</v>
      </c>
      <c r="BA19">
        <f t="shared" si="4"/>
        <v>24.972491013085197</v>
      </c>
      <c r="BB19">
        <f t="shared" si="4"/>
        <v>63.641072804761059</v>
      </c>
      <c r="BC19">
        <f t="shared" si="4"/>
        <v>13.700234507380744</v>
      </c>
      <c r="BD19">
        <f t="shared" si="4"/>
        <v>89.488772672882618</v>
      </c>
      <c r="BE19">
        <f t="shared" si="4"/>
        <v>24.972491013085197</v>
      </c>
      <c r="BF19">
        <f t="shared" si="4"/>
        <v>63.641072804761059</v>
      </c>
      <c r="BN19" t="s">
        <v>29</v>
      </c>
      <c r="BO19">
        <f>BO16</f>
        <v>0</v>
      </c>
      <c r="BP19">
        <f t="shared" ref="BP19:BV20" si="5">BP16</f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5"/>
        <v>0</v>
      </c>
      <c r="BV19">
        <f t="shared" si="5"/>
        <v>0</v>
      </c>
    </row>
    <row r="20" spans="1:78" x14ac:dyDescent="0.25">
      <c r="B20" t="s">
        <v>1</v>
      </c>
      <c r="C20">
        <f>C17</f>
        <v>4.7085445609514753</v>
      </c>
      <c r="D20">
        <f t="shared" ref="D20:I20" si="6">D17</f>
        <v>3.6141277429468559</v>
      </c>
      <c r="E20">
        <f t="shared" si="6"/>
        <v>2.7760810892192973</v>
      </c>
      <c r="F20">
        <f t="shared" si="6"/>
        <v>4.3848867330473089</v>
      </c>
      <c r="G20">
        <f t="shared" si="6"/>
        <v>4.7085445609514753</v>
      </c>
      <c r="H20">
        <f t="shared" si="6"/>
        <v>3.6141277429468559</v>
      </c>
      <c r="I20">
        <f t="shared" si="6"/>
        <v>2.7760810892192973</v>
      </c>
      <c r="J20">
        <f t="shared" ref="J20" si="7">J17</f>
        <v>4.3848867330473089</v>
      </c>
      <c r="R20" t="s">
        <v>1</v>
      </c>
      <c r="S20">
        <f>S17</f>
        <v>11.319574125034697</v>
      </c>
      <c r="T20">
        <f t="shared" ref="T20:Z20" si="8">T17</f>
        <v>9.0901202301717063</v>
      </c>
      <c r="U20">
        <f t="shared" si="8"/>
        <v>10.053863955119736</v>
      </c>
      <c r="V20">
        <f t="shared" si="8"/>
        <v>4.3848867330473089</v>
      </c>
      <c r="W20">
        <f t="shared" si="8"/>
        <v>11.319574125034697</v>
      </c>
      <c r="X20">
        <f t="shared" si="8"/>
        <v>9.0901202301717063</v>
      </c>
      <c r="Y20">
        <f t="shared" si="8"/>
        <v>10.053863955119736</v>
      </c>
      <c r="Z20">
        <f t="shared" si="8"/>
        <v>4.3848867330473089</v>
      </c>
      <c r="AH20" t="s">
        <v>1</v>
      </c>
      <c r="AI20">
        <f t="shared" ref="AI20:AP20" si="9">AI17</f>
        <v>1.8216101398616762</v>
      </c>
      <c r="AJ20">
        <f t="shared" si="9"/>
        <v>1.6212665495341834</v>
      </c>
      <c r="AK20">
        <f t="shared" si="9"/>
        <v>1.8839528643161643</v>
      </c>
      <c r="AL20">
        <f t="shared" si="9"/>
        <v>3.6227573153535779</v>
      </c>
      <c r="AM20">
        <f t="shared" si="9"/>
        <v>1.8216101398616762</v>
      </c>
      <c r="AN20">
        <f t="shared" si="9"/>
        <v>1.6212665495341834</v>
      </c>
      <c r="AO20">
        <f t="shared" si="9"/>
        <v>1.8839528643161643</v>
      </c>
      <c r="AP20">
        <f t="shared" si="9"/>
        <v>3.6227573153535779</v>
      </c>
      <c r="AX20" t="s">
        <v>1</v>
      </c>
      <c r="AY20">
        <f>AY17</f>
        <v>14.537947188954279</v>
      </c>
      <c r="AZ20">
        <f t="shared" ref="AZ20:BE20" si="10">AZ17</f>
        <v>14.646405098251652</v>
      </c>
      <c r="BA20">
        <f t="shared" si="10"/>
        <v>13.419835736708677</v>
      </c>
      <c r="BB20">
        <f t="shared" si="10"/>
        <v>11.350996319714682</v>
      </c>
      <c r="BC20">
        <f t="shared" si="10"/>
        <v>14.537947188954279</v>
      </c>
      <c r="BD20">
        <f t="shared" si="10"/>
        <v>14.646405098251652</v>
      </c>
      <c r="BE20">
        <f t="shared" si="10"/>
        <v>13.419835736708677</v>
      </c>
      <c r="BF20">
        <f t="shared" si="4"/>
        <v>11.350996319714682</v>
      </c>
      <c r="BN20" t="s">
        <v>1</v>
      </c>
      <c r="BO20">
        <f>BO17</f>
        <v>0</v>
      </c>
      <c r="BP20">
        <f t="shared" ref="BP20:BU20" si="11">BP17</f>
        <v>0</v>
      </c>
      <c r="BQ20">
        <f t="shared" si="11"/>
        <v>0</v>
      </c>
      <c r="BR20">
        <f t="shared" si="11"/>
        <v>0</v>
      </c>
      <c r="BS20">
        <f t="shared" si="11"/>
        <v>0</v>
      </c>
      <c r="BT20">
        <f t="shared" si="11"/>
        <v>0</v>
      </c>
      <c r="BU20">
        <f t="shared" si="11"/>
        <v>0</v>
      </c>
      <c r="BV20">
        <f t="shared" si="5"/>
        <v>0</v>
      </c>
    </row>
    <row r="21" spans="1:78" x14ac:dyDescent="0.25">
      <c r="A21" t="s">
        <v>11</v>
      </c>
      <c r="B21" t="s">
        <v>0</v>
      </c>
      <c r="Q21" t="s">
        <v>11</v>
      </c>
      <c r="R21" t="s">
        <v>0</v>
      </c>
      <c r="AG21" t="s">
        <v>11</v>
      </c>
      <c r="AH21" t="s">
        <v>0</v>
      </c>
      <c r="AW21" t="s">
        <v>11</v>
      </c>
      <c r="AX21" t="s">
        <v>0</v>
      </c>
      <c r="BM21" t="s">
        <v>11</v>
      </c>
      <c r="BN21" t="s">
        <v>0</v>
      </c>
    </row>
    <row r="22" spans="1:78" x14ac:dyDescent="0.25">
      <c r="B22" t="s">
        <v>29</v>
      </c>
      <c r="R22" t="s">
        <v>29</v>
      </c>
      <c r="AH22" t="s">
        <v>29</v>
      </c>
      <c r="AX22" t="s">
        <v>29</v>
      </c>
      <c r="BN22" t="s">
        <v>29</v>
      </c>
    </row>
    <row r="23" spans="1:78" x14ac:dyDescent="0.25">
      <c r="B23" t="s">
        <v>1</v>
      </c>
      <c r="R23" t="s">
        <v>1</v>
      </c>
      <c r="AH23" t="s">
        <v>1</v>
      </c>
      <c r="AX23" t="s">
        <v>1</v>
      </c>
      <c r="BN23" t="s">
        <v>1</v>
      </c>
    </row>
    <row r="24" spans="1:78" x14ac:dyDescent="0.25">
      <c r="A24" t="s">
        <v>12</v>
      </c>
      <c r="B24" t="s">
        <v>0</v>
      </c>
      <c r="Q24" t="s">
        <v>12</v>
      </c>
      <c r="R24" t="s">
        <v>0</v>
      </c>
      <c r="AG24" t="s">
        <v>12</v>
      </c>
      <c r="AH24" t="s">
        <v>0</v>
      </c>
      <c r="AW24" t="s">
        <v>12</v>
      </c>
      <c r="AX24" t="s">
        <v>0</v>
      </c>
      <c r="BM24" t="s">
        <v>12</v>
      </c>
      <c r="BN24" t="s">
        <v>0</v>
      </c>
    </row>
    <row r="25" spans="1:78" x14ac:dyDescent="0.25">
      <c r="B25" t="s">
        <v>29</v>
      </c>
      <c r="R25" t="s">
        <v>29</v>
      </c>
      <c r="AH25" t="s">
        <v>29</v>
      </c>
      <c r="AX25" t="s">
        <v>29</v>
      </c>
      <c r="BN25" t="s">
        <v>29</v>
      </c>
    </row>
    <row r="26" spans="1:78" x14ac:dyDescent="0.25">
      <c r="B26" t="s">
        <v>1</v>
      </c>
      <c r="R26" t="s">
        <v>1</v>
      </c>
      <c r="AH26" t="s">
        <v>1</v>
      </c>
      <c r="AX26" t="s">
        <v>1</v>
      </c>
      <c r="BN26" t="s">
        <v>1</v>
      </c>
    </row>
    <row r="28" spans="1:78" x14ac:dyDescent="0.25">
      <c r="A28" t="s">
        <v>60</v>
      </c>
      <c r="B28" t="s">
        <v>6</v>
      </c>
      <c r="C28">
        <f t="shared" ref="C28:J28" si="12">C18/C4*1000000</f>
        <v>5088.4953826755891</v>
      </c>
      <c r="D28">
        <f t="shared" si="12"/>
        <v>258.48406752355282</v>
      </c>
      <c r="E28">
        <f t="shared" si="12"/>
        <v>421.99542600927538</v>
      </c>
      <c r="F28">
        <f t="shared" si="12"/>
        <v>614.6330339628721</v>
      </c>
      <c r="G28">
        <f t="shared" si="12"/>
        <v>1785.1924134889546</v>
      </c>
      <c r="H28">
        <f t="shared" si="12"/>
        <v>248.88317864532448</v>
      </c>
      <c r="I28">
        <f t="shared" si="12"/>
        <v>412.01734144684082</v>
      </c>
      <c r="J28">
        <f t="shared" si="12"/>
        <v>661.17911111157377</v>
      </c>
      <c r="K28">
        <f>0.5*SQRT((C39+G39)^2+(C40+G40)^2)</f>
        <v>3436.7837817164568</v>
      </c>
      <c r="L28">
        <f t="shared" ref="L28:N28" si="13">0.5*SQRT((D39+H39)^2+(D40+H40)^2)</f>
        <v>253.65575533062432</v>
      </c>
      <c r="M28">
        <f t="shared" si="13"/>
        <v>416.96108700927203</v>
      </c>
      <c r="N28">
        <f t="shared" si="13"/>
        <v>637.75077843586246</v>
      </c>
      <c r="Q28" t="s">
        <v>60</v>
      </c>
      <c r="R28" t="s">
        <v>6</v>
      </c>
      <c r="S28">
        <f t="shared" ref="S28:Z28" si="14">S18/S4*1000000</f>
        <v>45.502639109278888</v>
      </c>
      <c r="T28">
        <f t="shared" si="14"/>
        <v>68.126345709733215</v>
      </c>
      <c r="U28">
        <f t="shared" si="14"/>
        <v>117.92330635738008</v>
      </c>
      <c r="V28">
        <f t="shared" si="14"/>
        <v>614.6330339628721</v>
      </c>
      <c r="W28">
        <f t="shared" si="14"/>
        <v>1145.2018427389976</v>
      </c>
      <c r="X28">
        <f t="shared" si="14"/>
        <v>52.71232137069839</v>
      </c>
      <c r="Y28">
        <f t="shared" si="14"/>
        <v>88.934818455388694</v>
      </c>
      <c r="Z28">
        <f t="shared" si="14"/>
        <v>661.17911111157377</v>
      </c>
      <c r="AA28">
        <f t="shared" ref="AA28:AC28" si="15">0.5*SQRT((S39+W39)^2+(S40+W40)^2)</f>
        <v>591.93867380365032</v>
      </c>
      <c r="AB28">
        <f t="shared" si="15"/>
        <v>60.417762557003407</v>
      </c>
      <c r="AC28">
        <f t="shared" si="15"/>
        <v>103.40372613665959</v>
      </c>
      <c r="AD28">
        <f>0.5*SQRT((V39+Z39)^2+(V40+Z40)^2)</f>
        <v>637.75077843586246</v>
      </c>
      <c r="AG28" t="s">
        <v>60</v>
      </c>
      <c r="AH28" t="s">
        <v>6</v>
      </c>
      <c r="AI28">
        <f t="shared" ref="AI28:AP28" si="16">AI18/AI4*1000000</f>
        <v>42753.602153552798</v>
      </c>
      <c r="AJ28">
        <f t="shared" si="16"/>
        <v>929.67978900456228</v>
      </c>
      <c r="AK28">
        <f t="shared" si="16"/>
        <v>1260.1399726464274</v>
      </c>
      <c r="AL28">
        <f t="shared" si="16"/>
        <v>1615.5290718486033</v>
      </c>
      <c r="AM28">
        <f t="shared" si="16"/>
        <v>14837.588048516482</v>
      </c>
      <c r="AN28">
        <f t="shared" si="16"/>
        <v>37216.722331036603</v>
      </c>
      <c r="AO28">
        <f t="shared" si="16"/>
        <v>1478.5803425189167</v>
      </c>
      <c r="AP28">
        <f t="shared" si="16"/>
        <v>2041.9642963771576</v>
      </c>
      <c r="AQ28">
        <f>0.5*SQRT((AI39+AM39)^2+(AI40+AM40)^2)</f>
        <v>28761.424437619535</v>
      </c>
      <c r="AR28">
        <f t="shared" ref="AR28:AT28" si="17">0.5*SQRT((AJ39+AN39)^2+(AJ40+AN40)^2)</f>
        <v>19017.744339714907</v>
      </c>
      <c r="AS28">
        <f t="shared" si="17"/>
        <v>1369.2354563472527</v>
      </c>
      <c r="AT28">
        <f t="shared" si="17"/>
        <v>1828.6650313708412</v>
      </c>
      <c r="AW28" t="s">
        <v>60</v>
      </c>
      <c r="AX28" t="s">
        <v>6</v>
      </c>
      <c r="AY28">
        <f t="shared" ref="AY28:BF28" si="18">AY18/AY4*1000000</f>
        <v>387.64330427981281</v>
      </c>
      <c r="AZ28">
        <f t="shared" si="18"/>
        <v>30.94468346942293</v>
      </c>
      <c r="BA28">
        <f t="shared" si="18"/>
        <v>41.167853653190434</v>
      </c>
      <c r="BB28">
        <f t="shared" si="18"/>
        <v>62.090859169370248</v>
      </c>
      <c r="BC28">
        <f t="shared" si="18"/>
        <v>23.37742339473823</v>
      </c>
      <c r="BD28">
        <f t="shared" si="18"/>
        <v>27.946077115668011</v>
      </c>
      <c r="BE28">
        <f t="shared" si="18"/>
        <v>37.917596999144081</v>
      </c>
      <c r="BF28">
        <f t="shared" si="18"/>
        <v>59.208899982620686</v>
      </c>
      <c r="BG28">
        <f>0.5*SQRT((AY39+BC39)^2+(AY40+BC40)^2)</f>
        <v>204.4142664040653</v>
      </c>
      <c r="BH28">
        <f t="shared" ref="BH28" si="19">0.5*SQRT((AZ39+BD39)^2+(AZ40+BD40)^2)</f>
        <v>29.444855191163015</v>
      </c>
      <c r="BI28">
        <f t="shared" ref="BI28" si="20">0.5*SQRT((BA39+BE39)^2+(BA40+BE40)^2)</f>
        <v>39.540070517546738</v>
      </c>
      <c r="BJ28">
        <f t="shared" ref="BJ28" si="21">0.5*SQRT((BB39+BF39)^2+(BB40+BF40)^2)</f>
        <v>60.647288260746436</v>
      </c>
      <c r="BM28" t="s">
        <v>60</v>
      </c>
      <c r="BN28" t="s">
        <v>6</v>
      </c>
      <c r="BO28" t="e">
        <f t="shared" ref="BO28:BV28" si="22">BO18/BO4*1000000</f>
        <v>#DIV/0!</v>
      </c>
      <c r="BP28" t="e">
        <f t="shared" si="22"/>
        <v>#DIV/0!</v>
      </c>
      <c r="BQ28" t="e">
        <f t="shared" si="22"/>
        <v>#DIV/0!</v>
      </c>
      <c r="BR28" t="e">
        <f t="shared" si="22"/>
        <v>#DIV/0!</v>
      </c>
      <c r="BS28" t="e">
        <f t="shared" si="22"/>
        <v>#DIV/0!</v>
      </c>
      <c r="BT28" t="e">
        <f t="shared" si="22"/>
        <v>#DIV/0!</v>
      </c>
      <c r="BU28" t="e">
        <f t="shared" si="22"/>
        <v>#DIV/0!</v>
      </c>
      <c r="BV28" t="e">
        <f t="shared" si="22"/>
        <v>#DIV/0!</v>
      </c>
      <c r="BW28" t="e">
        <f>0.5*SQRT((BO39+BS39)^2+(BO40+BS40)^2)</f>
        <v>#DIV/0!</v>
      </c>
      <c r="BX28" t="e">
        <f t="shared" ref="BX28" si="23">0.5*SQRT((BP39+BT39)^2+(BP40+BT40)^2)</f>
        <v>#DIV/0!</v>
      </c>
      <c r="BY28" t="e">
        <f t="shared" ref="BY28" si="24">0.5*SQRT((BQ39+BU39)^2+(BQ40+BU40)^2)</f>
        <v>#DIV/0!</v>
      </c>
      <c r="BZ28" t="e">
        <f t="shared" ref="BZ28" si="25">0.5*SQRT((BR39+BV39)^2+(BR40+BV40)^2)</f>
        <v>#DIV/0!</v>
      </c>
    </row>
    <row r="29" spans="1:78" x14ac:dyDescent="0.25">
      <c r="B29" t="s">
        <v>29</v>
      </c>
      <c r="C29">
        <f>C19-C5</f>
        <v>60.114496404645067</v>
      </c>
      <c r="D29">
        <f>D19-D5+180</f>
        <v>226.56261966420328</v>
      </c>
      <c r="E29">
        <f>E19-E5</f>
        <v>44.323056172687096</v>
      </c>
      <c r="F29">
        <f t="shared" ref="F29:J29" si="26">F19-F5</f>
        <v>47.282598291769858</v>
      </c>
      <c r="G29">
        <f t="shared" si="26"/>
        <v>59.341623515398794</v>
      </c>
      <c r="H29">
        <f>H19-H5+180</f>
        <v>228.26146618015588</v>
      </c>
      <c r="I29">
        <f>I19-I5</f>
        <v>46.012192349208661</v>
      </c>
      <c r="J29">
        <f t="shared" si="26"/>
        <v>49.812856374230947</v>
      </c>
      <c r="K29">
        <f t="shared" ref="K29:N29" si="27">(180/PI())*ATAN((C40+G40)/(C39+G39))</f>
        <v>59.913772721310252</v>
      </c>
      <c r="L29">
        <f t="shared" si="27"/>
        <v>47.395968144624895</v>
      </c>
      <c r="M29">
        <f t="shared" si="27"/>
        <v>45.157519161294779</v>
      </c>
      <c r="N29">
        <f t="shared" si="27"/>
        <v>48.593891145993055</v>
      </c>
      <c r="R29" t="s">
        <v>29</v>
      </c>
      <c r="S29">
        <f>S19-S5</f>
        <v>39.411818897581561</v>
      </c>
      <c r="T29">
        <f t="shared" ref="T29:Z29" si="28">T19-T5</f>
        <v>-135.62208274476257</v>
      </c>
      <c r="U29">
        <f t="shared" si="28"/>
        <v>-128.64249565974418</v>
      </c>
      <c r="V29">
        <f t="shared" si="28"/>
        <v>47.282598291769858</v>
      </c>
      <c r="W29">
        <f t="shared" si="28"/>
        <v>7.0246084578644883</v>
      </c>
      <c r="X29">
        <f t="shared" si="28"/>
        <v>-136.45524339130111</v>
      </c>
      <c r="Y29">
        <f t="shared" si="28"/>
        <v>-131.20423004641725</v>
      </c>
      <c r="Z29">
        <f t="shared" si="28"/>
        <v>49.812856374230947</v>
      </c>
      <c r="AA29">
        <f t="shared" ref="AA29:AD29" si="29">(180/PI())*ATAN((S40+W40)/(S39+W39))</f>
        <v>8.2042629418062614</v>
      </c>
      <c r="AB29">
        <f t="shared" si="29"/>
        <v>44.014476301229166</v>
      </c>
      <c r="AC29">
        <f t="shared" si="29"/>
        <v>50.256163420430788</v>
      </c>
      <c r="AD29">
        <f t="shared" si="29"/>
        <v>48.593891145993055</v>
      </c>
      <c r="AH29" t="s">
        <v>29</v>
      </c>
      <c r="AI29">
        <f t="shared" ref="AI29:AP29" si="30">AI19-AI5</f>
        <v>52.553270421291344</v>
      </c>
      <c r="AJ29">
        <f t="shared" si="30"/>
        <v>34.000876693392513</v>
      </c>
      <c r="AK29">
        <f t="shared" si="30"/>
        <v>29.566497866158137</v>
      </c>
      <c r="AL29">
        <f t="shared" si="30"/>
        <v>31.309662928222643</v>
      </c>
      <c r="AM29">
        <f t="shared" si="30"/>
        <v>46.169384165847447</v>
      </c>
      <c r="AN29">
        <f t="shared" si="30"/>
        <v>62.611437527340925</v>
      </c>
      <c r="AO29">
        <f t="shared" si="30"/>
        <v>28.015063633485966</v>
      </c>
      <c r="AP29">
        <f t="shared" si="30"/>
        <v>30.219352834494075</v>
      </c>
      <c r="AQ29">
        <f>(180/PI())*ATAN((AI40+AM40)/(AI39+AM39))</f>
        <v>50.909774368153315</v>
      </c>
      <c r="AR29">
        <f t="shared" ref="AR29:AT29" si="31">(180/PI())*ATAN((AJ40+AN40)/(AJ39+AN39))</f>
        <v>61.940812483150502</v>
      </c>
      <c r="AS29">
        <f t="shared" si="31"/>
        <v>28.728905785445743</v>
      </c>
      <c r="AT29">
        <f t="shared" si="31"/>
        <v>30.700945159134442</v>
      </c>
      <c r="AX29" t="s">
        <v>29</v>
      </c>
      <c r="AY29">
        <f>AY19-AY5</f>
        <v>-2.3191225290529278</v>
      </c>
      <c r="AZ29">
        <f t="shared" ref="AZ29" si="32">AZ19-AZ5</f>
        <v>25.236018676006069</v>
      </c>
      <c r="BA29">
        <f>BA19-BA5+180</f>
        <v>214.13906929182073</v>
      </c>
      <c r="BB29">
        <f t="shared" ref="BB29:BD29" si="33">BB19-BB5</f>
        <v>46.040736334120055</v>
      </c>
      <c r="BC29">
        <f t="shared" si="33"/>
        <v>23.412709400731956</v>
      </c>
      <c r="BD29">
        <f t="shared" si="33"/>
        <v>25.921262285089369</v>
      </c>
      <c r="BE29">
        <f>BE19-BE5+180</f>
        <v>212.81008311093237</v>
      </c>
      <c r="BF29">
        <f t="shared" ref="BF29" si="34">BF19-BF5</f>
        <v>44.981148552845461</v>
      </c>
      <c r="BG29">
        <f>(180/PI())*ATAN((AY40+BC40)/(AY39+BC39))</f>
        <v>-0.89655747106841932</v>
      </c>
      <c r="BH29">
        <f t="shared" ref="BH29" si="35">(180/PI())*ATAN((AZ40+BD40)/(AZ39+BD39))</f>
        <v>25.561194617659311</v>
      </c>
      <c r="BI29">
        <f t="shared" ref="BI29" si="36">(180/PI())*ATAN((BA40+BE40)/(BA39+BE39))</f>
        <v>33.501886784365105</v>
      </c>
      <c r="BJ29">
        <f t="shared" ref="BJ29" si="37">(180/PI())*ATAN((BB40+BF40)/(BB39+BF39))</f>
        <v>45.523530167259942</v>
      </c>
      <c r="BN29" t="s">
        <v>29</v>
      </c>
      <c r="BO29">
        <f>BO19-BO5</f>
        <v>0</v>
      </c>
      <c r="BP29">
        <f t="shared" ref="BP29" si="38">BP19-BP5</f>
        <v>0</v>
      </c>
      <c r="BQ29">
        <f>BQ19-BQ5+180</f>
        <v>180</v>
      </c>
      <c r="BR29">
        <f t="shared" ref="BR29:BT29" si="39">BR19-BR5</f>
        <v>0</v>
      </c>
      <c r="BS29">
        <f t="shared" si="39"/>
        <v>0</v>
      </c>
      <c r="BT29">
        <f t="shared" si="39"/>
        <v>0</v>
      </c>
      <c r="BU29">
        <f>BU19-BU5+180</f>
        <v>180</v>
      </c>
      <c r="BV29">
        <f t="shared" ref="BV29" si="40">BV19-BV5</f>
        <v>0</v>
      </c>
      <c r="BW29" t="e">
        <f>(180/PI())*ATAN((BO40+BS40)/(BO39+BS39))</f>
        <v>#DIV/0!</v>
      </c>
      <c r="BX29" t="e">
        <f t="shared" ref="BX29" si="41">(180/PI())*ATAN((BP40+BT40)/(BP39+BT39))</f>
        <v>#DIV/0!</v>
      </c>
      <c r="BY29" t="e">
        <f t="shared" ref="BY29" si="42">(180/PI())*ATAN((BQ40+BU40)/(BQ39+BU39))</f>
        <v>#DIV/0!</v>
      </c>
      <c r="BZ29" t="e">
        <f t="shared" ref="BZ29" si="43">(180/PI())*ATAN((BR40+BV40)/(BR39+BV39))</f>
        <v>#DIV/0!</v>
      </c>
    </row>
    <row r="30" spans="1:78" x14ac:dyDescent="0.25">
      <c r="A30" t="s">
        <v>61</v>
      </c>
      <c r="B30" t="s">
        <v>6</v>
      </c>
      <c r="C30">
        <f t="shared" ref="C30:J30" si="44">C18/C8*1000000</f>
        <v>10611.574758584085</v>
      </c>
      <c r="D30">
        <f t="shared" si="44"/>
        <v>614.61590092709264</v>
      </c>
      <c r="E30">
        <f t="shared" si="44"/>
        <v>990.60867020256126</v>
      </c>
      <c r="F30">
        <f t="shared" si="44"/>
        <v>1288.2649986856911</v>
      </c>
      <c r="G30">
        <f t="shared" si="44"/>
        <v>16303.001972338083</v>
      </c>
      <c r="H30">
        <f t="shared" si="44"/>
        <v>639.53359197866018</v>
      </c>
      <c r="I30">
        <f t="shared" si="44"/>
        <v>996.96668441705208</v>
      </c>
      <c r="J30">
        <f t="shared" si="44"/>
        <v>1489.690432061094</v>
      </c>
      <c r="K30">
        <f t="shared" ref="K30:N30" si="45">0.5*SQRT((C41+G41)^2+(C42+G42)^2)</f>
        <v>12245.527284932999</v>
      </c>
      <c r="L30">
        <f t="shared" si="45"/>
        <v>627.03892036133902</v>
      </c>
      <c r="M30">
        <f t="shared" si="45"/>
        <v>993.24815264623521</v>
      </c>
      <c r="N30">
        <f t="shared" si="45"/>
        <v>1387.7165014710067</v>
      </c>
      <c r="Q30" t="s">
        <v>61</v>
      </c>
      <c r="R30" t="s">
        <v>6</v>
      </c>
      <c r="S30">
        <f t="shared" ref="S30:Z30" si="46">S18/S8*1000000</f>
        <v>111.79753684281697</v>
      </c>
      <c r="T30">
        <f t="shared" si="46"/>
        <v>177.03040005161046</v>
      </c>
      <c r="U30">
        <f t="shared" si="46"/>
        <v>305.19778144419456</v>
      </c>
      <c r="V30">
        <f t="shared" si="46"/>
        <v>1288.2649986856911</v>
      </c>
      <c r="W30">
        <f t="shared" si="46"/>
        <v>7945.5861340194979</v>
      </c>
      <c r="X30">
        <f t="shared" si="46"/>
        <v>216.50107092517212</v>
      </c>
      <c r="Y30">
        <f t="shared" si="46"/>
        <v>347.89124144798421</v>
      </c>
      <c r="Z30">
        <f t="shared" si="46"/>
        <v>1489.690432061094</v>
      </c>
      <c r="AA30">
        <f t="shared" ref="AA30:AD30" si="47">0.5*SQRT((S41+W41)^2+(S42+W42)^2)</f>
        <v>4022.6854277089546</v>
      </c>
      <c r="AB30">
        <f t="shared" si="47"/>
        <v>196.70861111244722</v>
      </c>
      <c r="AC30">
        <f t="shared" si="47"/>
        <v>326.34247735929517</v>
      </c>
      <c r="AD30">
        <f t="shared" si="47"/>
        <v>1387.7165014710067</v>
      </c>
      <c r="AG30" t="s">
        <v>61</v>
      </c>
      <c r="AH30" t="s">
        <v>6</v>
      </c>
      <c r="AI30">
        <f t="shared" ref="AI30:AP30" si="48">AI18/AI8*1000000</f>
        <v>33344.383435376745</v>
      </c>
      <c r="AJ30">
        <f t="shared" si="48"/>
        <v>1643.6239951302946</v>
      </c>
      <c r="AK30">
        <f t="shared" si="48"/>
        <v>2118.5732320436409</v>
      </c>
      <c r="AL30">
        <f t="shared" si="48"/>
        <v>2617.8205702701116</v>
      </c>
      <c r="AM30">
        <f t="shared" si="48"/>
        <v>40349.591845432173</v>
      </c>
      <c r="AN30">
        <f t="shared" si="48"/>
        <v>98101.503303582489</v>
      </c>
      <c r="AO30">
        <f t="shared" si="48"/>
        <v>3454.0435367401492</v>
      </c>
      <c r="AP30">
        <f t="shared" si="48"/>
        <v>4094.5886692316258</v>
      </c>
      <c r="AQ30">
        <f t="shared" ref="AQ30:AT30" si="49">0.5*SQRT((AI41+AM41)^2+(AI42+AM42)^2)</f>
        <v>35365.665700046273</v>
      </c>
      <c r="AR30">
        <f t="shared" si="49"/>
        <v>49867.949860787019</v>
      </c>
      <c r="AS30">
        <f t="shared" si="49"/>
        <v>2785.4930034459849</v>
      </c>
      <c r="AT30">
        <f t="shared" si="49"/>
        <v>3355.0863540602827</v>
      </c>
      <c r="AW30" t="s">
        <v>61</v>
      </c>
      <c r="AX30" t="s">
        <v>6</v>
      </c>
      <c r="AY30">
        <f t="shared" ref="AY30:BF30" si="50">AY18/AY8*1000000</f>
        <v>736.93428620507461</v>
      </c>
      <c r="AZ30">
        <f t="shared" si="50"/>
        <v>60.491580669829908</v>
      </c>
      <c r="BA30">
        <f t="shared" si="50"/>
        <v>104.12043633877673</v>
      </c>
      <c r="BB30">
        <f t="shared" si="50"/>
        <v>160.00283453945221</v>
      </c>
      <c r="BC30">
        <f t="shared" si="50"/>
        <v>60.597972999625448</v>
      </c>
      <c r="BD30">
        <f t="shared" si="50"/>
        <v>86.189842999026041</v>
      </c>
      <c r="BE30">
        <f t="shared" si="50"/>
        <v>125.45953798784993</v>
      </c>
      <c r="BF30">
        <f t="shared" si="50"/>
        <v>206.8778876656722</v>
      </c>
      <c r="BG30">
        <f t="shared" ref="BG30" si="51">0.5*SQRT((AY41+BC41)^2+(AY42+BC42)^2)</f>
        <v>397.9077574536513</v>
      </c>
      <c r="BH30">
        <f t="shared" ref="BH30" si="52">0.5*SQRT((AZ41+BD41)^2+(AZ42+BD42)^2)</f>
        <v>73.26853834338165</v>
      </c>
      <c r="BI30">
        <f t="shared" ref="BI30" si="53">0.5*SQRT((BA41+BE41)^2+(BA42+BE42)^2)</f>
        <v>114.63746826339374</v>
      </c>
      <c r="BJ30">
        <f t="shared" ref="BJ30" si="54">0.5*SQRT((BB41+BF41)^2+(BB42+BF42)^2)</f>
        <v>183.43756413420189</v>
      </c>
      <c r="BM30" t="s">
        <v>61</v>
      </c>
      <c r="BN30" t="s">
        <v>6</v>
      </c>
      <c r="BO30" t="e">
        <f t="shared" ref="BO30:BV30" si="55">BO18/BO8*1000000</f>
        <v>#DIV/0!</v>
      </c>
      <c r="BP30" t="e">
        <f t="shared" si="55"/>
        <v>#DIV/0!</v>
      </c>
      <c r="BQ30" t="e">
        <f t="shared" si="55"/>
        <v>#DIV/0!</v>
      </c>
      <c r="BR30" t="e">
        <f t="shared" si="55"/>
        <v>#DIV/0!</v>
      </c>
      <c r="BS30" t="e">
        <f t="shared" si="55"/>
        <v>#DIV/0!</v>
      </c>
      <c r="BT30" t="e">
        <f t="shared" si="55"/>
        <v>#DIV/0!</v>
      </c>
      <c r="BU30" t="e">
        <f t="shared" si="55"/>
        <v>#DIV/0!</v>
      </c>
      <c r="BV30" t="e">
        <f t="shared" si="55"/>
        <v>#DIV/0!</v>
      </c>
      <c r="BW30" t="e">
        <f t="shared" ref="BW30" si="56">0.5*SQRT((BO41+BS41)^2+(BO42+BS42)^2)</f>
        <v>#DIV/0!</v>
      </c>
      <c r="BX30" t="e">
        <f t="shared" ref="BX30" si="57">0.5*SQRT((BP41+BT41)^2+(BP42+BT42)^2)</f>
        <v>#DIV/0!</v>
      </c>
      <c r="BY30" t="e">
        <f t="shared" ref="BY30" si="58">0.5*SQRT((BQ41+BU41)^2+(BQ42+BU42)^2)</f>
        <v>#DIV/0!</v>
      </c>
      <c r="BZ30" t="e">
        <f t="shared" ref="BZ30" si="59">0.5*SQRT((BR41+BV41)^2+(BR42+BV42)^2)</f>
        <v>#DIV/0!</v>
      </c>
    </row>
    <row r="31" spans="1:78" x14ac:dyDescent="0.25">
      <c r="B31" t="s">
        <v>29</v>
      </c>
      <c r="C31">
        <f>C19-C9</f>
        <v>57.633843380969552</v>
      </c>
      <c r="D31">
        <f>D19-D9+180</f>
        <v>219.45214163845941</v>
      </c>
      <c r="E31">
        <f>E19-E9</f>
        <v>35.339563353199338</v>
      </c>
      <c r="F31">
        <f t="shared" ref="F31:J31" si="60">F19-F9</f>
        <v>38.70435693116211</v>
      </c>
      <c r="G31">
        <f t="shared" si="60"/>
        <v>107.84683162516137</v>
      </c>
      <c r="H31">
        <f>H19-H9+180</f>
        <v>220.6773092058219</v>
      </c>
      <c r="I31">
        <f>I19-I9</f>
        <v>39.115705606169911</v>
      </c>
      <c r="J31">
        <f t="shared" si="60"/>
        <v>43.600933890328321</v>
      </c>
      <c r="K31">
        <f t="shared" ref="K31:N31" si="61">(180/PI())*ATAN((C42+G42)/(C41+G41))</f>
        <v>88.399051357043248</v>
      </c>
      <c r="L31">
        <f t="shared" si="61"/>
        <v>40.076896821934845</v>
      </c>
      <c r="M31">
        <f t="shared" si="61"/>
        <v>37.233676378965846</v>
      </c>
      <c r="N31">
        <f t="shared" si="61"/>
        <v>41.330274738097074</v>
      </c>
      <c r="R31" t="s">
        <v>29</v>
      </c>
      <c r="S31">
        <f>S19-S9</f>
        <v>43.388312902764966</v>
      </c>
      <c r="T31">
        <f t="shared" ref="T31:Z31" si="62">T19-T9</f>
        <v>-135.8916529767007</v>
      </c>
      <c r="U31">
        <f t="shared" si="62"/>
        <v>-132.35145981984783</v>
      </c>
      <c r="V31">
        <f t="shared" si="62"/>
        <v>38.70435693116211</v>
      </c>
      <c r="W31">
        <f t="shared" si="62"/>
        <v>70.374263428139244</v>
      </c>
      <c r="X31">
        <f t="shared" si="62"/>
        <v>-138.66695390967433</v>
      </c>
      <c r="Y31">
        <f t="shared" si="62"/>
        <v>-136.39127493474311</v>
      </c>
      <c r="Z31">
        <f t="shared" si="62"/>
        <v>43.600933890328321</v>
      </c>
      <c r="AA31">
        <f t="shared" ref="AA31:AD31" si="63">(180/PI())*ATAN((S42+W42)/(S41+W41))</f>
        <v>70.012978890852779</v>
      </c>
      <c r="AB31">
        <f t="shared" si="63"/>
        <v>42.581490158865094</v>
      </c>
      <c r="AC31">
        <f t="shared" si="63"/>
        <v>45.496533581376632</v>
      </c>
      <c r="AD31">
        <f t="shared" si="63"/>
        <v>41.330274738097074</v>
      </c>
      <c r="AH31" t="s">
        <v>29</v>
      </c>
      <c r="AI31">
        <f t="shared" ref="AI31:AP31" si="64">AI19-AI9</f>
        <v>-0.81140594998984117</v>
      </c>
      <c r="AJ31">
        <f t="shared" si="64"/>
        <v>25.539801491378412</v>
      </c>
      <c r="AK31">
        <f t="shared" si="64"/>
        <v>23.946829712509448</v>
      </c>
      <c r="AL31">
        <f t="shared" si="64"/>
        <v>24.930886748776548</v>
      </c>
      <c r="AM31">
        <f t="shared" si="64"/>
        <v>31.944035956261548</v>
      </c>
      <c r="AN31">
        <f t="shared" si="64"/>
        <v>31.66450400580274</v>
      </c>
      <c r="AO31">
        <f t="shared" si="64"/>
        <v>26.802381399610951</v>
      </c>
      <c r="AP31">
        <f t="shared" si="64"/>
        <v>27.963407470387164</v>
      </c>
      <c r="AQ31">
        <f t="shared" ref="AQ31:AT31" si="65">(180/PI())*ATAN((AI42+AM42)/(AI41+AM41))</f>
        <v>17.166568499672287</v>
      </c>
      <c r="AR31">
        <f t="shared" si="65"/>
        <v>31.563762422713687</v>
      </c>
      <c r="AS31">
        <f t="shared" si="65"/>
        <v>25.71683693848906</v>
      </c>
      <c r="AT31">
        <f t="shared" si="65"/>
        <v>26.780807111031681</v>
      </c>
      <c r="AX31" t="s">
        <v>29</v>
      </c>
      <c r="AY31">
        <f>AY19-AY9</f>
        <v>44.811379696826073</v>
      </c>
      <c r="AZ31">
        <f t="shared" ref="AZ31" si="66">AZ19-AZ9</f>
        <v>36.627055908534793</v>
      </c>
      <c r="BA31">
        <f>BA19-BA9+180</f>
        <v>221.47217175301014</v>
      </c>
      <c r="BB31">
        <f t="shared" ref="BB31:BD31" si="67">BB19-BB9</f>
        <v>45.253046708284486</v>
      </c>
      <c r="BC31">
        <f t="shared" si="67"/>
        <v>30.594575246074946</v>
      </c>
      <c r="BD31">
        <f t="shared" si="67"/>
        <v>31.462967500831553</v>
      </c>
      <c r="BE31">
        <f>BE19-BE9+180</f>
        <v>215.53866547036228</v>
      </c>
      <c r="BF31">
        <f t="shared" ref="BF31" si="68">BF19-BF9</f>
        <v>44.615020432454813</v>
      </c>
      <c r="BG31">
        <f t="shared" ref="BG31" si="69">(180/PI())*ATAN((AY42+BC42)/(AY41+BC41))</f>
        <v>43.739842276458909</v>
      </c>
      <c r="BH31">
        <f t="shared" ref="BH31" si="70">(180/PI())*ATAN((AZ42+BD42)/(AZ41+BD41))</f>
        <v>33.59234618328211</v>
      </c>
      <c r="BI31">
        <f t="shared" ref="BI31" si="71">(180/PI())*ATAN((BA42+BE42)/(BA41+BE41))</f>
        <v>38.229418945422324</v>
      </c>
      <c r="BJ31">
        <f t="shared" ref="BJ31" si="72">(180/PI())*ATAN((BB42+BF42)/(BB41+BF41))</f>
        <v>44.893273974981419</v>
      </c>
      <c r="BN31" t="s">
        <v>29</v>
      </c>
      <c r="BO31">
        <f>BO19-BO9</f>
        <v>0</v>
      </c>
      <c r="BP31">
        <f t="shared" ref="BP31" si="73">BP19-BP9</f>
        <v>0</v>
      </c>
      <c r="BQ31">
        <f>BQ19-BQ9+180</f>
        <v>180</v>
      </c>
      <c r="BR31">
        <f t="shared" ref="BR31:BT31" si="74">BR19-BR9</f>
        <v>0</v>
      </c>
      <c r="BS31">
        <f t="shared" si="74"/>
        <v>0</v>
      </c>
      <c r="BT31">
        <f t="shared" si="74"/>
        <v>0</v>
      </c>
      <c r="BU31">
        <f>BU19-BU9+180</f>
        <v>180</v>
      </c>
      <c r="BV31">
        <f t="shared" ref="BV31" si="75">BV19-BV9</f>
        <v>0</v>
      </c>
      <c r="BW31" t="e">
        <f t="shared" ref="BW31" si="76">(180/PI())*ATAN((BO42+BS42)/(BO41+BS41))</f>
        <v>#DIV/0!</v>
      </c>
      <c r="BX31" t="e">
        <f t="shared" ref="BX31" si="77">(180/PI())*ATAN((BP42+BT42)/(BP41+BT41))</f>
        <v>#DIV/0!</v>
      </c>
      <c r="BY31" t="e">
        <f t="shared" ref="BY31" si="78">(180/PI())*ATAN((BQ42+BU42)/(BQ41+BU41))</f>
        <v>#DIV/0!</v>
      </c>
      <c r="BZ31" t="e">
        <f t="shared" ref="BZ31" si="79">(180/PI())*ATAN((BR42+BV42)/(BR41+BV41))</f>
        <v>#DIV/0!</v>
      </c>
    </row>
    <row r="32" spans="1:78" x14ac:dyDescent="0.25">
      <c r="A32" t="s">
        <v>5</v>
      </c>
      <c r="B32" t="s">
        <v>6</v>
      </c>
      <c r="C32">
        <f t="shared" ref="C32:J32" si="80">C18/C12</f>
        <v>512.23292719070116</v>
      </c>
      <c r="D32">
        <f t="shared" si="80"/>
        <v>134.30128310122979</v>
      </c>
      <c r="E32">
        <f t="shared" si="80"/>
        <v>256.88617086356606</v>
      </c>
      <c r="F32">
        <f t="shared" si="80"/>
        <v>416.31706745146329</v>
      </c>
      <c r="G32">
        <f t="shared" si="80"/>
        <v>126.11640624273848</v>
      </c>
      <c r="H32">
        <f t="shared" si="80"/>
        <v>266.42992429439374</v>
      </c>
      <c r="I32">
        <f t="shared" si="80"/>
        <v>404.96973802500412</v>
      </c>
      <c r="J32">
        <f t="shared" si="80"/>
        <v>495.18427099706867</v>
      </c>
      <c r="K32">
        <f t="shared" ref="K32:N32" si="81">0.5*SQRT((C43+G43)^2+(C44+G44)^2)</f>
        <v>316.25922889554641</v>
      </c>
      <c r="L32">
        <f t="shared" si="81"/>
        <v>199.22294495445874</v>
      </c>
      <c r="M32">
        <f t="shared" si="81"/>
        <v>81.536346517330557</v>
      </c>
      <c r="N32">
        <f t="shared" si="81"/>
        <v>79.857405787377573</v>
      </c>
      <c r="Q32" t="s">
        <v>5</v>
      </c>
      <c r="R32" t="s">
        <v>6</v>
      </c>
      <c r="S32">
        <f t="shared" ref="S32:Z32" si="82">S18/S12</f>
        <v>11.354298193206247</v>
      </c>
      <c r="T32">
        <f t="shared" si="82"/>
        <v>15.426439535308635</v>
      </c>
      <c r="U32">
        <f t="shared" si="82"/>
        <v>29.041887222224457</v>
      </c>
      <c r="V32">
        <f t="shared" si="82"/>
        <v>416.31706745146329</v>
      </c>
      <c r="W32">
        <f t="shared" si="82"/>
        <v>43.525013806871762</v>
      </c>
      <c r="X32">
        <f t="shared" si="82"/>
        <v>9.153617316405235</v>
      </c>
      <c r="Y32">
        <f t="shared" si="82"/>
        <v>14.52142078031938</v>
      </c>
      <c r="Z32">
        <f t="shared" si="82"/>
        <v>495.18427099706867</v>
      </c>
      <c r="AA32">
        <f t="shared" ref="AA32:AD32" si="83">0.5*SQRT((S43+W43)^2+(S44+W44)^2)</f>
        <v>27.43091770651278</v>
      </c>
      <c r="AB32">
        <f t="shared" si="83"/>
        <v>12.276773245113757</v>
      </c>
      <c r="AC32">
        <f t="shared" si="83"/>
        <v>21.671676105234425</v>
      </c>
      <c r="AD32">
        <f t="shared" si="83"/>
        <v>450.42921329333467</v>
      </c>
      <c r="AG32" t="s">
        <v>5</v>
      </c>
      <c r="AH32" t="s">
        <v>6</v>
      </c>
      <c r="AI32">
        <f t="shared" ref="AI32:AP32" si="84">AI18/AI12</f>
        <v>1686.1609422462068</v>
      </c>
      <c r="AJ32">
        <f t="shared" si="84"/>
        <v>240.84895421027554</v>
      </c>
      <c r="AK32">
        <f t="shared" si="84"/>
        <v>327.40721853205275</v>
      </c>
      <c r="AL32">
        <f t="shared" si="84"/>
        <v>401.39828581446193</v>
      </c>
      <c r="AM32">
        <f t="shared" si="84"/>
        <v>672.51700780211831</v>
      </c>
      <c r="AN32">
        <f t="shared" si="84"/>
        <v>1337.8620480705265</v>
      </c>
      <c r="AO32">
        <f t="shared" si="84"/>
        <v>359.21913802954458</v>
      </c>
      <c r="AP32">
        <f t="shared" si="84"/>
        <v>417.50995665299661</v>
      </c>
      <c r="AQ32">
        <f t="shared" ref="AQ32:AT32" si="85">0.5*SQRT((AI43+AM43)^2+(AI44+AM44)^2)</f>
        <v>1177.1783456354156</v>
      </c>
      <c r="AR32">
        <f t="shared" si="85"/>
        <v>785.48648808153121</v>
      </c>
      <c r="AS32">
        <f t="shared" si="85"/>
        <v>341.64560277669818</v>
      </c>
      <c r="AT32">
        <f t="shared" si="85"/>
        <v>406.87474327974604</v>
      </c>
      <c r="AW32" t="s">
        <v>5</v>
      </c>
      <c r="AX32" t="s">
        <v>6</v>
      </c>
      <c r="AY32">
        <f t="shared" ref="AY32:BF32" si="86">AY18/AY12</f>
        <v>114.90933609894361</v>
      </c>
      <c r="AZ32">
        <f t="shared" si="86"/>
        <v>11.777265291836283</v>
      </c>
      <c r="BA32">
        <f t="shared" si="86"/>
        <v>15.43196908099983</v>
      </c>
      <c r="BB32">
        <f t="shared" si="86"/>
        <v>23.782258046008067</v>
      </c>
      <c r="BC32">
        <f t="shared" si="86"/>
        <v>29.110322991733678</v>
      </c>
      <c r="BD32">
        <f t="shared" si="86"/>
        <v>67.43020688151168</v>
      </c>
      <c r="BE32">
        <f t="shared" si="86"/>
        <v>443.2032556827923</v>
      </c>
      <c r="BF32">
        <f t="shared" si="86"/>
        <v>119.78566565531071</v>
      </c>
      <c r="BG32">
        <f t="shared" ref="BG32" si="87">0.5*SQRT((AY43+BC43)^2+(AY44+BC44)^2)</f>
        <v>55.989106106206812</v>
      </c>
      <c r="BH32">
        <f t="shared" ref="BH32" si="88">0.5*SQRT((AZ43+BD43)^2+(AZ44+BD44)^2)</f>
        <v>39.270993468815256</v>
      </c>
      <c r="BI32">
        <f t="shared" ref="BI32" si="89">0.5*SQRT((BA43+BE43)^2+(BA44+BE44)^2)</f>
        <v>227.1677949484552</v>
      </c>
      <c r="BJ32">
        <f t="shared" ref="BJ32" si="90">0.5*SQRT((BB43+BF43)^2+(BB44+BF44)^2)</f>
        <v>60.318218442670641</v>
      </c>
      <c r="BM32" t="s">
        <v>5</v>
      </c>
      <c r="BN32" t="s">
        <v>6</v>
      </c>
      <c r="BO32" t="e">
        <f t="shared" ref="BO32:BV32" si="91">BO18/BO12</f>
        <v>#DIV/0!</v>
      </c>
      <c r="BP32" t="e">
        <f t="shared" si="91"/>
        <v>#DIV/0!</v>
      </c>
      <c r="BQ32" t="e">
        <f t="shared" si="91"/>
        <v>#DIV/0!</v>
      </c>
      <c r="BR32" t="e">
        <f t="shared" si="91"/>
        <v>#DIV/0!</v>
      </c>
      <c r="BS32" t="e">
        <f t="shared" si="91"/>
        <v>#DIV/0!</v>
      </c>
      <c r="BT32" t="e">
        <f t="shared" si="91"/>
        <v>#DIV/0!</v>
      </c>
      <c r="BU32" t="e">
        <f t="shared" si="91"/>
        <v>#DIV/0!</v>
      </c>
      <c r="BV32" t="e">
        <f t="shared" si="91"/>
        <v>#DIV/0!</v>
      </c>
      <c r="BW32" t="e">
        <f t="shared" ref="BW32" si="92">0.5*SQRT((BO43+BS43)^2+(BO44+BS44)^2)</f>
        <v>#DIV/0!</v>
      </c>
      <c r="BX32" t="e">
        <f t="shared" ref="BX32" si="93">0.5*SQRT((BP43+BT43)^2+(BP44+BT44)^2)</f>
        <v>#DIV/0!</v>
      </c>
      <c r="BY32" t="e">
        <f t="shared" ref="BY32" si="94">0.5*SQRT((BQ43+BU43)^2+(BQ44+BU44)^2)</f>
        <v>#DIV/0!</v>
      </c>
      <c r="BZ32" t="e">
        <f t="shared" ref="BZ32" si="95">0.5*SQRT((BR43+BV43)^2+(BR44+BV44)^2)</f>
        <v>#DIV/0!</v>
      </c>
    </row>
    <row r="33" spans="1:78" x14ac:dyDescent="0.25">
      <c r="B33" t="s">
        <v>29</v>
      </c>
      <c r="C33">
        <f>C19-C13</f>
        <v>32.548051557410524</v>
      </c>
      <c r="D33">
        <f>D19-D13+180</f>
        <v>234.95526440098126</v>
      </c>
      <c r="E33">
        <f>E19-E13</f>
        <v>41.71953099302138</v>
      </c>
      <c r="F33">
        <f t="shared" ref="F33" si="96">F19-F13</f>
        <v>52.290803564227787</v>
      </c>
      <c r="G33">
        <f>G19-G13</f>
        <v>52.047308573904388</v>
      </c>
      <c r="H33">
        <f>H19-H13+180</f>
        <v>221.98305883579823</v>
      </c>
      <c r="I33">
        <f>I19-I13+180</f>
        <v>209.56514477500338</v>
      </c>
      <c r="J33">
        <f>J19-J13+180</f>
        <v>214.69588054263789</v>
      </c>
      <c r="K33">
        <f t="shared" ref="K33:N33" si="97">(180/PI())*ATAN((C44+G44)/(C43+G43))</f>
        <v>36.36416704237039</v>
      </c>
      <c r="L33">
        <f t="shared" si="97"/>
        <v>46.322393789291461</v>
      </c>
      <c r="M33">
        <f t="shared" si="97"/>
        <v>10.194905186586992</v>
      </c>
      <c r="N33">
        <f t="shared" si="97"/>
        <v>-17.298056201417541</v>
      </c>
      <c r="R33" t="s">
        <v>29</v>
      </c>
      <c r="S33">
        <f>S19-S13</f>
        <v>38.658072982469932</v>
      </c>
      <c r="T33">
        <f t="shared" ref="T33:Z33" si="98">T19-T13</f>
        <v>-135.01033828654329</v>
      </c>
      <c r="U33">
        <f t="shared" si="98"/>
        <v>-125.45394103552636</v>
      </c>
      <c r="V33">
        <f t="shared" si="98"/>
        <v>52.290803564227787</v>
      </c>
      <c r="W33">
        <f t="shared" si="98"/>
        <v>35.088170624115492</v>
      </c>
      <c r="X33">
        <f t="shared" si="98"/>
        <v>-140.51534179178134</v>
      </c>
      <c r="Y33">
        <f t="shared" si="98"/>
        <v>-137.67541356411812</v>
      </c>
      <c r="Z33">
        <f t="shared" si="98"/>
        <v>34.69588054263788</v>
      </c>
      <c r="AA33">
        <f t="shared" ref="AA33:AD33" si="99">(180/PI())*ATAN((S44+W44)/(S43+W43))</f>
        <v>35.82654614303663</v>
      </c>
      <c r="AB33">
        <f t="shared" si="99"/>
        <v>42.940103084356615</v>
      </c>
      <c r="AC33">
        <f t="shared" si="99"/>
        <v>50.479036435468977</v>
      </c>
      <c r="AD33">
        <f t="shared" si="99"/>
        <v>42.726152957735927</v>
      </c>
      <c r="AH33" t="s">
        <v>29</v>
      </c>
      <c r="AI33">
        <f t="shared" ref="AI33:AP33" si="100">AI19-AI13</f>
        <v>36.297946635109973</v>
      </c>
      <c r="AJ33">
        <f t="shared" si="100"/>
        <v>29.586101876168563</v>
      </c>
      <c r="AK33">
        <f t="shared" si="100"/>
        <v>24.048600751705806</v>
      </c>
      <c r="AL33">
        <f t="shared" si="100"/>
        <v>27.039024338289213</v>
      </c>
      <c r="AM33">
        <f t="shared" si="100"/>
        <v>43.982214088606241</v>
      </c>
      <c r="AN33">
        <f t="shared" si="100"/>
        <v>45.393903525573968</v>
      </c>
      <c r="AO33">
        <f t="shared" si="100"/>
        <v>12.737386561282136</v>
      </c>
      <c r="AP33">
        <f t="shared" si="100"/>
        <v>14.167346144359712</v>
      </c>
      <c r="AQ33">
        <f t="shared" ref="AQ33:AT33" si="101">(180/PI())*ATAN((AI44+AM44)/(AI43+AM43))</f>
        <v>38.486899501156792</v>
      </c>
      <c r="AR33">
        <f t="shared" si="101"/>
        <v>43.000311788730315</v>
      </c>
      <c r="AS33">
        <f t="shared" si="101"/>
        <v>18.13011258653253</v>
      </c>
      <c r="AT33">
        <f t="shared" si="101"/>
        <v>20.476027813259833</v>
      </c>
      <c r="AX33" t="s">
        <v>29</v>
      </c>
      <c r="AY33">
        <f>AY19-AY13+180</f>
        <v>108.26076929186442</v>
      </c>
      <c r="AZ33">
        <f>AZ19-AZ13+180</f>
        <v>203.5637862588822</v>
      </c>
      <c r="BA33">
        <f>BA19-BA13+180</f>
        <v>213.80928243324044</v>
      </c>
      <c r="BB33">
        <f t="shared" ref="BB33" si="102">BB19-BB13</f>
        <v>47.771374903985162</v>
      </c>
      <c r="BC33">
        <f>BC19-BC13+180</f>
        <v>211.3267200296209</v>
      </c>
      <c r="BD33">
        <f>BD19-BD13+180</f>
        <v>224.51204558882137</v>
      </c>
      <c r="BE33">
        <f>BE19-BE13+180</f>
        <v>258.32717545254741</v>
      </c>
      <c r="BF33">
        <f t="shared" ref="BF33" si="103">BF19-BF13</f>
        <v>141.40462301749002</v>
      </c>
      <c r="BG33">
        <f t="shared" ref="BG33" si="104">(180/PI())*ATAN((AY44+BC44)/(AY43+BC43))</f>
        <v>-57.070274585868177</v>
      </c>
      <c r="BH33">
        <f t="shared" ref="BH33" si="105">(180/PI())*ATAN((AZ44+BD44)/(AZ43+BD43))</f>
        <v>41.438925328501341</v>
      </c>
      <c r="BI33">
        <f t="shared" ref="BI33" si="106">(180/PI())*ATAN((BA44+BE44)/(BA43+BE43))</f>
        <v>76.962567021709233</v>
      </c>
      <c r="BJ33">
        <f t="shared" ref="BJ33" si="107">(180/PI())*ATAN((BB44+BF44)/(BB43+BF43))</f>
        <v>-49.94198056533498</v>
      </c>
      <c r="BN33" t="s">
        <v>29</v>
      </c>
      <c r="BO33">
        <f>BO19-BO13</f>
        <v>0</v>
      </c>
      <c r="BP33">
        <f>BP19-BP13</f>
        <v>0</v>
      </c>
      <c r="BQ33">
        <f>BQ19-BQ13+180</f>
        <v>180</v>
      </c>
      <c r="BR33">
        <f t="shared" ref="BR33" si="108">BR19-BR13</f>
        <v>0</v>
      </c>
      <c r="BS33">
        <f>BS19-BS13+180</f>
        <v>180</v>
      </c>
      <c r="BT33">
        <f>BT19-BT13+180</f>
        <v>180</v>
      </c>
      <c r="BU33">
        <f>BU19-BU13+180</f>
        <v>180</v>
      </c>
      <c r="BV33">
        <f t="shared" ref="BV33" si="109">BV19-BV13</f>
        <v>0</v>
      </c>
      <c r="BW33" t="e">
        <f t="shared" ref="BW33" si="110">(180/PI())*ATAN((BO44+BS44)/(BO43+BS43))</f>
        <v>#DIV/0!</v>
      </c>
      <c r="BX33" t="e">
        <f t="shared" ref="BX33" si="111">(180/PI())*ATAN((BP44+BT44)/(BP43+BT43))</f>
        <v>#DIV/0!</v>
      </c>
      <c r="BY33" t="e">
        <f t="shared" ref="BY33" si="112">(180/PI())*ATAN((BQ44+BU44)/(BQ43+BU43))</f>
        <v>#DIV/0!</v>
      </c>
      <c r="BZ33" t="e">
        <f t="shared" ref="BZ33" si="113">(180/PI())*ATAN((BR44+BV44)/(BR43+BV43))</f>
        <v>#DIV/0!</v>
      </c>
    </row>
    <row r="34" spans="1:78" x14ac:dyDescent="0.25">
      <c r="A34" t="s">
        <v>16</v>
      </c>
      <c r="B34" t="s">
        <v>6</v>
      </c>
      <c r="Q34" t="s">
        <v>16</v>
      </c>
      <c r="R34" t="s">
        <v>6</v>
      </c>
      <c r="AG34" t="s">
        <v>16</v>
      </c>
      <c r="AH34" t="s">
        <v>6</v>
      </c>
      <c r="AW34" t="s">
        <v>16</v>
      </c>
      <c r="AX34" t="s">
        <v>6</v>
      </c>
      <c r="BM34" t="s">
        <v>16</v>
      </c>
      <c r="BN34" t="s">
        <v>6</v>
      </c>
    </row>
    <row r="35" spans="1:78" x14ac:dyDescent="0.25">
      <c r="B35" t="s">
        <v>29</v>
      </c>
      <c r="C35">
        <v>0</v>
      </c>
      <c r="R35" t="s">
        <v>29</v>
      </c>
      <c r="S35">
        <v>0</v>
      </c>
      <c r="T35">
        <v>1</v>
      </c>
      <c r="U35">
        <v>2</v>
      </c>
      <c r="V35">
        <v>3</v>
      </c>
      <c r="W35">
        <v>4</v>
      </c>
      <c r="X35">
        <v>5</v>
      </c>
      <c r="Y35">
        <v>6</v>
      </c>
      <c r="Z35">
        <v>7</v>
      </c>
      <c r="AH35" t="s">
        <v>29</v>
      </c>
      <c r="AI35">
        <v>7</v>
      </c>
      <c r="AJ35">
        <v>8</v>
      </c>
      <c r="AK35">
        <v>9</v>
      </c>
      <c r="AL35">
        <v>10</v>
      </c>
      <c r="AM35">
        <v>11</v>
      </c>
      <c r="AN35">
        <v>12</v>
      </c>
      <c r="AO35">
        <v>13</v>
      </c>
      <c r="AP35">
        <v>14</v>
      </c>
      <c r="AX35" t="s">
        <v>29</v>
      </c>
      <c r="AY35">
        <v>0</v>
      </c>
      <c r="BN35" t="s">
        <v>29</v>
      </c>
      <c r="BO35">
        <v>0</v>
      </c>
    </row>
    <row r="36" spans="1:78" x14ac:dyDescent="0.25">
      <c r="A36" t="s">
        <v>17</v>
      </c>
      <c r="B36" t="s">
        <v>6</v>
      </c>
      <c r="Q36" t="s">
        <v>17</v>
      </c>
      <c r="R36" t="s">
        <v>6</v>
      </c>
      <c r="AG36" t="s">
        <v>17</v>
      </c>
      <c r="AH36" t="s">
        <v>6</v>
      </c>
      <c r="AW36" t="s">
        <v>17</v>
      </c>
      <c r="AX36" t="s">
        <v>6</v>
      </c>
      <c r="BM36" t="s">
        <v>17</v>
      </c>
      <c r="BN36" t="s">
        <v>6</v>
      </c>
    </row>
    <row r="37" spans="1:78" x14ac:dyDescent="0.25">
      <c r="B37" t="s">
        <v>29</v>
      </c>
      <c r="R37" t="s">
        <v>29</v>
      </c>
      <c r="AH37" t="s">
        <v>29</v>
      </c>
      <c r="AX37" t="s">
        <v>29</v>
      </c>
      <c r="BN37" t="s">
        <v>29</v>
      </c>
    </row>
    <row r="39" spans="1:78" x14ac:dyDescent="0.25">
      <c r="A39" t="s">
        <v>48</v>
      </c>
      <c r="B39" t="s">
        <v>20</v>
      </c>
      <c r="C39">
        <f>C28*COS(PI()*C29/180)</f>
        <v>2535.4364031845575</v>
      </c>
      <c r="D39">
        <f t="shared" ref="D39:N39" si="114">D28*COS(PI()*D29/180)</f>
        <v>-177.72366452134818</v>
      </c>
      <c r="E39">
        <f t="shared" si="114"/>
        <v>301.90043522588576</v>
      </c>
      <c r="F39">
        <f t="shared" si="114"/>
        <v>416.95650603807832</v>
      </c>
      <c r="G39">
        <f t="shared" si="114"/>
        <v>910.30197469559107</v>
      </c>
      <c r="H39">
        <f t="shared" si="114"/>
        <v>-165.68958332756057</v>
      </c>
      <c r="I39">
        <f t="shared" si="114"/>
        <v>286.14821976280371</v>
      </c>
      <c r="J39">
        <f t="shared" si="114"/>
        <v>426.64981318476538</v>
      </c>
      <c r="K39">
        <f t="shared" si="114"/>
        <v>1722.8691889400748</v>
      </c>
      <c r="L39">
        <f t="shared" si="114"/>
        <v>171.70662392445436</v>
      </c>
      <c r="M39">
        <f t="shared" si="114"/>
        <v>294.02432749434473</v>
      </c>
      <c r="N39">
        <f t="shared" si="114"/>
        <v>421.80315961142179</v>
      </c>
      <c r="Q39" t="s">
        <v>48</v>
      </c>
      <c r="R39" t="s">
        <v>20</v>
      </c>
      <c r="S39">
        <f>S28*COS(PI()*S29/180)</f>
        <v>35.15545845154729</v>
      </c>
      <c r="T39">
        <f t="shared" ref="T39:Z39" si="115">T28*COS(PI()*T29/180)</f>
        <v>-48.692780234862596</v>
      </c>
      <c r="U39">
        <f t="shared" si="115"/>
        <v>-73.638278258863963</v>
      </c>
      <c r="V39">
        <f t="shared" si="115"/>
        <v>416.95650603807832</v>
      </c>
      <c r="W39">
        <f t="shared" si="115"/>
        <v>1136.605634052602</v>
      </c>
      <c r="X39">
        <f t="shared" si="115"/>
        <v>-38.207811443091188</v>
      </c>
      <c r="Y39">
        <f t="shared" si="115"/>
        <v>-58.585367676205109</v>
      </c>
      <c r="Z39">
        <f t="shared" si="115"/>
        <v>426.64981318476538</v>
      </c>
      <c r="AA39">
        <f t="shared" ref="AA39" si="116">AA28*COS(PI()*AA29/180)</f>
        <v>585.88054625207462</v>
      </c>
      <c r="AB39">
        <f t="shared" ref="AB39:AD39" si="117">AB28*COS(PI()*AB29/180)</f>
        <v>43.450295838976892</v>
      </c>
      <c r="AC39">
        <f t="shared" si="117"/>
        <v>66.111822967534536</v>
      </c>
      <c r="AD39">
        <f t="shared" si="117"/>
        <v>421.80315961142179</v>
      </c>
      <c r="AG39" t="s">
        <v>48</v>
      </c>
      <c r="AH39" t="s">
        <v>20</v>
      </c>
      <c r="AI39">
        <f t="shared" ref="AI39:AP39" si="118">AI28*COS(PI()*AI29/180)</f>
        <v>25995.196969437908</v>
      </c>
      <c r="AJ39">
        <f t="shared" si="118"/>
        <v>770.73152080670525</v>
      </c>
      <c r="AK39">
        <f t="shared" si="118"/>
        <v>1096.0490816504953</v>
      </c>
      <c r="AL39">
        <f t="shared" si="118"/>
        <v>1380.2615135735809</v>
      </c>
      <c r="AM39">
        <f t="shared" si="118"/>
        <v>10275.456237941262</v>
      </c>
      <c r="AN39">
        <f t="shared" si="118"/>
        <v>17120.53142301532</v>
      </c>
      <c r="AO39">
        <f t="shared" si="118"/>
        <v>1305.3264098061759</v>
      </c>
      <c r="AP39">
        <f t="shared" si="118"/>
        <v>1764.4712464407676</v>
      </c>
      <c r="AQ39">
        <f t="shared" ref="AQ39:AT39" si="119">AQ28*COS(PI()*AQ29/180)</f>
        <v>18135.326603689584</v>
      </c>
      <c r="AR39">
        <f t="shared" si="119"/>
        <v>8945.6314719110123</v>
      </c>
      <c r="AS39">
        <f t="shared" si="119"/>
        <v>1200.6877457283356</v>
      </c>
      <c r="AT39">
        <f t="shared" si="119"/>
        <v>1572.3663800071743</v>
      </c>
      <c r="AW39" t="s">
        <v>48</v>
      </c>
      <c r="AX39" t="s">
        <v>20</v>
      </c>
      <c r="AY39">
        <f>AY28*COS(PI()*AY29/180)</f>
        <v>387.32580326186394</v>
      </c>
      <c r="AZ39">
        <f t="shared" ref="AZ39:BJ39" si="120">AZ28*COS(PI()*AZ29/180)</f>
        <v>27.991298429323898</v>
      </c>
      <c r="BA39">
        <f t="shared" si="120"/>
        <v>-34.073720570383962</v>
      </c>
      <c r="BB39">
        <f t="shared" si="120"/>
        <v>43.100168497427752</v>
      </c>
      <c r="BC39">
        <f t="shared" si="120"/>
        <v>21.452678478843175</v>
      </c>
      <c r="BD39">
        <f t="shared" si="120"/>
        <v>25.134579388587131</v>
      </c>
      <c r="BE39">
        <f t="shared" si="120"/>
        <v>-31.868650479837775</v>
      </c>
      <c r="BF39">
        <f t="shared" si="120"/>
        <v>41.880787495624702</v>
      </c>
      <c r="BG39">
        <f t="shared" si="120"/>
        <v>204.38924087035358</v>
      </c>
      <c r="BH39">
        <f t="shared" si="120"/>
        <v>26.56293890895552</v>
      </c>
      <c r="BI39">
        <f t="shared" si="120"/>
        <v>32.971185525110869</v>
      </c>
      <c r="BJ39">
        <f t="shared" si="120"/>
        <v>42.490477996526231</v>
      </c>
      <c r="BM39" t="s">
        <v>48</v>
      </c>
      <c r="BN39" t="s">
        <v>20</v>
      </c>
      <c r="BO39" t="e">
        <f>BO28*COS(PI()*BO29/180)</f>
        <v>#DIV/0!</v>
      </c>
      <c r="BP39" t="e">
        <f t="shared" ref="BP39:BZ39" si="121">BP28*COS(PI()*BP29/180)</f>
        <v>#DIV/0!</v>
      </c>
      <c r="BQ39" t="e">
        <f t="shared" si="121"/>
        <v>#DIV/0!</v>
      </c>
      <c r="BR39" t="e">
        <f t="shared" si="121"/>
        <v>#DIV/0!</v>
      </c>
      <c r="BS39" t="e">
        <f t="shared" si="121"/>
        <v>#DIV/0!</v>
      </c>
      <c r="BT39" t="e">
        <f t="shared" si="121"/>
        <v>#DIV/0!</v>
      </c>
      <c r="BU39" t="e">
        <f t="shared" si="121"/>
        <v>#DIV/0!</v>
      </c>
      <c r="BV39" t="e">
        <f t="shared" si="121"/>
        <v>#DIV/0!</v>
      </c>
      <c r="BW39" t="e">
        <f t="shared" si="121"/>
        <v>#DIV/0!</v>
      </c>
      <c r="BX39" t="e">
        <f t="shared" si="121"/>
        <v>#DIV/0!</v>
      </c>
      <c r="BY39" t="e">
        <f t="shared" si="121"/>
        <v>#DIV/0!</v>
      </c>
      <c r="BZ39" t="e">
        <f t="shared" si="121"/>
        <v>#DIV/0!</v>
      </c>
    </row>
    <row r="40" spans="1:78" x14ac:dyDescent="0.25">
      <c r="C40">
        <f>C28*SIN(PI()*C29/180)</f>
        <v>4411.8417361593274</v>
      </c>
      <c r="D40">
        <f t="shared" ref="D40:N40" si="122">D28*SIN(PI()*D29/180)</f>
        <v>-187.69206758044919</v>
      </c>
      <c r="E40">
        <f t="shared" si="122"/>
        <v>294.84956636083183</v>
      </c>
      <c r="F40">
        <f t="shared" si="122"/>
        <v>451.57617132763221</v>
      </c>
      <c r="G40">
        <f t="shared" si="122"/>
        <v>1535.663461844367</v>
      </c>
      <c r="H40">
        <f t="shared" si="122"/>
        <v>-185.7142929053654</v>
      </c>
      <c r="I40">
        <f t="shared" si="122"/>
        <v>296.44137022268131</v>
      </c>
      <c r="J40">
        <f t="shared" si="122"/>
        <v>505.10172626877409</v>
      </c>
      <c r="K40">
        <f t="shared" si="122"/>
        <v>2973.7525990018471</v>
      </c>
      <c r="L40">
        <f t="shared" si="122"/>
        <v>186.70318024290731</v>
      </c>
      <c r="M40">
        <f t="shared" si="122"/>
        <v>295.64546829175663</v>
      </c>
      <c r="N40">
        <f t="shared" si="122"/>
        <v>478.33894879820315</v>
      </c>
      <c r="S40">
        <f>S28*SIN(PI()*S29/180)</f>
        <v>28.889165909918702</v>
      </c>
      <c r="T40">
        <f t="shared" ref="T40:Z40" si="123">T28*SIN(PI()*T29/180)</f>
        <v>-47.646743149573808</v>
      </c>
      <c r="U40">
        <f t="shared" si="123"/>
        <v>-92.104886717951302</v>
      </c>
      <c r="V40">
        <f t="shared" si="123"/>
        <v>451.57617132763221</v>
      </c>
      <c r="W40">
        <f t="shared" si="123"/>
        <v>140.0531800877024</v>
      </c>
      <c r="X40">
        <f t="shared" si="123"/>
        <v>-36.314624726368528</v>
      </c>
      <c r="Y40">
        <f t="shared" si="123"/>
        <v>-66.911558253688938</v>
      </c>
      <c r="Z40">
        <f t="shared" si="123"/>
        <v>505.10172626877409</v>
      </c>
      <c r="AA40">
        <f t="shared" ref="AA40" si="124">AA28*SIN(PI()*AA29/180)</f>
        <v>84.47117299881053</v>
      </c>
      <c r="AB40">
        <f>AB28*SIN(PI()*AB29/180)</f>
        <v>41.980683937971165</v>
      </c>
      <c r="AC40">
        <f t="shared" ref="AC40:AD40" si="125">AC28*SIN(PI()*AC29/180)</f>
        <v>79.508222485820099</v>
      </c>
      <c r="AD40">
        <f t="shared" si="125"/>
        <v>478.33894879820315</v>
      </c>
      <c r="AI40">
        <f t="shared" ref="AI40:AP40" si="126">AI28*SIN(PI()*AI29/180)</f>
        <v>33942.896629845847</v>
      </c>
      <c r="AJ40">
        <f t="shared" si="126"/>
        <v>519.88213367892411</v>
      </c>
      <c r="AK40">
        <f t="shared" si="126"/>
        <v>621.79511197374723</v>
      </c>
      <c r="AL40">
        <f t="shared" si="126"/>
        <v>839.53102154451517</v>
      </c>
      <c r="AM40">
        <f t="shared" si="126"/>
        <v>10703.69180234713</v>
      </c>
      <c r="AN40">
        <f t="shared" si="126"/>
        <v>33044.996971690336</v>
      </c>
      <c r="AO40">
        <f t="shared" si="126"/>
        <v>694.49463147376173</v>
      </c>
      <c r="AP40">
        <f t="shared" si="126"/>
        <v>1027.7448166557806</v>
      </c>
      <c r="AQ40">
        <f t="shared" ref="AQ40:AT40" si="127">AQ28*SIN(PI()*AQ29/180)</f>
        <v>22323.294216096489</v>
      </c>
      <c r="AR40">
        <f t="shared" si="127"/>
        <v>16782.439552684635</v>
      </c>
      <c r="AS40">
        <f t="shared" si="127"/>
        <v>658.14487172375448</v>
      </c>
      <c r="AT40">
        <f t="shared" si="127"/>
        <v>933.63791910014777</v>
      </c>
      <c r="AY40">
        <f>AY28*SIN(PI()*AY29/180)</f>
        <v>-15.686091945523648</v>
      </c>
      <c r="AZ40">
        <f t="shared" ref="AZ40:BJ40" si="128">AZ28*SIN(PI()*AZ29/180)</f>
        <v>13.193204586578126</v>
      </c>
      <c r="BA40">
        <f t="shared" si="128"/>
        <v>-23.103543903520471</v>
      </c>
      <c r="BB40">
        <f t="shared" si="128"/>
        <v>44.695081025588323</v>
      </c>
      <c r="BC40">
        <f t="shared" si="128"/>
        <v>9.2890532703948487</v>
      </c>
      <c r="BD40">
        <f t="shared" si="128"/>
        <v>12.216224666961319</v>
      </c>
      <c r="BE40">
        <f t="shared" si="128"/>
        <v>-20.545882282915858</v>
      </c>
      <c r="BF40">
        <f t="shared" si="128"/>
        <v>41.853237340716021</v>
      </c>
      <c r="BG40">
        <f t="shared" si="128"/>
        <v>-3.1985193375643997</v>
      </c>
      <c r="BH40">
        <f t="shared" si="128"/>
        <v>12.704714626769722</v>
      </c>
      <c r="BI40">
        <f t="shared" si="128"/>
        <v>21.824713093218165</v>
      </c>
      <c r="BJ40">
        <f t="shared" si="128"/>
        <v>43.274159183152165</v>
      </c>
      <c r="BO40" t="e">
        <f>BO28*SIN(PI()*BO29/180)</f>
        <v>#DIV/0!</v>
      </c>
      <c r="BP40" t="e">
        <f t="shared" ref="BP40:BZ40" si="129">BP28*SIN(PI()*BP29/180)</f>
        <v>#DIV/0!</v>
      </c>
      <c r="BQ40" t="e">
        <f t="shared" si="129"/>
        <v>#DIV/0!</v>
      </c>
      <c r="BR40" t="e">
        <f t="shared" si="129"/>
        <v>#DIV/0!</v>
      </c>
      <c r="BS40" t="e">
        <f t="shared" si="129"/>
        <v>#DIV/0!</v>
      </c>
      <c r="BT40" t="e">
        <f t="shared" si="129"/>
        <v>#DIV/0!</v>
      </c>
      <c r="BU40" t="e">
        <f t="shared" si="129"/>
        <v>#DIV/0!</v>
      </c>
      <c r="BV40" t="e">
        <f t="shared" si="129"/>
        <v>#DIV/0!</v>
      </c>
      <c r="BW40" t="e">
        <f t="shared" si="129"/>
        <v>#DIV/0!</v>
      </c>
      <c r="BX40" t="e">
        <f t="shared" si="129"/>
        <v>#DIV/0!</v>
      </c>
      <c r="BY40" t="e">
        <f t="shared" si="129"/>
        <v>#DIV/0!</v>
      </c>
      <c r="BZ40" t="e">
        <f t="shared" si="129"/>
        <v>#DIV/0!</v>
      </c>
    </row>
    <row r="41" spans="1:78" x14ac:dyDescent="0.25">
      <c r="B41" t="s">
        <v>21</v>
      </c>
      <c r="C41">
        <f>C30*COS(PI()*C31/180)</f>
        <v>5680.6728296319316</v>
      </c>
      <c r="D41">
        <f t="shared" ref="D41:N41" si="130">D30*COS(PI()*D31/180)</f>
        <v>-474.57912288146895</v>
      </c>
      <c r="E41">
        <f t="shared" si="130"/>
        <v>808.07751048358409</v>
      </c>
      <c r="F41">
        <f t="shared" si="130"/>
        <v>1005.3399239620234</v>
      </c>
      <c r="G41">
        <f t="shared" si="130"/>
        <v>-4996.4371131688113</v>
      </c>
      <c r="H41">
        <f t="shared" si="130"/>
        <v>-485.01749670572065</v>
      </c>
      <c r="I41">
        <f t="shared" si="130"/>
        <v>773.52003132562766</v>
      </c>
      <c r="J41">
        <f t="shared" si="130"/>
        <v>1078.7751482515393</v>
      </c>
      <c r="K41">
        <f t="shared" si="130"/>
        <v>342.11785823156379</v>
      </c>
      <c r="L41">
        <f t="shared" si="130"/>
        <v>479.7983097935948</v>
      </c>
      <c r="M41">
        <f t="shared" si="130"/>
        <v>790.79877090460582</v>
      </c>
      <c r="N41">
        <f t="shared" si="130"/>
        <v>1042.0575361067815</v>
      </c>
      <c r="R41" t="s">
        <v>21</v>
      </c>
      <c r="S41">
        <f>S30*COS(PI()*S31/180)</f>
        <v>81.24492538916941</v>
      </c>
      <c r="T41">
        <f t="shared" ref="T41:Z41" si="131">T30*COS(PI()*T31/180)</f>
        <v>-127.11223661318594</v>
      </c>
      <c r="U41">
        <f t="shared" si="131"/>
        <v>-205.60458440514873</v>
      </c>
      <c r="V41">
        <f t="shared" si="131"/>
        <v>1005.3399239620234</v>
      </c>
      <c r="W41">
        <f t="shared" si="131"/>
        <v>2668.7213330191225</v>
      </c>
      <c r="X41">
        <f t="shared" si="131"/>
        <v>-162.56704811001785</v>
      </c>
      <c r="Y41">
        <f t="shared" si="131"/>
        <v>-251.89651081782145</v>
      </c>
      <c r="Z41">
        <f t="shared" si="131"/>
        <v>1078.7751482515393</v>
      </c>
      <c r="AA41">
        <f t="shared" ref="AA41" si="132">AA30*COS(PI()*AA31/180)</f>
        <v>1374.9831292041456</v>
      </c>
      <c r="AB41">
        <f t="shared" ref="AB41:AD41" si="133">AB30*COS(PI()*AB31/180)</f>
        <v>144.8396423616019</v>
      </c>
      <c r="AC41">
        <f t="shared" si="133"/>
        <v>228.75054761148513</v>
      </c>
      <c r="AD41">
        <f t="shared" si="133"/>
        <v>1042.0575361067815</v>
      </c>
      <c r="AH41" t="s">
        <v>21</v>
      </c>
      <c r="AI41">
        <f t="shared" ref="AI41:AP41" si="134">AI30*COS(PI()*AI31/180)</f>
        <v>33341.03981819193</v>
      </c>
      <c r="AJ41">
        <f t="shared" si="134"/>
        <v>1483.0189278183564</v>
      </c>
      <c r="AK41">
        <f t="shared" si="134"/>
        <v>1936.2117752548243</v>
      </c>
      <c r="AL41">
        <f t="shared" si="134"/>
        <v>2373.8839668347523</v>
      </c>
      <c r="AM41">
        <f t="shared" si="134"/>
        <v>34239.263258662453</v>
      </c>
      <c r="AN41">
        <f t="shared" si="134"/>
        <v>83497.768926729026</v>
      </c>
      <c r="AO41">
        <f t="shared" si="134"/>
        <v>3082.9655459710716</v>
      </c>
      <c r="AP41">
        <f t="shared" si="134"/>
        <v>3616.5341636912985</v>
      </c>
      <c r="AQ41">
        <f t="shared" ref="AQ41:AT41" si="135">AQ30*COS(PI()*AQ31/180)</f>
        <v>33790.151538427192</v>
      </c>
      <c r="AR41">
        <f t="shared" si="135"/>
        <v>42490.393927273682</v>
      </c>
      <c r="AS41">
        <f t="shared" si="135"/>
        <v>2509.5886606129479</v>
      </c>
      <c r="AT41">
        <f t="shared" si="135"/>
        <v>2995.2090652630254</v>
      </c>
      <c r="AX41" t="s">
        <v>21</v>
      </c>
      <c r="AY41">
        <f>AY30*COS(PI()*AY31/180)</f>
        <v>522.80386024099664</v>
      </c>
      <c r="AZ41">
        <f t="shared" ref="AZ41:BJ41" si="136">AZ30*COS(PI()*AZ31/180)</f>
        <v>48.54666147860592</v>
      </c>
      <c r="BA41">
        <f t="shared" si="136"/>
        <v>-78.015096425265881</v>
      </c>
      <c r="BB41">
        <f t="shared" si="136"/>
        <v>112.63830893666301</v>
      </c>
      <c r="BC41">
        <f t="shared" si="136"/>
        <v>52.162142455003014</v>
      </c>
      <c r="BD41">
        <f t="shared" si="136"/>
        <v>73.518013825291433</v>
      </c>
      <c r="BE41">
        <f t="shared" si="136"/>
        <v>-102.0893682829044</v>
      </c>
      <c r="BF41">
        <f t="shared" si="136"/>
        <v>147.26435853111147</v>
      </c>
      <c r="BG41">
        <f t="shared" si="136"/>
        <v>287.4830013479999</v>
      </c>
      <c r="BH41">
        <f t="shared" si="136"/>
        <v>61.03233765194868</v>
      </c>
      <c r="BI41">
        <f t="shared" si="136"/>
        <v>90.052232354085135</v>
      </c>
      <c r="BJ41">
        <f t="shared" si="136"/>
        <v>129.95133373388722</v>
      </c>
      <c r="BN41" t="s">
        <v>21</v>
      </c>
      <c r="BO41" t="e">
        <f>BO30*COS(PI()*BO31/180)</f>
        <v>#DIV/0!</v>
      </c>
      <c r="BP41" t="e">
        <f t="shared" ref="BP41:BZ41" si="137">BP30*COS(PI()*BP31/180)</f>
        <v>#DIV/0!</v>
      </c>
      <c r="BQ41" t="e">
        <f t="shared" si="137"/>
        <v>#DIV/0!</v>
      </c>
      <c r="BR41" t="e">
        <f t="shared" si="137"/>
        <v>#DIV/0!</v>
      </c>
      <c r="BS41" t="e">
        <f t="shared" si="137"/>
        <v>#DIV/0!</v>
      </c>
      <c r="BT41" t="e">
        <f t="shared" si="137"/>
        <v>#DIV/0!</v>
      </c>
      <c r="BU41" t="e">
        <f t="shared" si="137"/>
        <v>#DIV/0!</v>
      </c>
      <c r="BV41" t="e">
        <f t="shared" si="137"/>
        <v>#DIV/0!</v>
      </c>
      <c r="BW41" t="e">
        <f t="shared" si="137"/>
        <v>#DIV/0!</v>
      </c>
      <c r="BX41" t="e">
        <f t="shared" si="137"/>
        <v>#DIV/0!</v>
      </c>
      <c r="BY41" t="e">
        <f t="shared" si="137"/>
        <v>#DIV/0!</v>
      </c>
      <c r="BZ41" t="e">
        <f t="shared" si="137"/>
        <v>#DIV/0!</v>
      </c>
    </row>
    <row r="42" spans="1:78" x14ac:dyDescent="0.25">
      <c r="C42">
        <f>C30*SIN(PI()*C31/180)</f>
        <v>8963.0059165271359</v>
      </c>
      <c r="D42">
        <f t="shared" ref="D42:N42" si="138">D30*SIN(PI()*D31/180)</f>
        <v>-390.5475154158292</v>
      </c>
      <c r="E42">
        <f t="shared" si="138"/>
        <v>572.98889564383342</v>
      </c>
      <c r="F42">
        <f t="shared" si="138"/>
        <v>805.55468102834379</v>
      </c>
      <c r="G42">
        <f t="shared" si="138"/>
        <v>15518.488634020026</v>
      </c>
      <c r="H42">
        <f t="shared" si="138"/>
        <v>-416.84678619181369</v>
      </c>
      <c r="I42">
        <f t="shared" si="138"/>
        <v>628.97482539091334</v>
      </c>
      <c r="J42">
        <f t="shared" si="138"/>
        <v>1027.337219655376</v>
      </c>
      <c r="K42">
        <f t="shared" si="138"/>
        <v>12240.747275273581</v>
      </c>
      <c r="L42">
        <f t="shared" si="138"/>
        <v>403.69715080382139</v>
      </c>
      <c r="M42">
        <f t="shared" si="138"/>
        <v>600.98186051737355</v>
      </c>
      <c r="N42">
        <f t="shared" si="138"/>
        <v>916.44595034185966</v>
      </c>
      <c r="S42">
        <f>S30*SIN(PI()*S31/180)</f>
        <v>76.798120697249558</v>
      </c>
      <c r="T42">
        <f t="shared" ref="T42:Z42" si="139">T30*SIN(PI()*T31/180)</f>
        <v>-123.21624018621355</v>
      </c>
      <c r="U42">
        <f t="shared" si="139"/>
        <v>-225.549197892709</v>
      </c>
      <c r="V42">
        <f t="shared" si="139"/>
        <v>805.55468102834379</v>
      </c>
      <c r="W42">
        <f t="shared" si="139"/>
        <v>7484.0006320023485</v>
      </c>
      <c r="X42">
        <f t="shared" si="139"/>
        <v>-142.9848543746559</v>
      </c>
      <c r="Y42">
        <f t="shared" si="139"/>
        <v>-239.95096106085262</v>
      </c>
      <c r="Z42">
        <f t="shared" si="139"/>
        <v>1027.337219655376</v>
      </c>
      <c r="AA42">
        <f t="shared" ref="AA42" si="140">AA30*SIN(PI()*AA31/180)</f>
        <v>3780.3993763497992</v>
      </c>
      <c r="AB42">
        <f t="shared" ref="AB42:AD42" si="141">AB30*SIN(PI()*AB31/180)</f>
        <v>133.10054728043474</v>
      </c>
      <c r="AC42">
        <f t="shared" si="141"/>
        <v>232.75007947678074</v>
      </c>
      <c r="AD42">
        <f t="shared" si="141"/>
        <v>916.44595034185966</v>
      </c>
      <c r="AI42">
        <f t="shared" ref="AI42:AP42" si="142">AI30*SIN(PI()*AI31/180)</f>
        <v>-472.19755099689621</v>
      </c>
      <c r="AJ42">
        <f t="shared" si="142"/>
        <v>708.62874419583284</v>
      </c>
      <c r="AK42">
        <f t="shared" si="142"/>
        <v>859.90493712758791</v>
      </c>
      <c r="AL42">
        <f t="shared" si="142"/>
        <v>1103.4760759229139</v>
      </c>
      <c r="AM42">
        <f t="shared" si="142"/>
        <v>21348.592777908656</v>
      </c>
      <c r="AN42">
        <f t="shared" si="142"/>
        <v>51497.840097244567</v>
      </c>
      <c r="AO42">
        <f t="shared" si="142"/>
        <v>1557.4787947358029</v>
      </c>
      <c r="AP42">
        <f t="shared" si="142"/>
        <v>1919.9835970793329</v>
      </c>
      <c r="AQ42">
        <f t="shared" ref="AQ42:AT42" si="143">AQ30*SIN(PI()*AQ31/180)</f>
        <v>10438.197613455877</v>
      </c>
      <c r="AR42">
        <f t="shared" si="143"/>
        <v>26103.234420720197</v>
      </c>
      <c r="AS42">
        <f t="shared" si="143"/>
        <v>1208.6918659316957</v>
      </c>
      <c r="AT42">
        <f t="shared" si="143"/>
        <v>1511.7298365011236</v>
      </c>
      <c r="AY42">
        <f>AY30*SIN(PI()*AY31/180)</f>
        <v>519.37295453430693</v>
      </c>
      <c r="AZ42">
        <f t="shared" ref="AZ42:BJ42" si="144">AZ30*SIN(PI()*AZ31/180)</f>
        <v>36.089513590739614</v>
      </c>
      <c r="BA42">
        <f t="shared" si="144"/>
        <v>-68.954405175693623</v>
      </c>
      <c r="BB42">
        <f t="shared" si="144"/>
        <v>113.63766286116667</v>
      </c>
      <c r="BC42">
        <f t="shared" si="144"/>
        <v>30.841939403469866</v>
      </c>
      <c r="BD42">
        <f t="shared" si="144"/>
        <v>44.986561097521289</v>
      </c>
      <c r="BE42">
        <f t="shared" si="144"/>
        <v>-72.923635096738508</v>
      </c>
      <c r="BF42">
        <f t="shared" si="144"/>
        <v>145.29855164945982</v>
      </c>
      <c r="BG42">
        <f t="shared" si="144"/>
        <v>275.10744696888833</v>
      </c>
      <c r="BH42">
        <f t="shared" si="144"/>
        <v>40.538037344130444</v>
      </c>
      <c r="BI42">
        <f t="shared" si="144"/>
        <v>70.939020136216072</v>
      </c>
      <c r="BJ42">
        <f t="shared" si="144"/>
        <v>129.46810725531324</v>
      </c>
      <c r="BO42" t="e">
        <f>BO30*SIN(PI()*BO31/180)</f>
        <v>#DIV/0!</v>
      </c>
      <c r="BP42" t="e">
        <f t="shared" ref="BP42:BZ42" si="145">BP30*SIN(PI()*BP31/180)</f>
        <v>#DIV/0!</v>
      </c>
      <c r="BQ42" t="e">
        <f t="shared" si="145"/>
        <v>#DIV/0!</v>
      </c>
      <c r="BR42" t="e">
        <f t="shared" si="145"/>
        <v>#DIV/0!</v>
      </c>
      <c r="BS42" t="e">
        <f t="shared" si="145"/>
        <v>#DIV/0!</v>
      </c>
      <c r="BT42" t="e">
        <f t="shared" si="145"/>
        <v>#DIV/0!</v>
      </c>
      <c r="BU42" t="e">
        <f t="shared" si="145"/>
        <v>#DIV/0!</v>
      </c>
      <c r="BV42" t="e">
        <f t="shared" si="145"/>
        <v>#DIV/0!</v>
      </c>
      <c r="BW42" t="e">
        <f t="shared" si="145"/>
        <v>#DIV/0!</v>
      </c>
      <c r="BX42" t="e">
        <f t="shared" si="145"/>
        <v>#DIV/0!</v>
      </c>
      <c r="BY42" t="e">
        <f t="shared" si="145"/>
        <v>#DIV/0!</v>
      </c>
      <c r="BZ42" t="e">
        <f t="shared" si="145"/>
        <v>#DIV/0!</v>
      </c>
    </row>
    <row r="43" spans="1:78" x14ac:dyDescent="0.25">
      <c r="B43" t="s">
        <v>49</v>
      </c>
      <c r="C43">
        <f>C32*COS(PI()*C33/180)</f>
        <v>431.7818995925528</v>
      </c>
      <c r="D43">
        <f t="shared" ref="D43:N43" si="146">D32*COS(PI()*D33/180)</f>
        <v>-77.117924337519767</v>
      </c>
      <c r="E43">
        <f t="shared" si="146"/>
        <v>191.7427600378501</v>
      </c>
      <c r="F43">
        <f t="shared" si="146"/>
        <v>254.64201209818339</v>
      </c>
      <c r="G43">
        <f t="shared" si="146"/>
        <v>77.562928266501785</v>
      </c>
      <c r="H43">
        <f t="shared" si="146"/>
        <v>-198.04872354541041</v>
      </c>
      <c r="I43">
        <f t="shared" si="146"/>
        <v>-352.24075550819407</v>
      </c>
      <c r="J43">
        <f t="shared" si="146"/>
        <v>-407.13306450823688</v>
      </c>
      <c r="K43">
        <f t="shared" si="146"/>
        <v>254.67241392952732</v>
      </c>
      <c r="L43">
        <f t="shared" si="146"/>
        <v>137.58332394146507</v>
      </c>
      <c r="M43">
        <f t="shared" si="146"/>
        <v>80.248997735171983</v>
      </c>
      <c r="N43">
        <f t="shared" si="146"/>
        <v>76.245526205026735</v>
      </c>
      <c r="R43" t="s">
        <v>49</v>
      </c>
      <c r="S43">
        <f>S32*COS(PI()*S33/180)</f>
        <v>8.8664321273710165</v>
      </c>
      <c r="T43">
        <f t="shared" ref="T43:Z43" si="147">T32*COS(PI()*T33/180)</f>
        <v>-10.910108060975528</v>
      </c>
      <c r="U43">
        <f t="shared" si="147"/>
        <v>-16.845697791064634</v>
      </c>
      <c r="V43">
        <f t="shared" si="147"/>
        <v>254.64201209818339</v>
      </c>
      <c r="W43">
        <f t="shared" si="147"/>
        <v>35.615144124444143</v>
      </c>
      <c r="X43">
        <f t="shared" si="147"/>
        <v>-7.0647149331377666</v>
      </c>
      <c r="Y43">
        <f t="shared" si="147"/>
        <v>-10.736299588001142</v>
      </c>
      <c r="Z43">
        <f t="shared" si="147"/>
        <v>407.13306450823694</v>
      </c>
      <c r="AA43">
        <f t="shared" ref="AA43" si="148">AA32*COS(PI()*AA33/180)</f>
        <v>22.240788125907578</v>
      </c>
      <c r="AB43">
        <f t="shared" ref="AB43:AD43" si="149">AB32*COS(PI()*AB33/180)</f>
        <v>8.9874114970566499</v>
      </c>
      <c r="AC43">
        <f t="shared" si="149"/>
        <v>13.79099868953289</v>
      </c>
      <c r="AD43">
        <f t="shared" si="149"/>
        <v>330.88753830321008</v>
      </c>
      <c r="AH43" t="s">
        <v>49</v>
      </c>
      <c r="AI43">
        <f t="shared" ref="AI43:AP43" si="150">AI32*COS(PI()*AI33/180)</f>
        <v>1358.9605654332554</v>
      </c>
      <c r="AJ43">
        <f t="shared" si="150"/>
        <v>209.44579549846526</v>
      </c>
      <c r="AK43">
        <f t="shared" si="150"/>
        <v>298.98831042163334</v>
      </c>
      <c r="AL43">
        <f t="shared" si="150"/>
        <v>357.52429039006347</v>
      </c>
      <c r="AM43">
        <f t="shared" si="150"/>
        <v>483.91324685145599</v>
      </c>
      <c r="AN43">
        <f t="shared" si="150"/>
        <v>939.48527545951322</v>
      </c>
      <c r="AO43">
        <f t="shared" si="150"/>
        <v>350.37907206749423</v>
      </c>
      <c r="AP43">
        <f t="shared" si="150"/>
        <v>404.81139022273129</v>
      </c>
      <c r="AQ43">
        <f t="shared" ref="AQ43:AT43" si="151">AQ32*COS(PI()*AQ33/180)</f>
        <v>921.43690614235561</v>
      </c>
      <c r="AR43">
        <f t="shared" si="151"/>
        <v>574.46553547898918</v>
      </c>
      <c r="AS43">
        <f t="shared" si="151"/>
        <v>324.68369124456376</v>
      </c>
      <c r="AT43">
        <f t="shared" si="151"/>
        <v>381.1678403063973</v>
      </c>
      <c r="AX43" t="s">
        <v>49</v>
      </c>
      <c r="AY43">
        <f>AY32*COS(PI()*AY33/180)</f>
        <v>-36.005956356448607</v>
      </c>
      <c r="AZ43">
        <f t="shared" ref="AZ43:BJ43" si="152">AZ32*COS(PI()*AZ33/180)</f>
        <v>-10.795224935443599</v>
      </c>
      <c r="BA43">
        <f t="shared" si="152"/>
        <v>-12.822335663538274</v>
      </c>
      <c r="BB43">
        <f t="shared" si="152"/>
        <v>15.983832390164356</v>
      </c>
      <c r="BC43">
        <f t="shared" si="152"/>
        <v>-24.866517002844454</v>
      </c>
      <c r="BD43">
        <f t="shared" si="152"/>
        <v>-48.084688050667459</v>
      </c>
      <c r="BE43">
        <f t="shared" si="152"/>
        <v>-89.670135220183525</v>
      </c>
      <c r="BF43">
        <f t="shared" si="152"/>
        <v>-93.620979585368531</v>
      </c>
      <c r="BG43">
        <f t="shared" si="152"/>
        <v>30.436236679646523</v>
      </c>
      <c r="BH43">
        <f t="shared" si="152"/>
        <v>29.439956493055529</v>
      </c>
      <c r="BI43">
        <f t="shared" si="152"/>
        <v>51.246235441860911</v>
      </c>
      <c r="BJ43">
        <f t="shared" si="152"/>
        <v>38.818573597602082</v>
      </c>
      <c r="BN43" t="s">
        <v>49</v>
      </c>
      <c r="BO43" t="e">
        <f>BO32*COS(PI()*BO33/180)</f>
        <v>#DIV/0!</v>
      </c>
      <c r="BP43" t="e">
        <f t="shared" ref="BP43:BZ43" si="153">BP32*COS(PI()*BP33/180)</f>
        <v>#DIV/0!</v>
      </c>
      <c r="BQ43" t="e">
        <f t="shared" si="153"/>
        <v>#DIV/0!</v>
      </c>
      <c r="BR43" t="e">
        <f t="shared" si="153"/>
        <v>#DIV/0!</v>
      </c>
      <c r="BS43" t="e">
        <f t="shared" si="153"/>
        <v>#DIV/0!</v>
      </c>
      <c r="BT43" t="e">
        <f t="shared" si="153"/>
        <v>#DIV/0!</v>
      </c>
      <c r="BU43" t="e">
        <f t="shared" si="153"/>
        <v>#DIV/0!</v>
      </c>
      <c r="BV43" t="e">
        <f t="shared" si="153"/>
        <v>#DIV/0!</v>
      </c>
      <c r="BW43" t="e">
        <f t="shared" si="153"/>
        <v>#DIV/0!</v>
      </c>
      <c r="BX43" t="e">
        <f t="shared" si="153"/>
        <v>#DIV/0!</v>
      </c>
      <c r="BY43" t="e">
        <f t="shared" si="153"/>
        <v>#DIV/0!</v>
      </c>
      <c r="BZ43" t="e">
        <f t="shared" si="153"/>
        <v>#DIV/0!</v>
      </c>
    </row>
    <row r="44" spans="1:78" x14ac:dyDescent="0.25">
      <c r="C44">
        <f>C32*SIN(PI()*C33/180)</f>
        <v>275.58476533110598</v>
      </c>
      <c r="D44">
        <f t="shared" ref="D44:H44" si="154">D32*SIN(PI()*D33/180)</f>
        <v>-109.95299172150455</v>
      </c>
      <c r="E44">
        <f t="shared" si="154"/>
        <v>170.95384977827408</v>
      </c>
      <c r="F44">
        <f t="shared" si="154"/>
        <v>329.35899308501484</v>
      </c>
      <c r="G44">
        <f t="shared" si="154"/>
        <v>99.445161180969208</v>
      </c>
      <c r="H44">
        <f t="shared" si="154"/>
        <v>-178.21786571932117</v>
      </c>
      <c r="I44">
        <f>I32*SIN(PI()*I33/180)</f>
        <v>-199.81726370626018</v>
      </c>
      <c r="J44">
        <f>J32*SIN(PI()*J33/180)</f>
        <v>-281.86899444073333</v>
      </c>
      <c r="K44">
        <f t="shared" ref="K44:N44" si="155">K32*SIN(PI()*K33/180)</f>
        <v>187.51496325603762</v>
      </c>
      <c r="L44">
        <f t="shared" si="155"/>
        <v>144.08542872041286</v>
      </c>
      <c r="M44">
        <f t="shared" si="155"/>
        <v>14.431706963993051</v>
      </c>
      <c r="N44">
        <f t="shared" si="155"/>
        <v>-23.744999322140764</v>
      </c>
      <c r="S44">
        <f>S32*SIN(PI()*S33/180)</f>
        <v>7.0927053224400742</v>
      </c>
      <c r="T44">
        <f t="shared" ref="T44:Z44" si="156">T32*SIN(PI()*T33/180)</f>
        <v>-10.906171593844016</v>
      </c>
      <c r="U44">
        <f t="shared" si="156"/>
        <v>-23.657000641681613</v>
      </c>
      <c r="V44">
        <f t="shared" si="156"/>
        <v>329.35899308501484</v>
      </c>
      <c r="W44">
        <f t="shared" si="156"/>
        <v>25.019758909378993</v>
      </c>
      <c r="X44">
        <f t="shared" si="156"/>
        <v>-5.8205251385673114</v>
      </c>
      <c r="Y44">
        <f t="shared" si="156"/>
        <v>-9.7777058984087883</v>
      </c>
      <c r="Z44">
        <f t="shared" si="156"/>
        <v>281.86899444073327</v>
      </c>
      <c r="AA44">
        <f t="shared" ref="AA44" si="157">AA32*SIN(PI()*AA33/180)</f>
        <v>16.056232115909538</v>
      </c>
      <c r="AB44">
        <f t="shared" ref="AB44:AD44" si="158">AB32*SIN(PI()*AB33/180)</f>
        <v>8.3633483662056634</v>
      </c>
      <c r="AC44">
        <f t="shared" si="158"/>
        <v>16.717353270045198</v>
      </c>
      <c r="AD44">
        <f t="shared" si="158"/>
        <v>305.61399376287409</v>
      </c>
      <c r="AI44">
        <f t="shared" ref="AI44:AP44" si="159">AI32*SIN(PI()*AI33/180)</f>
        <v>998.18079762833679</v>
      </c>
      <c r="AJ44">
        <f t="shared" si="159"/>
        <v>118.91458065434395</v>
      </c>
      <c r="AK44">
        <f t="shared" si="159"/>
        <v>133.42217573594118</v>
      </c>
      <c r="AL44">
        <f t="shared" si="159"/>
        <v>182.47456161303703</v>
      </c>
      <c r="AM44">
        <f t="shared" si="159"/>
        <v>467.01937358614612</v>
      </c>
      <c r="AN44">
        <f t="shared" si="159"/>
        <v>952.49266499129874</v>
      </c>
      <c r="AO44">
        <f t="shared" si="159"/>
        <v>79.201609729920747</v>
      </c>
      <c r="AP44">
        <f t="shared" si="159"/>
        <v>102.18758364070796</v>
      </c>
      <c r="AQ44">
        <f t="shared" ref="AQ44:AT44" si="160">AQ32*SIN(PI()*AQ33/180)</f>
        <v>732.60008560724145</v>
      </c>
      <c r="AR44">
        <f t="shared" si="160"/>
        <v>535.70362282282133</v>
      </c>
      <c r="AS44">
        <f t="shared" si="160"/>
        <v>106.31189273293099</v>
      </c>
      <c r="AT44">
        <f t="shared" si="160"/>
        <v>142.33107262687247</v>
      </c>
      <c r="AY44">
        <f>AY32*SIN(PI()*AY33/180)</f>
        <v>109.12253034803355</v>
      </c>
      <c r="AZ44">
        <f t="shared" ref="AZ44:BD44" si="161">AZ32*SIN(PI()*AZ33/180)</f>
        <v>-4.7081945953272077</v>
      </c>
      <c r="BA44">
        <f t="shared" si="161"/>
        <v>-8.5868141850449522</v>
      </c>
      <c r="BB44">
        <f t="shared" si="161"/>
        <v>17.610022711230339</v>
      </c>
      <c r="BC44">
        <f t="shared" si="161"/>
        <v>-15.134967354781644</v>
      </c>
      <c r="BD44">
        <f t="shared" si="161"/>
        <v>-47.272566834829938</v>
      </c>
      <c r="BE44">
        <f>BE32*SIN(PI()*BE33/180)</f>
        <v>-434.03731717148537</v>
      </c>
      <c r="BF44">
        <f>BF32*SIN(PI()*BF33/180)</f>
        <v>74.724279039425298</v>
      </c>
      <c r="BG44">
        <f t="shared" ref="BG44:BJ44" si="162">BG32*SIN(PI()*BG33/180)</f>
        <v>-46.993781496625957</v>
      </c>
      <c r="BH44">
        <f t="shared" si="162"/>
        <v>25.990380715078572</v>
      </c>
      <c r="BI44">
        <f t="shared" si="162"/>
        <v>221.31206567826516</v>
      </c>
      <c r="BJ44">
        <f t="shared" si="162"/>
        <v>-46.167150875327827</v>
      </c>
      <c r="BO44" t="e">
        <f>BO32*SIN(PI()*BO33/180)</f>
        <v>#DIV/0!</v>
      </c>
      <c r="BP44" t="e">
        <f t="shared" ref="BP44:BT44" si="163">BP32*SIN(PI()*BP33/180)</f>
        <v>#DIV/0!</v>
      </c>
      <c r="BQ44" t="e">
        <f t="shared" si="163"/>
        <v>#DIV/0!</v>
      </c>
      <c r="BR44" t="e">
        <f t="shared" si="163"/>
        <v>#DIV/0!</v>
      </c>
      <c r="BS44" t="e">
        <f t="shared" si="163"/>
        <v>#DIV/0!</v>
      </c>
      <c r="BT44" t="e">
        <f t="shared" si="163"/>
        <v>#DIV/0!</v>
      </c>
      <c r="BU44" t="e">
        <f>BU32*SIN(PI()*BU33/180)</f>
        <v>#DIV/0!</v>
      </c>
      <c r="BV44" t="e">
        <f>BV32*SIN(PI()*BV33/180)</f>
        <v>#DIV/0!</v>
      </c>
      <c r="BW44" t="e">
        <f t="shared" ref="BW44:BZ44" si="164">BW32*SIN(PI()*BW33/180)</f>
        <v>#DIV/0!</v>
      </c>
      <c r="BX44" t="e">
        <f t="shared" si="164"/>
        <v>#DIV/0!</v>
      </c>
      <c r="BY44" t="e">
        <f t="shared" si="164"/>
        <v>#DIV/0!</v>
      </c>
      <c r="BZ44" t="e">
        <f t="shared" si="164"/>
        <v>#DIV/0!</v>
      </c>
    </row>
    <row r="45" spans="1:78" x14ac:dyDescent="0.25">
      <c r="AI45">
        <f>AI32/AM32</f>
        <v>2.5072391072410523</v>
      </c>
      <c r="AJ45">
        <f t="shared" ref="AJ45:AL45" si="165">AJ32/AN32</f>
        <v>0.18002525339412198</v>
      </c>
      <c r="AK45">
        <f t="shared" si="165"/>
        <v>0.91144146809105864</v>
      </c>
      <c r="AL45">
        <f t="shared" si="165"/>
        <v>0.96141009194679994</v>
      </c>
    </row>
    <row r="46" spans="1:78" x14ac:dyDescent="0.25">
      <c r="C46">
        <f>C32/G32</f>
        <v>4.0615883567503293</v>
      </c>
      <c r="D46">
        <f t="shared" ref="D46:F46" si="166">D32/H32</f>
        <v>0.50407732335964095</v>
      </c>
      <c r="E46">
        <f t="shared" si="166"/>
        <v>0.63433423968016367</v>
      </c>
      <c r="F46">
        <f t="shared" si="166"/>
        <v>0.84073160606090369</v>
      </c>
    </row>
    <row r="48" spans="1:78" x14ac:dyDescent="0.25">
      <c r="B48" t="s">
        <v>54</v>
      </c>
      <c r="C48">
        <f>C3*$A$52</f>
        <v>0.01</v>
      </c>
      <c r="D48">
        <f t="shared" ref="D48:F48" si="167">D3*$A$52</f>
        <v>0.03</v>
      </c>
      <c r="E48">
        <f t="shared" si="167"/>
        <v>0.1</v>
      </c>
      <c r="F48">
        <f t="shared" si="167"/>
        <v>0.3</v>
      </c>
    </row>
    <row r="49" spans="1:6" x14ac:dyDescent="0.25">
      <c r="B49" t="s">
        <v>55</v>
      </c>
      <c r="C49">
        <f>C3*$B$52</f>
        <v>0.01</v>
      </c>
      <c r="D49">
        <f t="shared" ref="D49:F49" si="168">D3*$B$52</f>
        <v>0.03</v>
      </c>
      <c r="E49">
        <f t="shared" si="168"/>
        <v>0.1</v>
      </c>
      <c r="F49">
        <f t="shared" si="168"/>
        <v>0.3</v>
      </c>
    </row>
    <row r="51" spans="1:6" x14ac:dyDescent="0.25">
      <c r="A51" t="s">
        <v>53</v>
      </c>
      <c r="B51" t="s">
        <v>52</v>
      </c>
    </row>
    <row r="52" spans="1:6" x14ac:dyDescent="0.25">
      <c r="A52">
        <v>1</v>
      </c>
      <c r="B5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J92"/>
  <sheetViews>
    <sheetView tabSelected="1" zoomScaleNormal="100" workbookViewId="0">
      <selection activeCell="C28" sqref="C28"/>
    </sheetView>
  </sheetViews>
  <sheetFormatPr defaultColWidth="11.42578125" defaultRowHeight="15" x14ac:dyDescent="0.25"/>
  <sheetData>
    <row r="1" spans="1:88" x14ac:dyDescent="0.25">
      <c r="A1" s="1" t="s">
        <v>64</v>
      </c>
      <c r="C1" t="s">
        <v>28</v>
      </c>
      <c r="S1" s="1" t="s">
        <v>51</v>
      </c>
      <c r="U1" t="s">
        <v>28</v>
      </c>
      <c r="AK1" s="1" t="s">
        <v>65</v>
      </c>
      <c r="AM1" t="s">
        <v>28</v>
      </c>
      <c r="BC1" t="s">
        <v>50</v>
      </c>
      <c r="BE1" t="s">
        <v>28</v>
      </c>
      <c r="BU1" t="s">
        <v>63</v>
      </c>
      <c r="BW1" t="s">
        <v>28</v>
      </c>
    </row>
    <row r="2" spans="1:88" x14ac:dyDescent="0.25">
      <c r="C2" t="s">
        <v>30</v>
      </c>
      <c r="H2" t="s">
        <v>31</v>
      </c>
      <c r="M2" t="s">
        <v>32</v>
      </c>
      <c r="U2" t="s">
        <v>30</v>
      </c>
      <c r="Z2" t="s">
        <v>31</v>
      </c>
      <c r="AE2" t="s">
        <v>32</v>
      </c>
      <c r="AM2" t="s">
        <v>30</v>
      </c>
      <c r="AR2" t="s">
        <v>31</v>
      </c>
      <c r="AW2" t="s">
        <v>32</v>
      </c>
      <c r="BE2" t="s">
        <v>30</v>
      </c>
      <c r="BJ2" t="s">
        <v>31</v>
      </c>
      <c r="BO2" t="s">
        <v>32</v>
      </c>
      <c r="BW2" t="s">
        <v>30</v>
      </c>
      <c r="CB2" t="s">
        <v>31</v>
      </c>
      <c r="CG2" t="s">
        <v>32</v>
      </c>
    </row>
    <row r="3" spans="1:88" x14ac:dyDescent="0.25">
      <c r="C3" s="1" t="s">
        <v>84</v>
      </c>
      <c r="D3" s="1" t="s">
        <v>85</v>
      </c>
      <c r="E3" s="1" t="s">
        <v>86</v>
      </c>
      <c r="F3">
        <v>0.3</v>
      </c>
      <c r="G3">
        <v>1</v>
      </c>
      <c r="H3">
        <v>0.01</v>
      </c>
      <c r="I3">
        <v>0.03</v>
      </c>
      <c r="J3">
        <v>0.1</v>
      </c>
      <c r="K3">
        <v>0.3</v>
      </c>
      <c r="L3">
        <v>1</v>
      </c>
      <c r="M3">
        <v>0.01</v>
      </c>
      <c r="N3">
        <v>0.03</v>
      </c>
      <c r="O3">
        <v>0.1</v>
      </c>
      <c r="P3">
        <v>0.3</v>
      </c>
      <c r="Q3">
        <v>1</v>
      </c>
      <c r="U3">
        <v>0.01</v>
      </c>
      <c r="V3">
        <v>0.03</v>
      </c>
      <c r="W3">
        <v>0.1</v>
      </c>
      <c r="X3">
        <v>0.3</v>
      </c>
      <c r="Y3">
        <v>1</v>
      </c>
      <c r="Z3">
        <v>0.01</v>
      </c>
      <c r="AA3">
        <v>0.03</v>
      </c>
      <c r="AB3">
        <v>0.1</v>
      </c>
      <c r="AC3">
        <v>0.3</v>
      </c>
      <c r="AD3">
        <v>1</v>
      </c>
      <c r="AE3">
        <v>0.01</v>
      </c>
      <c r="AF3">
        <v>0.03</v>
      </c>
      <c r="AG3">
        <v>0.1</v>
      </c>
      <c r="AH3">
        <v>0.3</v>
      </c>
      <c r="AI3">
        <v>1</v>
      </c>
      <c r="AM3">
        <v>0.01</v>
      </c>
      <c r="AN3">
        <v>0.03</v>
      </c>
      <c r="AO3">
        <v>0.1</v>
      </c>
      <c r="AP3">
        <v>0.3</v>
      </c>
      <c r="AQ3">
        <v>1</v>
      </c>
      <c r="AR3">
        <v>0.01</v>
      </c>
      <c r="AS3">
        <v>0.03</v>
      </c>
      <c r="AT3">
        <v>0.1</v>
      </c>
      <c r="AU3">
        <v>0.3</v>
      </c>
      <c r="AV3">
        <v>1</v>
      </c>
      <c r="AW3">
        <v>0.01</v>
      </c>
      <c r="AX3">
        <v>0.03</v>
      </c>
      <c r="AY3">
        <v>0.1</v>
      </c>
      <c r="AZ3">
        <v>0.3</v>
      </c>
      <c r="BA3">
        <v>1</v>
      </c>
      <c r="BE3">
        <v>0.01</v>
      </c>
      <c r="BF3">
        <v>0.03</v>
      </c>
      <c r="BG3">
        <v>0.1</v>
      </c>
      <c r="BH3">
        <v>0.3</v>
      </c>
      <c r="BI3">
        <v>1</v>
      </c>
      <c r="BJ3">
        <v>0.01</v>
      </c>
      <c r="BK3">
        <v>0.03</v>
      </c>
      <c r="BL3">
        <v>0.1</v>
      </c>
      <c r="BM3">
        <v>0.3</v>
      </c>
      <c r="BN3">
        <v>1</v>
      </c>
      <c r="BO3">
        <v>0.01</v>
      </c>
      <c r="BP3">
        <v>0.03</v>
      </c>
      <c r="BQ3">
        <v>0.1</v>
      </c>
      <c r="BR3">
        <v>0.3</v>
      </c>
      <c r="BS3">
        <v>1</v>
      </c>
      <c r="BW3">
        <v>0.01</v>
      </c>
      <c r="BX3">
        <v>0.03</v>
      </c>
      <c r="BY3">
        <v>0.1</v>
      </c>
      <c r="BZ3">
        <v>0.3</v>
      </c>
      <c r="CA3">
        <v>1</v>
      </c>
      <c r="CB3">
        <v>0.01</v>
      </c>
      <c r="CC3">
        <v>0.03</v>
      </c>
      <c r="CD3">
        <v>0.1</v>
      </c>
      <c r="CE3">
        <v>0.3</v>
      </c>
      <c r="CF3">
        <v>1</v>
      </c>
      <c r="CG3">
        <v>0.01</v>
      </c>
      <c r="CH3">
        <v>0.03</v>
      </c>
      <c r="CI3">
        <v>0.1</v>
      </c>
      <c r="CJ3">
        <v>0.3</v>
      </c>
    </row>
    <row r="4" spans="1:88" x14ac:dyDescent="0.25">
      <c r="B4" t="s">
        <v>0</v>
      </c>
      <c r="C4" s="1">
        <v>219.88656392108578</v>
      </c>
      <c r="D4" s="1">
        <v>223.98297565653507</v>
      </c>
      <c r="E4" s="1">
        <v>226.35535316379696</v>
      </c>
      <c r="F4">
        <v>303.14566005423092</v>
      </c>
      <c r="G4">
        <v>303.14566005423092</v>
      </c>
      <c r="H4">
        <v>303.14566005423092</v>
      </c>
      <c r="I4">
        <v>303.14566005423092</v>
      </c>
      <c r="J4">
        <v>303.14566005423092</v>
      </c>
      <c r="K4">
        <v>303.14566005423092</v>
      </c>
      <c r="L4">
        <v>303.14566005423092</v>
      </c>
      <c r="M4">
        <f t="shared" ref="M4:Q6" si="0">AVERAGE(C4,H4)</f>
        <v>261.51611198765835</v>
      </c>
      <c r="N4">
        <f t="shared" si="0"/>
        <v>263.56431785538302</v>
      </c>
      <c r="O4">
        <f t="shared" si="0"/>
        <v>264.75050660901394</v>
      </c>
      <c r="P4">
        <f t="shared" si="0"/>
        <v>303.14566005423092</v>
      </c>
      <c r="Q4">
        <f t="shared" si="0"/>
        <v>303.14566005423092</v>
      </c>
      <c r="R4">
        <v>223.98297565653507</v>
      </c>
      <c r="U4">
        <v>278.31415202383948</v>
      </c>
      <c r="V4">
        <v>257.58242339999998</v>
      </c>
      <c r="W4">
        <v>258.6288576</v>
      </c>
      <c r="X4">
        <v>264.47236179999999</v>
      </c>
      <c r="Y4">
        <v>214.82459299999999</v>
      </c>
      <c r="Z4">
        <v>346.6827457</v>
      </c>
      <c r="AA4">
        <v>331.1085842</v>
      </c>
      <c r="AB4">
        <v>334.89554440000001</v>
      </c>
      <c r="AC4">
        <v>330.74385130000002</v>
      </c>
      <c r="AD4">
        <v>262.39369019999998</v>
      </c>
      <c r="AE4">
        <f>AVERAGE(U4,Z4)</f>
        <v>312.49844886191977</v>
      </c>
      <c r="AF4">
        <f>AVERAGE(V4,AA4)</f>
        <v>294.34550379999996</v>
      </c>
      <c r="AG4">
        <v>226.35535316379696</v>
      </c>
      <c r="AM4">
        <v>300.13959935245282</v>
      </c>
      <c r="AN4">
        <v>286.89573840000003</v>
      </c>
      <c r="AO4">
        <v>279.84503119999999</v>
      </c>
      <c r="AP4">
        <v>288.56518599999998</v>
      </c>
      <c r="AQ4">
        <v>257.63347950000002</v>
      </c>
      <c r="AR4">
        <v>282.1917613</v>
      </c>
      <c r="AS4">
        <v>287.32188989999997</v>
      </c>
      <c r="AT4">
        <v>299.79572719999999</v>
      </c>
      <c r="AU4">
        <v>319.15050589999998</v>
      </c>
      <c r="AV4">
        <v>311.41927809999999</v>
      </c>
      <c r="BE4">
        <v>369.69889790000002</v>
      </c>
      <c r="BF4">
        <v>348.25616070000001</v>
      </c>
      <c r="BG4">
        <v>327.27538970000001</v>
      </c>
      <c r="BH4">
        <v>310.23373509999999</v>
      </c>
      <c r="BI4">
        <v>313.61032799999998</v>
      </c>
      <c r="BJ4">
        <v>243.8829982</v>
      </c>
      <c r="BK4">
        <v>252.49183579999999</v>
      </c>
      <c r="BL4">
        <v>272.06783530000001</v>
      </c>
      <c r="BM4">
        <v>285.44834370000001</v>
      </c>
      <c r="BN4">
        <v>303.31701500000003</v>
      </c>
      <c r="BU4" t="s">
        <v>7</v>
      </c>
      <c r="BV4" t="s">
        <v>0</v>
      </c>
      <c r="BW4">
        <v>438.27920487383847</v>
      </c>
      <c r="BX4">
        <v>430.72816990000001</v>
      </c>
      <c r="BY4">
        <v>403.67037820000002</v>
      </c>
      <c r="BZ4">
        <v>384.01027499999998</v>
      </c>
      <c r="CA4">
        <v>342.71376379999998</v>
      </c>
      <c r="CB4">
        <v>190.98432030000001</v>
      </c>
      <c r="CC4">
        <v>189.84205059999999</v>
      </c>
      <c r="CD4">
        <v>215.37879340000001</v>
      </c>
      <c r="CE4">
        <v>238.56909279999999</v>
      </c>
      <c r="CF4">
        <v>273.61158419999998</v>
      </c>
    </row>
    <row r="5" spans="1:88" x14ac:dyDescent="0.25">
      <c r="B5" t="s">
        <v>29</v>
      </c>
      <c r="C5" s="1">
        <v>-77.785992765338733</v>
      </c>
      <c r="D5" s="1">
        <v>-73.653073223041915</v>
      </c>
      <c r="E5" s="1">
        <v>-73.429569735943758</v>
      </c>
      <c r="F5">
        <v>73.994486759957539</v>
      </c>
      <c r="G5">
        <v>73.994486759957539</v>
      </c>
      <c r="H5">
        <v>73.994486759957539</v>
      </c>
      <c r="I5">
        <v>73.994486759957539</v>
      </c>
      <c r="J5">
        <v>73.994486759957539</v>
      </c>
      <c r="K5">
        <v>73.994486759957539</v>
      </c>
      <c r="L5">
        <v>73.994486759957539</v>
      </c>
      <c r="M5">
        <f t="shared" si="0"/>
        <v>-1.8957530026905971</v>
      </c>
      <c r="N5">
        <f t="shared" si="0"/>
        <v>0.17070676845781207</v>
      </c>
      <c r="O5">
        <f t="shared" si="0"/>
        <v>0.28245851200689032</v>
      </c>
      <c r="P5">
        <f t="shared" si="0"/>
        <v>73.994486759957539</v>
      </c>
      <c r="Q5">
        <f t="shared" si="0"/>
        <v>73.994486759957539</v>
      </c>
      <c r="R5">
        <v>-73.653073223041915</v>
      </c>
      <c r="U5">
        <v>-44.702742058552801</v>
      </c>
      <c r="V5">
        <v>-58.486732740000001</v>
      </c>
      <c r="W5">
        <v>47.066324809999998</v>
      </c>
      <c r="X5">
        <v>-75.998001189999997</v>
      </c>
      <c r="Y5">
        <v>10.47159583</v>
      </c>
      <c r="Z5">
        <v>-41.011590300000002</v>
      </c>
      <c r="AA5">
        <v>-55.239917929999997</v>
      </c>
      <c r="AB5">
        <v>50.180118899999997</v>
      </c>
      <c r="AC5">
        <v>-73.625666839999994</v>
      </c>
      <c r="AD5">
        <v>13.732140129999999</v>
      </c>
      <c r="AE5">
        <f t="shared" ref="AE5" si="1">AVERAGE(U5,Z5)</f>
        <v>-42.857166179276405</v>
      </c>
      <c r="AF5">
        <f t="shared" ref="AF5" si="2">AVERAGE(V5,AA5)</f>
        <v>-56.863325334999999</v>
      </c>
      <c r="AG5">
        <v>-73.429569735943758</v>
      </c>
      <c r="AM5">
        <v>-32.1888721189721</v>
      </c>
      <c r="AN5">
        <v>-19.281387370000001</v>
      </c>
      <c r="AO5">
        <v>-3.7212679529999999</v>
      </c>
      <c r="AP5">
        <v>-45.2542531</v>
      </c>
      <c r="AQ5">
        <v>73.901721159999994</v>
      </c>
      <c r="AR5">
        <v>-27.40476774</v>
      </c>
      <c r="AS5">
        <v>-15.362971050000001</v>
      </c>
      <c r="AT5">
        <v>-0.49371696300000001</v>
      </c>
      <c r="AU5">
        <v>-42.169065179999997</v>
      </c>
      <c r="AV5">
        <v>75.294414340000003</v>
      </c>
      <c r="BE5">
        <v>-35.035462840000001</v>
      </c>
      <c r="BF5">
        <v>-30.28616641</v>
      </c>
      <c r="BG5">
        <v>-41.644907510000003</v>
      </c>
      <c r="BH5">
        <v>22.075518450000001</v>
      </c>
      <c r="BI5">
        <v>73.955271510000003</v>
      </c>
      <c r="BJ5">
        <v>-28.985653889999998</v>
      </c>
      <c r="BK5">
        <v>-23.43181358</v>
      </c>
      <c r="BL5">
        <v>-35.779092040000002</v>
      </c>
      <c r="BM5">
        <v>27.450398939999999</v>
      </c>
      <c r="BN5">
        <v>73.829784660000001</v>
      </c>
      <c r="BV5" t="s">
        <v>29</v>
      </c>
      <c r="BW5">
        <v>-86.227619667206341</v>
      </c>
      <c r="BX5">
        <v>-8.4997853219999993</v>
      </c>
      <c r="BY5">
        <v>-36.45895866</v>
      </c>
      <c r="BZ5">
        <v>34.487700279999999</v>
      </c>
      <c r="CA5">
        <v>-79.463714190000005</v>
      </c>
      <c r="CB5">
        <v>-81.758823410000005</v>
      </c>
      <c r="CC5">
        <v>-2.7860133889999998</v>
      </c>
      <c r="CD5">
        <v>-29.710829050000001</v>
      </c>
      <c r="CE5">
        <v>41.83050317</v>
      </c>
      <c r="CF5">
        <v>-77.756174380000004</v>
      </c>
    </row>
    <row r="6" spans="1:88" x14ac:dyDescent="0.25">
      <c r="B6" t="s">
        <v>1</v>
      </c>
      <c r="C6" s="1">
        <v>3.9056460975928498</v>
      </c>
      <c r="D6" s="1">
        <v>4.8174220262794627</v>
      </c>
      <c r="E6" s="1">
        <v>4.2067430586639709</v>
      </c>
      <c r="F6">
        <v>12.652026246535284</v>
      </c>
      <c r="G6">
        <v>12.652026246535284</v>
      </c>
      <c r="H6">
        <v>12.652026246535284</v>
      </c>
      <c r="I6">
        <v>12.652026246535284</v>
      </c>
      <c r="J6">
        <v>12.652026246535284</v>
      </c>
      <c r="K6">
        <v>12.652026246535284</v>
      </c>
      <c r="L6">
        <v>12.652026246535284</v>
      </c>
      <c r="M6">
        <f t="shared" si="0"/>
        <v>8.2788361720640662</v>
      </c>
      <c r="N6">
        <f t="shared" si="0"/>
        <v>8.7347241364073724</v>
      </c>
      <c r="O6">
        <f t="shared" si="0"/>
        <v>8.4293846525996265</v>
      </c>
      <c r="P6">
        <f t="shared" si="0"/>
        <v>12.652026246535284</v>
      </c>
      <c r="Q6">
        <f t="shared" si="0"/>
        <v>12.652026246535284</v>
      </c>
      <c r="R6">
        <v>4.8174220262794627</v>
      </c>
      <c r="U6">
        <v>10.143330651244193</v>
      </c>
      <c r="V6">
        <v>11.483765330000001</v>
      </c>
      <c r="W6">
        <v>11.79343544</v>
      </c>
      <c r="X6">
        <v>10.834288730000001</v>
      </c>
      <c r="Y6">
        <v>17.009467310000002</v>
      </c>
      <c r="Z6">
        <v>11.724649579999999</v>
      </c>
      <c r="AA6">
        <v>12.24580697</v>
      </c>
      <c r="AB6">
        <v>10.324792410000001</v>
      </c>
      <c r="AC6">
        <v>8.6895793680000004</v>
      </c>
      <c r="AD6">
        <v>15.995091690000001</v>
      </c>
      <c r="AE6">
        <f>AVERAGE(U6,Z6)</f>
        <v>10.933990115622096</v>
      </c>
      <c r="AF6">
        <f>AVERAGE(V6,AA6)</f>
        <v>11.86478615</v>
      </c>
      <c r="AG6">
        <v>4.2067430586639709</v>
      </c>
      <c r="AM6">
        <v>7.1315365074643493</v>
      </c>
      <c r="AN6">
        <v>8.6106679550000003</v>
      </c>
      <c r="AO6">
        <v>8.2294248630000002</v>
      </c>
      <c r="AP6">
        <v>9.4526360960000009</v>
      </c>
      <c r="AQ6">
        <v>20.67766744</v>
      </c>
      <c r="AR6">
        <v>9.068576577</v>
      </c>
      <c r="AS6">
        <v>10.567408759999999</v>
      </c>
      <c r="AT6">
        <v>10.3209152</v>
      </c>
      <c r="AU6">
        <v>11.23737062</v>
      </c>
      <c r="AV6">
        <v>16.754613450000001</v>
      </c>
      <c r="BE6">
        <v>7.2869938799999998</v>
      </c>
      <c r="BF6">
        <v>7.7357559800000004</v>
      </c>
      <c r="BG6">
        <v>6.4955644430000001</v>
      </c>
      <c r="BH6">
        <v>7.5980640460000002</v>
      </c>
      <c r="BI6">
        <v>16.9113246</v>
      </c>
      <c r="BJ6">
        <v>7.8231900899999998</v>
      </c>
      <c r="BK6">
        <v>7.8365910689999998</v>
      </c>
      <c r="BL6">
        <v>7.5613932269999999</v>
      </c>
      <c r="BM6">
        <v>7.9073985809999998</v>
      </c>
      <c r="BN6">
        <v>12.294775230000001</v>
      </c>
      <c r="BV6" t="s">
        <v>1</v>
      </c>
      <c r="BW6">
        <v>9.1341615274557597</v>
      </c>
      <c r="BX6">
        <v>8.1923604040000004</v>
      </c>
      <c r="BY6">
        <v>6.8125388879999997</v>
      </c>
      <c r="BZ6">
        <v>7.4800761759999999</v>
      </c>
      <c r="CA6">
        <v>12.48023476</v>
      </c>
      <c r="CB6">
        <v>8.9560498390000003</v>
      </c>
      <c r="CC6">
        <v>7.7716538799999997</v>
      </c>
      <c r="CD6">
        <v>6.809129821</v>
      </c>
      <c r="CE6">
        <v>7.0591754189999998</v>
      </c>
      <c r="CF6">
        <v>10.968907079999999</v>
      </c>
    </row>
    <row r="7" spans="1:88" x14ac:dyDescent="0.25">
      <c r="B7" t="s">
        <v>2</v>
      </c>
      <c r="C7" s="1"/>
      <c r="D7" s="1"/>
      <c r="E7" s="1"/>
      <c r="BV7" t="s">
        <v>2</v>
      </c>
    </row>
    <row r="8" spans="1:88" x14ac:dyDescent="0.25">
      <c r="B8" t="s">
        <v>0</v>
      </c>
      <c r="C8" s="1">
        <v>173.12311455356917</v>
      </c>
      <c r="D8" s="1">
        <v>171.7996964365837</v>
      </c>
      <c r="E8" s="1">
        <v>172.69742099648076</v>
      </c>
      <c r="F8">
        <v>88.600680497293922</v>
      </c>
      <c r="G8">
        <v>88.600680497293922</v>
      </c>
      <c r="H8">
        <v>88.600680497293922</v>
      </c>
      <c r="I8">
        <v>88.600680497293922</v>
      </c>
      <c r="J8">
        <v>88.600680497293922</v>
      </c>
      <c r="K8">
        <v>88.600680497293922</v>
      </c>
      <c r="L8">
        <v>88.600680497293922</v>
      </c>
      <c r="M8">
        <f>AVERAGE(C8,H8)</f>
        <v>130.86189752543154</v>
      </c>
      <c r="N8">
        <f>AVERAGE(D8,I8)</f>
        <v>130.20018846693881</v>
      </c>
      <c r="O8">
        <f>AVERAGE(E8,J8)</f>
        <v>130.64905074688733</v>
      </c>
      <c r="P8">
        <f>AVERAGE(F8,K8)</f>
        <v>88.600680497293922</v>
      </c>
      <c r="Q8">
        <f>AVERAGE(G8,L8)</f>
        <v>88.600680497293922</v>
      </c>
      <c r="R8">
        <v>171.7996964365837</v>
      </c>
      <c r="U8">
        <v>112.64868957780888</v>
      </c>
      <c r="V8">
        <v>109.3360658</v>
      </c>
      <c r="W8">
        <v>124.522312</v>
      </c>
      <c r="X8">
        <v>149.33012980000001</v>
      </c>
      <c r="Y8">
        <v>157.028143</v>
      </c>
      <c r="Z8">
        <v>140.0086589</v>
      </c>
      <c r="AA8">
        <v>147.34253079999999</v>
      </c>
      <c r="AB8">
        <v>170.46024510000001</v>
      </c>
      <c r="AC8">
        <v>203.6157365</v>
      </c>
      <c r="AD8">
        <v>193.51830670000001</v>
      </c>
      <c r="AE8">
        <f>AVERAGE(U8,Z8)</f>
        <v>126.32867423890444</v>
      </c>
      <c r="AF8">
        <f>AVERAGE(V8,AA8)</f>
        <v>128.3392983</v>
      </c>
      <c r="AG8">
        <v>172.69742099648076</v>
      </c>
      <c r="AM8">
        <v>84.535081474906363</v>
      </c>
      <c r="AN8">
        <v>84.151080350000001</v>
      </c>
      <c r="AO8">
        <v>89.300474530000002</v>
      </c>
      <c r="AP8">
        <v>96.154672540000007</v>
      </c>
      <c r="AQ8">
        <v>124.6034813</v>
      </c>
      <c r="AR8">
        <v>82.283443039999995</v>
      </c>
      <c r="AS8">
        <v>85.782100330000006</v>
      </c>
      <c r="AT8">
        <v>96.379610999999997</v>
      </c>
      <c r="AU8">
        <v>109.63492100000001</v>
      </c>
      <c r="AV8">
        <v>124.06791749999999</v>
      </c>
      <c r="BE8">
        <v>86.321254409999995</v>
      </c>
      <c r="BF8">
        <v>82.711484619999993</v>
      </c>
      <c r="BG8">
        <v>79.430934620000002</v>
      </c>
      <c r="BH8">
        <v>78.64543381</v>
      </c>
      <c r="BI8">
        <v>107.2615692</v>
      </c>
      <c r="BJ8">
        <v>66.90009191</v>
      </c>
      <c r="BK8">
        <v>65.917788270000003</v>
      </c>
      <c r="BL8">
        <v>71.210642759999999</v>
      </c>
      <c r="BM8">
        <v>75.550484299999994</v>
      </c>
      <c r="BN8">
        <v>86.295186650000005</v>
      </c>
      <c r="BU8" t="s">
        <v>8</v>
      </c>
      <c r="BV8" t="s">
        <v>0</v>
      </c>
      <c r="BW8">
        <v>103.26143425643654</v>
      </c>
      <c r="BX8">
        <v>93.975724229999997</v>
      </c>
      <c r="BY8">
        <v>82.762179169999996</v>
      </c>
      <c r="BZ8">
        <v>82.366795170000003</v>
      </c>
      <c r="CA8">
        <v>78.206028360000005</v>
      </c>
      <c r="CB8">
        <v>61.68683583</v>
      </c>
      <c r="CC8">
        <v>58.272762030000003</v>
      </c>
      <c r="CD8">
        <v>59.56103461</v>
      </c>
      <c r="CE8">
        <v>61.389170210000003</v>
      </c>
      <c r="CF8">
        <v>67.251907059999994</v>
      </c>
    </row>
    <row r="9" spans="1:88" x14ac:dyDescent="0.25">
      <c r="B9" t="s">
        <v>29</v>
      </c>
      <c r="C9" s="1">
        <v>-73.538303237437219</v>
      </c>
      <c r="D9" s="1">
        <v>-68.299436603245368</v>
      </c>
      <c r="E9" s="1">
        <v>-67.452494915294949</v>
      </c>
      <c r="F9">
        <v>89.323764569373637</v>
      </c>
      <c r="G9">
        <v>89.323764569373637</v>
      </c>
      <c r="H9">
        <v>89.323764569373637</v>
      </c>
      <c r="I9">
        <v>89.323764569373637</v>
      </c>
      <c r="J9">
        <v>89.323764569373637</v>
      </c>
      <c r="K9">
        <v>89.323764569373637</v>
      </c>
      <c r="L9">
        <v>89.323764569373637</v>
      </c>
      <c r="M9">
        <f t="shared" ref="M9" si="3">AVERAGE(C9,H9)</f>
        <v>7.8927306659682088</v>
      </c>
      <c r="N9">
        <f t="shared" ref="N9" si="4">AVERAGE(D9,I9)</f>
        <v>10.512163983064134</v>
      </c>
      <c r="O9">
        <f t="shared" ref="O9" si="5">AVERAGE(E9,J9)</f>
        <v>10.935634827039344</v>
      </c>
      <c r="P9">
        <f t="shared" ref="P9:Q9" si="6">AVERAGE(F9,K9)</f>
        <v>89.323764569373637</v>
      </c>
      <c r="Q9">
        <f t="shared" si="6"/>
        <v>89.323764569373637</v>
      </c>
      <c r="R9">
        <v>-68.299436603245368</v>
      </c>
      <c r="U9">
        <v>-37.789587870679625</v>
      </c>
      <c r="V9">
        <v>-51.496130909999998</v>
      </c>
      <c r="W9">
        <v>53.810704540000003</v>
      </c>
      <c r="X9">
        <v>-67.507219449999994</v>
      </c>
      <c r="Y9">
        <v>18.16150592</v>
      </c>
      <c r="Z9">
        <v>-32.761080730000003</v>
      </c>
      <c r="AA9">
        <v>-46.451622880000002</v>
      </c>
      <c r="AB9">
        <v>57.96511366</v>
      </c>
      <c r="AC9">
        <v>-65.586518089999998</v>
      </c>
      <c r="AD9">
        <v>20.91009747</v>
      </c>
      <c r="AE9">
        <f t="shared" ref="AE9" si="7">AVERAGE(U9,Z9)</f>
        <v>-35.275334300339814</v>
      </c>
      <c r="AF9">
        <f t="shared" ref="AF9" si="8">AVERAGE(V9,AA9)</f>
        <v>-48.973876895000004</v>
      </c>
      <c r="AG9">
        <v>-67.452494915294949</v>
      </c>
      <c r="AM9">
        <v>-23.517242862183934</v>
      </c>
      <c r="AN9">
        <v>-9.8584651880000003</v>
      </c>
      <c r="AO9">
        <v>6.248232668</v>
      </c>
      <c r="AP9">
        <v>-35.098366540000001</v>
      </c>
      <c r="AQ9">
        <v>84.624499790000002</v>
      </c>
      <c r="AR9">
        <v>-19.052934400000002</v>
      </c>
      <c r="AS9">
        <v>-4.9688905539999997</v>
      </c>
      <c r="AT9">
        <v>10.34205405</v>
      </c>
      <c r="AU9">
        <v>-31.01519176</v>
      </c>
      <c r="AV9">
        <v>86.233377700000005</v>
      </c>
      <c r="BE9">
        <v>-29.544447340000001</v>
      </c>
      <c r="BF9">
        <v>-22.189031549999999</v>
      </c>
      <c r="BG9">
        <v>-32.60841104</v>
      </c>
      <c r="BH9">
        <v>32.748286489999998</v>
      </c>
      <c r="BI9">
        <v>84.750380770000007</v>
      </c>
      <c r="BJ9">
        <v>-25.687795879999999</v>
      </c>
      <c r="BK9">
        <v>-17.820309829999999</v>
      </c>
      <c r="BL9">
        <v>-27.056388810000001</v>
      </c>
      <c r="BM9">
        <v>38.434625939999997</v>
      </c>
      <c r="BN9">
        <v>89.401170640000004</v>
      </c>
      <c r="BV9" t="s">
        <v>29</v>
      </c>
      <c r="BW9">
        <v>-86.685597050063777</v>
      </c>
      <c r="BX9">
        <v>-6.0826655399999998</v>
      </c>
      <c r="BY9">
        <v>-31.234701640000001</v>
      </c>
      <c r="BZ9">
        <v>42.008870940000001</v>
      </c>
      <c r="CA9">
        <v>-71.237488529999993</v>
      </c>
      <c r="CB9">
        <v>-83.785596229999996</v>
      </c>
      <c r="CC9">
        <v>-3.5873300750000001</v>
      </c>
      <c r="CD9">
        <v>-27.973743169999999</v>
      </c>
      <c r="CE9">
        <v>46.941874079999998</v>
      </c>
      <c r="CF9">
        <v>-67.169978189999995</v>
      </c>
    </row>
    <row r="10" spans="1:88" x14ac:dyDescent="0.25">
      <c r="B10" t="s">
        <v>1</v>
      </c>
      <c r="C10" s="1">
        <v>4.2867318662259635</v>
      </c>
      <c r="D10" s="1">
        <v>4.4632541507454855</v>
      </c>
      <c r="E10" s="1">
        <v>4.2305014963495218</v>
      </c>
      <c r="F10">
        <v>15.428348484205905</v>
      </c>
      <c r="G10">
        <v>15.428348484205905</v>
      </c>
      <c r="H10">
        <v>15.428348484205905</v>
      </c>
      <c r="I10">
        <v>15.428348484205905</v>
      </c>
      <c r="J10">
        <v>15.428348484205905</v>
      </c>
      <c r="K10">
        <v>15.428348484205905</v>
      </c>
      <c r="L10">
        <v>15.428348484205905</v>
      </c>
      <c r="M10">
        <f>AVERAGE(C10,H10)</f>
        <v>9.8575401752159344</v>
      </c>
      <c r="N10">
        <f>AVERAGE(D10,I10)</f>
        <v>9.945801317475695</v>
      </c>
      <c r="O10">
        <f>AVERAGE(E10,J10)</f>
        <v>9.8294249902777135</v>
      </c>
      <c r="P10">
        <f>AVERAGE(F10,K10)</f>
        <v>15.428348484205905</v>
      </c>
      <c r="Q10">
        <f>AVERAGE(G10,L10)</f>
        <v>15.428348484205905</v>
      </c>
      <c r="R10">
        <v>4.4632541507454855</v>
      </c>
      <c r="U10">
        <v>5.1046278665688387</v>
      </c>
      <c r="V10">
        <v>6.6712095490000003</v>
      </c>
      <c r="W10">
        <v>8.5411514610000001</v>
      </c>
      <c r="X10">
        <v>14.800727240000001</v>
      </c>
      <c r="Y10">
        <v>21.87613794</v>
      </c>
      <c r="Z10">
        <v>5.5304989100000004</v>
      </c>
      <c r="AA10">
        <v>6.7145748469999997</v>
      </c>
      <c r="AB10">
        <v>7.6924767840000001</v>
      </c>
      <c r="AC10">
        <v>9.7505609230000001</v>
      </c>
      <c r="AD10">
        <v>15.08756129</v>
      </c>
      <c r="AE10">
        <f>AVERAGE(U10,Z10)</f>
        <v>5.3175633882844195</v>
      </c>
      <c r="AF10">
        <f>AVERAGE(V10,AA10)</f>
        <v>6.692892198</v>
      </c>
      <c r="AG10">
        <v>4.2305014963495218</v>
      </c>
      <c r="AM10">
        <v>1.7499851845694889</v>
      </c>
      <c r="AN10">
        <v>3.2066408740000001</v>
      </c>
      <c r="AO10">
        <v>3.2328945130000002</v>
      </c>
      <c r="AP10">
        <v>5.7531430390000002</v>
      </c>
      <c r="AQ10">
        <v>22.492303809999999</v>
      </c>
      <c r="AR10">
        <v>3.472639483</v>
      </c>
      <c r="AS10">
        <v>3.7364623990000001</v>
      </c>
      <c r="AT10">
        <v>3.6420453820000001</v>
      </c>
      <c r="AU10">
        <v>5.9162306830000002</v>
      </c>
      <c r="AV10">
        <v>17.076892440000002</v>
      </c>
      <c r="BE10">
        <v>2.6153753000000002</v>
      </c>
      <c r="BF10">
        <v>3.0992444830000001</v>
      </c>
      <c r="BG10">
        <v>2.995512948</v>
      </c>
      <c r="BH10">
        <v>4.1628573449999999</v>
      </c>
      <c r="BI10">
        <v>18.286096220000001</v>
      </c>
      <c r="BJ10">
        <v>3.6370521029999998</v>
      </c>
      <c r="BK10">
        <v>4.0106965639999999</v>
      </c>
      <c r="BL10">
        <v>3.49542193</v>
      </c>
      <c r="BM10">
        <v>5.2574334929999997</v>
      </c>
      <c r="BN10">
        <v>15.007708409999999</v>
      </c>
      <c r="BV10" t="s">
        <v>1</v>
      </c>
      <c r="BW10">
        <v>3.2641619862560685</v>
      </c>
      <c r="BX10">
        <v>3.7764303780000001</v>
      </c>
      <c r="BY10">
        <v>2.9870726030000001</v>
      </c>
      <c r="BZ10">
        <v>3.9748233590000002</v>
      </c>
      <c r="CA10">
        <v>11.17837018</v>
      </c>
      <c r="CB10">
        <v>5.8110644789999997</v>
      </c>
      <c r="CC10">
        <v>5.4000335540000002</v>
      </c>
      <c r="CD10">
        <v>3.7059460070000001</v>
      </c>
      <c r="CE10">
        <v>4.0538345209999997</v>
      </c>
      <c r="CF10">
        <v>10.982086750000001</v>
      </c>
    </row>
    <row r="11" spans="1:88" x14ac:dyDescent="0.25">
      <c r="B11" t="s">
        <v>2</v>
      </c>
      <c r="C11" s="1"/>
      <c r="D11" s="1"/>
      <c r="E11" s="1"/>
      <c r="BV11" t="s">
        <v>2</v>
      </c>
    </row>
    <row r="12" spans="1:88" x14ac:dyDescent="0.25">
      <c r="B12" t="s">
        <v>0</v>
      </c>
      <c r="C12" s="1">
        <v>2.730011642364753E-3</v>
      </c>
      <c r="D12" s="1">
        <v>3.0589103474955941E-3</v>
      </c>
      <c r="E12" s="1">
        <v>3.2392865569422927E-3</v>
      </c>
      <c r="F12">
        <v>1.442440407770987E-3</v>
      </c>
      <c r="G12">
        <v>1.442440407770987E-3</v>
      </c>
      <c r="H12">
        <v>1.442440407770987E-3</v>
      </c>
      <c r="I12">
        <v>1.442440407770987E-3</v>
      </c>
      <c r="J12">
        <v>1.442440407770987E-3</v>
      </c>
      <c r="K12">
        <v>1.442440407770987E-3</v>
      </c>
      <c r="L12">
        <v>1.442440407770987E-3</v>
      </c>
      <c r="M12">
        <f>AVERAGE(C12,H12)</f>
        <v>2.0862260250678701E-3</v>
      </c>
      <c r="N12">
        <f>AVERAGE(D12,I12)</f>
        <v>2.2506753776332907E-3</v>
      </c>
      <c r="O12">
        <f>AVERAGE(E12,J12)</f>
        <v>2.3408634823566398E-3</v>
      </c>
      <c r="P12">
        <f>AVERAGE(F12,K12)</f>
        <v>1.442440407770987E-3</v>
      </c>
      <c r="Q12">
        <f>AVERAGE(G12,L12)</f>
        <v>1.442440407770987E-3</v>
      </c>
      <c r="R12">
        <v>3.0589103474955941E-3</v>
      </c>
      <c r="U12">
        <v>3.8804209741692807E-3</v>
      </c>
      <c r="V12">
        <v>4.1018590000000002E-3</v>
      </c>
      <c r="W12">
        <v>4.4922219999999997E-3</v>
      </c>
      <c r="X12">
        <v>5.2448449999999997E-3</v>
      </c>
      <c r="Y12">
        <v>4.3211329999999996E-3</v>
      </c>
      <c r="Z12">
        <v>3.217948E-3</v>
      </c>
      <c r="AA12">
        <v>3.8538579999999999E-3</v>
      </c>
      <c r="AB12">
        <v>4.4782379999999998E-3</v>
      </c>
      <c r="AC12">
        <v>5.4546969999999997E-3</v>
      </c>
      <c r="AD12">
        <v>4.3330959999999998E-3</v>
      </c>
      <c r="AE12">
        <f>AVERAGE(U12,Z12)</f>
        <v>3.5491844870846403E-3</v>
      </c>
      <c r="AF12">
        <f>AVERAGE(V12,AA12)</f>
        <v>3.9778585000000005E-3</v>
      </c>
      <c r="AG12">
        <v>3.2392865569422927E-3</v>
      </c>
      <c r="AM12">
        <v>3.2214533057317789E-3</v>
      </c>
      <c r="AN12">
        <v>3.003506E-3</v>
      </c>
      <c r="AO12">
        <v>3.5879039999999998E-3</v>
      </c>
      <c r="AP12">
        <v>4.1239700000000002E-3</v>
      </c>
      <c r="AQ12">
        <v>4.7692949999999998E-3</v>
      </c>
      <c r="AR12">
        <v>1.872051E-3</v>
      </c>
      <c r="AS12">
        <v>1.525537E-3</v>
      </c>
      <c r="AT12">
        <v>2.042426E-3</v>
      </c>
      <c r="AU12">
        <v>3.1969949999999998E-3</v>
      </c>
      <c r="AV12">
        <v>3.1658099999999998E-3</v>
      </c>
      <c r="BE12">
        <v>1.4053030000000001E-3</v>
      </c>
      <c r="BF12">
        <v>2.0460510000000001E-3</v>
      </c>
      <c r="BG12">
        <v>2.2973120000000001E-3</v>
      </c>
      <c r="BH12">
        <v>2.8393139999999999E-3</v>
      </c>
      <c r="BI12">
        <v>4.5758400000000003E-3</v>
      </c>
      <c r="BJ12">
        <v>3.1751700000000002E-4</v>
      </c>
      <c r="BK12">
        <v>7.7732599999999995E-4</v>
      </c>
      <c r="BL12">
        <v>6.2267599999999996E-4</v>
      </c>
      <c r="BM12">
        <v>1.3881399999999999E-3</v>
      </c>
      <c r="BN12">
        <v>1.5663980000000001E-3</v>
      </c>
      <c r="BU12" t="s">
        <v>10</v>
      </c>
      <c r="BV12" t="s">
        <v>0</v>
      </c>
      <c r="BW12">
        <v>1.5113635541781809E-3</v>
      </c>
      <c r="BX12">
        <v>1.66917E-3</v>
      </c>
      <c r="BY12">
        <v>8.4508900000000004E-4</v>
      </c>
      <c r="BZ12">
        <v>2.2726059999999999E-3</v>
      </c>
      <c r="CA12">
        <v>1.983542E-3</v>
      </c>
      <c r="CB12">
        <v>1.78562E-4</v>
      </c>
      <c r="CC12">
        <v>1.93272E-4</v>
      </c>
      <c r="CD12">
        <v>2.0380600000000001E-4</v>
      </c>
      <c r="CE12">
        <v>3.9790700000000002E-4</v>
      </c>
      <c r="CF12">
        <v>4.1028400000000002E-4</v>
      </c>
    </row>
    <row r="13" spans="1:88" x14ac:dyDescent="0.25">
      <c r="B13" t="s">
        <v>29</v>
      </c>
      <c r="C13" s="1">
        <v>-87.69711605236273</v>
      </c>
      <c r="D13" s="1">
        <v>-85.958012574813665</v>
      </c>
      <c r="E13" s="1">
        <v>-86.640096500595604</v>
      </c>
      <c r="F13">
        <v>69.19715990329928</v>
      </c>
      <c r="G13">
        <v>69.19715990329928</v>
      </c>
      <c r="H13">
        <v>69.19715990329928</v>
      </c>
      <c r="I13">
        <v>69.19715990329928</v>
      </c>
      <c r="J13">
        <v>69.19715990329928</v>
      </c>
      <c r="K13">
        <v>69.19715990329928</v>
      </c>
      <c r="L13">
        <v>69.19715990329928</v>
      </c>
      <c r="M13">
        <f t="shared" ref="M13" si="9">AVERAGE(C13,H13)</f>
        <v>-9.2499780745317253</v>
      </c>
      <c r="N13">
        <f t="shared" ref="N13" si="10">AVERAGE(D13,I13)</f>
        <v>-8.3804263357571926</v>
      </c>
      <c r="O13">
        <f t="shared" ref="O13" si="11">AVERAGE(E13,J13)</f>
        <v>-8.721468298648162</v>
      </c>
      <c r="P13">
        <f t="shared" ref="P13:Q13" si="12">AVERAGE(F13,K13)</f>
        <v>69.19715990329928</v>
      </c>
      <c r="Q13">
        <f t="shared" si="12"/>
        <v>69.19715990329928</v>
      </c>
      <c r="R13">
        <v>-85.958012574813665</v>
      </c>
      <c r="U13">
        <v>-48.15477918473109</v>
      </c>
      <c r="V13">
        <v>-62.620060989999999</v>
      </c>
      <c r="W13">
        <v>42.933172229999997</v>
      </c>
      <c r="X13">
        <v>-80.498656190000005</v>
      </c>
      <c r="Y13">
        <v>-3.0593195409999998</v>
      </c>
      <c r="Z13">
        <v>-48.246589739999997</v>
      </c>
      <c r="AA13">
        <v>-63.43687362</v>
      </c>
      <c r="AB13">
        <v>42.473120100000003</v>
      </c>
      <c r="AC13">
        <v>-79.769572049999994</v>
      </c>
      <c r="AD13">
        <v>3.7745570750000002</v>
      </c>
      <c r="AE13">
        <f t="shared" ref="AE13" si="13">AVERAGE(U13,Z13)</f>
        <v>-48.200684462365544</v>
      </c>
      <c r="AF13">
        <f t="shared" ref="AF13" si="14">AVERAGE(V13,AA13)</f>
        <v>-63.028467304999999</v>
      </c>
      <c r="AG13">
        <v>-86.640096500595604</v>
      </c>
      <c r="AM13">
        <v>-32.275984289551602</v>
      </c>
      <c r="AN13">
        <v>-20.149291040000001</v>
      </c>
      <c r="AO13">
        <v>-6.2884779010000003</v>
      </c>
      <c r="AP13">
        <v>-48.903585700000001</v>
      </c>
      <c r="AQ13">
        <v>67.546436580000005</v>
      </c>
      <c r="AR13">
        <v>-32.782033560000002</v>
      </c>
      <c r="AS13">
        <v>-20.993710669999999</v>
      </c>
      <c r="AT13">
        <v>-7.276320245</v>
      </c>
      <c r="AU13">
        <v>-49.70194463</v>
      </c>
      <c r="AV13">
        <v>61.425169439999998</v>
      </c>
      <c r="BE13">
        <v>-32.396940219999998</v>
      </c>
      <c r="BF13">
        <v>-27.996879369999998</v>
      </c>
      <c r="BG13">
        <v>-38.093889249999997</v>
      </c>
      <c r="BH13">
        <v>22.931483419999999</v>
      </c>
      <c r="BI13">
        <v>73.664500899999993</v>
      </c>
      <c r="BJ13">
        <v>-49.85830859</v>
      </c>
      <c r="BK13">
        <v>-31.784753599999998</v>
      </c>
      <c r="BL13">
        <v>-41.899848579999997</v>
      </c>
      <c r="BM13">
        <v>24.904430869999999</v>
      </c>
      <c r="BN13">
        <v>72.677880549999998</v>
      </c>
      <c r="BV13" t="s">
        <v>29</v>
      </c>
      <c r="BW13">
        <v>-86.363295432768723</v>
      </c>
      <c r="BX13">
        <v>-3.8395315920000002</v>
      </c>
      <c r="BY13">
        <v>-22.153262059999999</v>
      </c>
      <c r="BZ13">
        <v>38.966575540000001</v>
      </c>
      <c r="CA13">
        <v>-76.544568420000004</v>
      </c>
      <c r="CB13">
        <v>70.946758970000005</v>
      </c>
      <c r="CC13">
        <v>-14.53223577</v>
      </c>
      <c r="CD13">
        <v>-57.518482880000001</v>
      </c>
      <c r="CE13">
        <v>35.853915649999998</v>
      </c>
      <c r="CF13">
        <v>-60.172781479999998</v>
      </c>
    </row>
    <row r="14" spans="1:88" x14ac:dyDescent="0.25">
      <c r="B14" t="s">
        <v>1</v>
      </c>
      <c r="C14" s="1">
        <v>4.6418193370147218</v>
      </c>
      <c r="D14" s="1">
        <v>6.398607486126819</v>
      </c>
      <c r="E14" s="1">
        <v>6.0601386789132698</v>
      </c>
      <c r="F14">
        <v>31.895529449944089</v>
      </c>
      <c r="G14">
        <v>31.895529449944089</v>
      </c>
      <c r="H14">
        <v>31.895529449944089</v>
      </c>
      <c r="I14">
        <v>31.895529449944089</v>
      </c>
      <c r="J14">
        <v>31.895529449944089</v>
      </c>
      <c r="K14">
        <v>31.895529449944089</v>
      </c>
      <c r="L14">
        <v>31.895529449944089</v>
      </c>
      <c r="M14">
        <f t="shared" ref="M14:Q15" si="15">AVERAGE(C14,H14)</f>
        <v>18.268674393479404</v>
      </c>
      <c r="N14">
        <f t="shared" si="15"/>
        <v>19.147068468035453</v>
      </c>
      <c r="O14">
        <f t="shared" si="15"/>
        <v>18.977834064428681</v>
      </c>
      <c r="P14">
        <f t="shared" si="15"/>
        <v>31.895529449944089</v>
      </c>
      <c r="Q14">
        <f t="shared" si="15"/>
        <v>31.895529449944089</v>
      </c>
      <c r="R14">
        <v>6.398607486126819</v>
      </c>
      <c r="U14">
        <v>5.4297193067432286</v>
      </c>
      <c r="V14">
        <v>6.7947714970000002</v>
      </c>
      <c r="W14">
        <v>8.988224872</v>
      </c>
      <c r="X14">
        <v>12.994708770000001</v>
      </c>
      <c r="Y14">
        <v>22.028017500000001</v>
      </c>
      <c r="Z14">
        <v>11.00607647</v>
      </c>
      <c r="AA14">
        <v>14.2259873</v>
      </c>
      <c r="AB14">
        <v>17.402894539999998</v>
      </c>
      <c r="AC14">
        <v>19.231982349999999</v>
      </c>
      <c r="AD14">
        <v>23.811639020000001</v>
      </c>
      <c r="AE14">
        <f t="shared" ref="AE14:AF15" si="16">AVERAGE(U14,Z14)</f>
        <v>8.2178978883716134</v>
      </c>
      <c r="AF14">
        <f t="shared" si="16"/>
        <v>10.5103793985</v>
      </c>
      <c r="AG14">
        <v>6.0601386789132698</v>
      </c>
      <c r="AM14">
        <v>9.4210317381097344</v>
      </c>
      <c r="AN14">
        <v>9.0976892599999992</v>
      </c>
      <c r="AO14">
        <v>7.032311451</v>
      </c>
      <c r="AP14">
        <v>8.2367779399999996</v>
      </c>
      <c r="AQ14">
        <v>24.066523060000002</v>
      </c>
      <c r="AR14">
        <v>17.759326430000002</v>
      </c>
      <c r="AS14">
        <v>18.260103919999999</v>
      </c>
      <c r="AT14">
        <v>17.336868549999998</v>
      </c>
      <c r="AU14">
        <v>12.543755519999999</v>
      </c>
      <c r="AV14">
        <v>20.925875319999999</v>
      </c>
      <c r="BE14">
        <v>37.04680218</v>
      </c>
      <c r="BF14">
        <v>20.102284340000001</v>
      </c>
      <c r="BG14">
        <v>16.400797480000001</v>
      </c>
      <c r="BH14">
        <v>13.52238404</v>
      </c>
      <c r="BI14">
        <v>23.695027119999999</v>
      </c>
      <c r="BJ14">
        <v>104.9417677</v>
      </c>
      <c r="BK14">
        <v>37.708707099999998</v>
      </c>
      <c r="BL14">
        <v>59.125828169999998</v>
      </c>
      <c r="BM14">
        <v>26.303447689999999</v>
      </c>
      <c r="BN14">
        <v>30.079016119999999</v>
      </c>
      <c r="BV14" t="s">
        <v>1</v>
      </c>
      <c r="BW14">
        <v>43.972940553029595</v>
      </c>
      <c r="BX14">
        <v>33.82441352</v>
      </c>
      <c r="BY14">
        <v>67.664511640000001</v>
      </c>
      <c r="BZ14">
        <v>19.88733229</v>
      </c>
      <c r="CA14">
        <v>26.152668800000001</v>
      </c>
      <c r="CB14">
        <v>123.69772930000001</v>
      </c>
      <c r="CC14">
        <v>107.13702000000001</v>
      </c>
      <c r="CD14">
        <v>125.1134813</v>
      </c>
      <c r="CE14">
        <v>73.975223330000006</v>
      </c>
      <c r="CF14">
        <v>115.08409899999999</v>
      </c>
    </row>
    <row r="15" spans="1:88" x14ac:dyDescent="0.25">
      <c r="A15" t="s">
        <v>46</v>
      </c>
      <c r="B15" t="s">
        <v>0</v>
      </c>
      <c r="C15" s="1">
        <v>1392.3214091947518</v>
      </c>
      <c r="D15" s="1">
        <v>1386.3027078020289</v>
      </c>
      <c r="E15" s="1">
        <v>1373.3538956865227</v>
      </c>
      <c r="F15">
        <v>221.48173022663727</v>
      </c>
      <c r="G15">
        <v>221.48173022663727</v>
      </c>
      <c r="H15">
        <v>221.48173022663727</v>
      </c>
      <c r="I15">
        <v>221.48173022663727</v>
      </c>
      <c r="J15">
        <v>221.48173022663727</v>
      </c>
      <c r="K15">
        <v>221.48173022663727</v>
      </c>
      <c r="L15">
        <v>221.48173022663727</v>
      </c>
      <c r="M15">
        <f t="shared" si="15"/>
        <v>806.9015697106945</v>
      </c>
      <c r="N15">
        <f t="shared" si="15"/>
        <v>803.89221901433302</v>
      </c>
      <c r="O15">
        <f t="shared" si="15"/>
        <v>797.41781295657995</v>
      </c>
      <c r="P15">
        <f t="shared" si="15"/>
        <v>221.48173022663727</v>
      </c>
      <c r="Q15">
        <f t="shared" si="15"/>
        <v>221.48173022663727</v>
      </c>
      <c r="R15">
        <v>1386.3027078020289</v>
      </c>
      <c r="U15">
        <v>532.29436819040825</v>
      </c>
      <c r="V15">
        <v>652.52184699999998</v>
      </c>
      <c r="W15">
        <v>836.84859229999995</v>
      </c>
      <c r="X15">
        <v>1063.1959380000001</v>
      </c>
      <c r="Y15">
        <v>1271.591525</v>
      </c>
      <c r="Z15">
        <v>532.29436820000001</v>
      </c>
      <c r="AA15">
        <v>652.52184699999998</v>
      </c>
      <c r="AB15">
        <v>836.84859229999995</v>
      </c>
      <c r="AC15">
        <v>1063.1959380000001</v>
      </c>
      <c r="AD15">
        <v>1271.591525</v>
      </c>
      <c r="AE15">
        <f t="shared" si="16"/>
        <v>532.29436819520413</v>
      </c>
      <c r="AF15">
        <f t="shared" si="16"/>
        <v>652.52184699999998</v>
      </c>
      <c r="AG15">
        <v>1373.3538956865227</v>
      </c>
      <c r="AM15">
        <v>140.08169921821138</v>
      </c>
      <c r="AN15">
        <v>203.09055649999999</v>
      </c>
      <c r="AO15">
        <v>306.40817870000001</v>
      </c>
      <c r="AP15">
        <v>431.79995150000002</v>
      </c>
      <c r="AQ15">
        <v>602.86592619999999</v>
      </c>
      <c r="AR15">
        <v>140.0816992</v>
      </c>
      <c r="AS15">
        <v>203.09055649999999</v>
      </c>
      <c r="AT15">
        <v>306.40817870000001</v>
      </c>
      <c r="AU15">
        <v>431.79995150000002</v>
      </c>
      <c r="AV15">
        <v>602.86592619999999</v>
      </c>
      <c r="BE15">
        <v>40.430951010000001</v>
      </c>
      <c r="BF15">
        <v>58.063378700000001</v>
      </c>
      <c r="BG15">
        <v>92.896543589999993</v>
      </c>
      <c r="BH15">
        <v>140.86967619999999</v>
      </c>
      <c r="BI15">
        <v>223.22718219999999</v>
      </c>
      <c r="BJ15">
        <v>40.430951010000001</v>
      </c>
      <c r="BK15">
        <v>58.063378700000001</v>
      </c>
      <c r="BL15">
        <v>92.896543589999993</v>
      </c>
      <c r="BM15">
        <v>140.86967619999999</v>
      </c>
      <c r="BN15">
        <v>223.22718219999999</v>
      </c>
      <c r="BU15" t="s">
        <v>46</v>
      </c>
      <c r="BV15" t="s">
        <v>0</v>
      </c>
      <c r="BW15">
        <v>15.884789698760521</v>
      </c>
      <c r="BX15">
        <v>19.727177260000001</v>
      </c>
      <c r="BY15">
        <v>28.950036359999999</v>
      </c>
      <c r="BZ15">
        <v>44.093151589999998</v>
      </c>
      <c r="CA15">
        <v>71.833383089999998</v>
      </c>
      <c r="CB15">
        <v>15.884789700000001</v>
      </c>
      <c r="CC15">
        <v>19.727177260000001</v>
      </c>
      <c r="CD15">
        <v>28.950036359999999</v>
      </c>
      <c r="CE15">
        <v>44.093151589999998</v>
      </c>
      <c r="CF15">
        <v>71.833383089999998</v>
      </c>
    </row>
    <row r="16" spans="1:88" x14ac:dyDescent="0.25">
      <c r="B16" t="s">
        <v>29</v>
      </c>
      <c r="C16" s="1">
        <v>-52.66721297066961</v>
      </c>
      <c r="D16" s="1">
        <v>-46.83408132926855</v>
      </c>
      <c r="E16" s="1">
        <v>-44.970516608626035</v>
      </c>
      <c r="F16">
        <v>-56.050633812996864</v>
      </c>
      <c r="G16">
        <v>-56.050633812996864</v>
      </c>
      <c r="H16">
        <v>-56.050633812996864</v>
      </c>
      <c r="I16">
        <v>-56.050633812996864</v>
      </c>
      <c r="J16">
        <v>-56.050633812996864</v>
      </c>
      <c r="K16">
        <v>-56.050633812996864</v>
      </c>
      <c r="L16">
        <v>-56.050633812996864</v>
      </c>
      <c r="M16">
        <f t="shared" ref="M16" si="17">AVERAGE(C16,H16)</f>
        <v>-54.358923391833237</v>
      </c>
      <c r="N16">
        <f t="shared" ref="N16" si="18">AVERAGE(D16,I16)</f>
        <v>-51.442357571132703</v>
      </c>
      <c r="O16">
        <f t="shared" ref="O16" si="19">AVERAGE(E16,J16)</f>
        <v>-50.510575210811453</v>
      </c>
      <c r="P16">
        <f t="shared" ref="P16:Q16" si="20">AVERAGE(F16,K16)</f>
        <v>-56.050633812996864</v>
      </c>
      <c r="Q16">
        <f t="shared" si="20"/>
        <v>-56.050633812996864</v>
      </c>
      <c r="R16">
        <v>-46.83408132926855</v>
      </c>
      <c r="U16">
        <v>-11.505668851255766</v>
      </c>
      <c r="V16">
        <v>-28.353514149999999</v>
      </c>
      <c r="W16">
        <v>71.910060549999997</v>
      </c>
      <c r="X16">
        <v>-53.163950229999998</v>
      </c>
      <c r="Y16">
        <v>33.974538459999998</v>
      </c>
      <c r="Z16">
        <v>-11.505668849999999</v>
      </c>
      <c r="AA16">
        <v>-28.353514149999999</v>
      </c>
      <c r="AB16">
        <v>71.910060549999997</v>
      </c>
      <c r="AC16">
        <v>-53.163950229999998</v>
      </c>
      <c r="AD16">
        <v>33.974538459999998</v>
      </c>
      <c r="AE16">
        <f t="shared" ref="AE16" si="21">AVERAGE(U16,Z16)</f>
        <v>-11.505668850627883</v>
      </c>
      <c r="AF16">
        <f t="shared" ref="AF16" si="22">AVERAGE(V16,AA16)</f>
        <v>-28.353514149999999</v>
      </c>
      <c r="AG16">
        <v>-44.970516608626035</v>
      </c>
      <c r="AM16">
        <v>15.320400934892945</v>
      </c>
      <c r="AN16">
        <v>27.381079580000002</v>
      </c>
      <c r="AO16">
        <v>38.538453779999998</v>
      </c>
      <c r="AP16">
        <v>-6.5218926179999999</v>
      </c>
      <c r="AQ16">
        <v>-70.747762260000002</v>
      </c>
      <c r="AR16">
        <v>15.32040093</v>
      </c>
      <c r="AS16">
        <v>27.381079580000002</v>
      </c>
      <c r="AT16">
        <v>38.538453779999998</v>
      </c>
      <c r="AU16">
        <v>-6.5218926179999999</v>
      </c>
      <c r="AV16">
        <v>-70.747762260000002</v>
      </c>
      <c r="BE16">
        <v>11.16261246</v>
      </c>
      <c r="BF16">
        <v>20.026423650000002</v>
      </c>
      <c r="BG16">
        <v>9.7165940220000007</v>
      </c>
      <c r="BH16">
        <v>74.103380610000002</v>
      </c>
      <c r="BI16">
        <v>-55.83116965</v>
      </c>
      <c r="BJ16">
        <v>11.16261246</v>
      </c>
      <c r="BK16">
        <v>20.026423650000002</v>
      </c>
      <c r="BL16">
        <v>9.7165940220000007</v>
      </c>
      <c r="BM16">
        <v>74.103380610000002</v>
      </c>
      <c r="BN16">
        <v>-55.83116965</v>
      </c>
      <c r="BV16" t="s">
        <v>29</v>
      </c>
      <c r="BW16">
        <v>-51.956176462921654</v>
      </c>
      <c r="BX16">
        <v>32.80645243</v>
      </c>
      <c r="BY16">
        <v>11.174442000000001</v>
      </c>
      <c r="BZ16">
        <v>87.247873089999999</v>
      </c>
      <c r="CA16">
        <v>-23.396334849999999</v>
      </c>
      <c r="CB16">
        <v>-51.956176460000002</v>
      </c>
      <c r="CC16">
        <v>32.80645243</v>
      </c>
      <c r="CD16">
        <v>11.174442000000001</v>
      </c>
      <c r="CE16">
        <v>87.247873089999999</v>
      </c>
      <c r="CF16">
        <v>-23.396334849999999</v>
      </c>
    </row>
    <row r="17" spans="1:88" x14ac:dyDescent="0.25">
      <c r="B17" t="s">
        <v>1</v>
      </c>
      <c r="C17" s="1">
        <v>6.2752739875277044</v>
      </c>
      <c r="D17" s="1">
        <v>5.2358556716699507</v>
      </c>
      <c r="E17" s="1">
        <v>4.9495181798658505</v>
      </c>
      <c r="F17">
        <v>10.532215136917991</v>
      </c>
      <c r="G17">
        <v>10.532215136917991</v>
      </c>
      <c r="H17">
        <v>10.532215136917991</v>
      </c>
      <c r="I17">
        <v>10.532215136917991</v>
      </c>
      <c r="J17">
        <v>10.532215136917991</v>
      </c>
      <c r="K17">
        <v>10.532215136917991</v>
      </c>
      <c r="L17">
        <v>10.532215136917991</v>
      </c>
      <c r="M17">
        <f>AVERAGE(C17,H17)</f>
        <v>8.4037445622228475</v>
      </c>
      <c r="N17">
        <f>AVERAGE(D17,I17)</f>
        <v>7.8840354042939707</v>
      </c>
      <c r="O17">
        <f>AVERAGE(E17,J17)</f>
        <v>7.740866658391921</v>
      </c>
      <c r="P17">
        <f>AVERAGE(F17,K17)</f>
        <v>10.532215136917991</v>
      </c>
      <c r="Q17">
        <f>AVERAGE(G17,L17)</f>
        <v>10.532215136917991</v>
      </c>
      <c r="R17">
        <v>5.2358556716699507</v>
      </c>
      <c r="U17">
        <v>1.6108003163384892</v>
      </c>
      <c r="V17">
        <v>1.957391358</v>
      </c>
      <c r="W17">
        <v>2.4895758749999999</v>
      </c>
      <c r="X17">
        <v>4.1180606559999999</v>
      </c>
      <c r="Y17">
        <v>9.6089728379999997</v>
      </c>
      <c r="Z17">
        <v>1.610800316</v>
      </c>
      <c r="AA17">
        <v>1.957391358</v>
      </c>
      <c r="AB17">
        <v>2.4895758749999999</v>
      </c>
      <c r="AC17">
        <v>4.1180606559999999</v>
      </c>
      <c r="AD17">
        <v>9.6089728379999997</v>
      </c>
      <c r="AE17">
        <f>AVERAGE(U17,Z17)</f>
        <v>1.6108003161692446</v>
      </c>
      <c r="AF17">
        <f>AVERAGE(V17,AA17)</f>
        <v>1.957391358</v>
      </c>
      <c r="AG17">
        <v>4.9495181798658505</v>
      </c>
      <c r="AM17">
        <v>2.8362833312427775</v>
      </c>
      <c r="AN17">
        <v>3.0786093819999998</v>
      </c>
      <c r="AO17">
        <v>2.370651471</v>
      </c>
      <c r="AP17">
        <v>4.1143196609999997</v>
      </c>
      <c r="AQ17">
        <v>11.832769450000001</v>
      </c>
      <c r="AR17">
        <v>2.8362833310000002</v>
      </c>
      <c r="AS17">
        <v>3.0786093819999998</v>
      </c>
      <c r="AT17">
        <v>2.370651471</v>
      </c>
      <c r="AU17">
        <v>4.1143196609999997</v>
      </c>
      <c r="AV17">
        <v>11.832769450000001</v>
      </c>
      <c r="BE17">
        <v>4.3355809049999996</v>
      </c>
      <c r="BF17">
        <v>3.844073962</v>
      </c>
      <c r="BG17">
        <v>3.2873306160000002</v>
      </c>
      <c r="BH17">
        <v>4.5407321469999999</v>
      </c>
      <c r="BI17">
        <v>10.48354827</v>
      </c>
      <c r="BJ17">
        <v>4.3355809049999996</v>
      </c>
      <c r="BK17">
        <v>3.844073962</v>
      </c>
      <c r="BL17">
        <v>3.2873306160000002</v>
      </c>
      <c r="BM17">
        <v>4.5407321469999999</v>
      </c>
      <c r="BN17">
        <v>10.48354827</v>
      </c>
      <c r="BV17" t="s">
        <v>1</v>
      </c>
      <c r="BW17">
        <v>6.4578585397980808</v>
      </c>
      <c r="BX17">
        <v>5.4245191979999996</v>
      </c>
      <c r="BY17">
        <v>4.2518971890000001</v>
      </c>
      <c r="BZ17">
        <v>5.3393431959999997</v>
      </c>
      <c r="CA17">
        <v>16.874529370000001</v>
      </c>
      <c r="CB17">
        <v>6.4578585400000001</v>
      </c>
      <c r="CC17">
        <v>5.4245191979999996</v>
      </c>
      <c r="CD17">
        <v>4.2518971890000001</v>
      </c>
      <c r="CE17">
        <v>5.3393431959999997</v>
      </c>
      <c r="CF17">
        <v>16.874529370000001</v>
      </c>
    </row>
    <row r="18" spans="1:88" x14ac:dyDescent="0.25">
      <c r="A18" t="s">
        <v>47</v>
      </c>
      <c r="B18" t="s">
        <v>0</v>
      </c>
      <c r="C18" s="1">
        <f>3*C15/(2*PI()*(Ax!$R$1^3-Ax!$R$2^3))/1000000</f>
        <v>1.6250919854257897</v>
      </c>
      <c r="D18" s="1">
        <f>3*D15/(2*PI()*(Ax!$R$1^3-Ax!$R$2^3))/1000000</f>
        <v>1.6180670676651401</v>
      </c>
      <c r="E18" s="1">
        <f>3*E15/(2*PI()*(Ax!$R$1^3-Ax!$R$2^3))/1000000</f>
        <v>1.6029534519075086</v>
      </c>
      <c r="F18">
        <f>3*F15/(2*PI()*(Ax!$R$1^3-Ax!$R$2^3))/1000000</f>
        <v>0.25850940905786207</v>
      </c>
      <c r="G18">
        <f>3*G15/(2*PI()*(Ax!$R$1^3-Ax!$R$2^3))/1000000</f>
        <v>0.25850940905786207</v>
      </c>
      <c r="H18">
        <f>3*H15/(2*PI()*(Ax!$R$1^3-Ax!$R$2^3))/1000000</f>
        <v>0.25850940905786207</v>
      </c>
      <c r="I18">
        <f>3*I15/(2*PI()*(Ax!$R$1^3-Ax!$R$2^3))/1000000</f>
        <v>0.25850940905786207</v>
      </c>
      <c r="J18">
        <f>3*J15/(2*PI()*(Ax!$R$1^3-Ax!$R$2^3))/1000000</f>
        <v>0.25850940905786207</v>
      </c>
      <c r="K18">
        <f>3*K15/(2*PI()*(Ax!$R$1^3-Ax!$R$2^3))/1000000</f>
        <v>0.25850940905786207</v>
      </c>
      <c r="L18">
        <f>3*L15/(2*PI()*(Ax!$R$1^3-Ax!$R$2^3))/1000000</f>
        <v>0.25850940905786207</v>
      </c>
      <c r="M18">
        <f>3*M15/(2*PI()*(Ax!$R$1^3-Ax!$R$2^3))/1000000</f>
        <v>0.94180069724182602</v>
      </c>
      <c r="N18">
        <f>3*N15/(2*PI()*(Ax!$R$1^3-Ax!$R$2^3))/1000000</f>
        <v>0.93828823836150099</v>
      </c>
      <c r="O18">
        <f>3*O15/(2*PI()*(Ax!$R$1^3-Ax!$R$2^3))/1000000</f>
        <v>0.93073143048268536</v>
      </c>
      <c r="P18">
        <f>3*P15/(2*PI()*(Ax!$R$1^3-Ax!$R$2^3))/1000000</f>
        <v>0.25850940905786207</v>
      </c>
      <c r="Q18">
        <f>3*Q15/(2*PI()*(Ax!$R$1^3-Ax!$R$2^3))/1000000</f>
        <v>0.25850940905786207</v>
      </c>
      <c r="S18" t="s">
        <v>47</v>
      </c>
      <c r="T18" t="s">
        <v>0</v>
      </c>
      <c r="U18">
        <f>3*U15/(2*PI()*(Ax!$R$1^3-Ax!$R$2^3))/1000000</f>
        <v>0.62128421348760632</v>
      </c>
      <c r="V18">
        <f>3*V15/(2*PI()*(Ax!$R$1^3-Ax!$R$2^3))/1000000</f>
        <v>0.76161151934611115</v>
      </c>
      <c r="W18">
        <f>3*W15/(2*PI()*(Ax!$R$1^3-Ax!$R$2^3))/1000000</f>
        <v>0.97675431217287245</v>
      </c>
      <c r="X18">
        <f>3*X15/(2*PI()*(Ax!$R$1^3-Ax!$R$2^3))/1000000</f>
        <v>1.2409427782772673</v>
      </c>
      <c r="Y18">
        <f>3*Y15/(2*PI()*(Ax!$R$1^3-Ax!$R$2^3))/1000000</f>
        <v>1.4841782812260207</v>
      </c>
      <c r="Z18">
        <f>3*Z15/(2*PI()*(Ax!$R$1^3-Ax!$R$2^3))/1000000</f>
        <v>0.62128421349880159</v>
      </c>
      <c r="AA18">
        <f>3*AA15/(2*PI()*(Ax!$R$1^3-Ax!$R$2^3))/1000000</f>
        <v>0.76161151934611115</v>
      </c>
      <c r="AB18">
        <f>3*AB15/(2*PI()*(Ax!$R$1^3-Ax!$R$2^3))/1000000</f>
        <v>0.97675431217287245</v>
      </c>
      <c r="AC18">
        <f>3*AC15/(2*PI()*(Ax!$R$1^3-Ax!$R$2^3))/1000000</f>
        <v>1.2409427782772673</v>
      </c>
      <c r="AD18">
        <f>3*AD15/(2*PI()*(Ax!$R$1^3-Ax!$R$2^3))/1000000</f>
        <v>1.4841782812260207</v>
      </c>
      <c r="AE18">
        <f>3*AE15/(2*PI()*(Ax!$R$1^3-Ax!$R$2^3))/1000000</f>
        <v>0.62128421349320384</v>
      </c>
      <c r="AF18">
        <f>3*AF15/(2*PI()*(Ax!$R$1^3-Ax!$R$2^3))/1000000</f>
        <v>0.76161151934611115</v>
      </c>
      <c r="AG18">
        <f>3*AG15/(2*PI()*(Ax!$R$1^3-Ax!$R$2^3))/1000000</f>
        <v>1.6029534519075086</v>
      </c>
      <c r="AH18">
        <f>3*AH15/(2*PI()*(Ax!$R$1^3-Ax!$R$2^3))/1000000</f>
        <v>0</v>
      </c>
      <c r="AI18">
        <f>3*AI15/(2*PI()*(Ax!$R$1^3-Ax!$R$2^3))/1000000</f>
        <v>0</v>
      </c>
      <c r="AK18" t="s">
        <v>47</v>
      </c>
      <c r="AL18" t="s">
        <v>0</v>
      </c>
      <c r="AM18">
        <f>3*AM15/(2*PI()*(Ax!$R$1^3-Ax!$R$2^3))/1000000</f>
        <v>0.16350078739075063</v>
      </c>
      <c r="AN18">
        <f>3*AN15/(2*PI()*(Ax!$R$1^3-Ax!$R$2^3))/1000000</f>
        <v>0.23704356875090529</v>
      </c>
      <c r="AO18">
        <f>3*AO15/(2*PI()*(Ax!$R$1^3-Ax!$R$2^3))/1000000</f>
        <v>0.35763400044409815</v>
      </c>
      <c r="AP18">
        <f>3*AP15/(2*PI()*(Ax!$R$1^3-Ax!$R$2^3))/1000000</f>
        <v>0.5039889754304151</v>
      </c>
      <c r="AQ18">
        <f>3*AQ15/(2*PI()*(Ax!$R$1^3-Ax!$R$2^3))/1000000</f>
        <v>0.70365404028408329</v>
      </c>
      <c r="AR18">
        <f>3*AR15/(2*PI()*(Ax!$R$1^3-Ax!$R$2^3))/1000000</f>
        <v>0.16350078736949464</v>
      </c>
      <c r="AS18">
        <f>3*AS15/(2*PI()*(Ax!$R$1^3-Ax!$R$2^3))/1000000</f>
        <v>0.23704356875090529</v>
      </c>
      <c r="AT18">
        <f>3*AT15/(2*PI()*(Ax!$R$1^3-Ax!$R$2^3))/1000000</f>
        <v>0.35763400044409815</v>
      </c>
      <c r="AU18">
        <f>3*AU15/(2*PI()*(Ax!$R$1^3-Ax!$R$2^3))/1000000</f>
        <v>0.5039889754304151</v>
      </c>
      <c r="AV18">
        <f>3*AV15/(2*PI()*(Ax!$R$1^3-Ax!$R$2^3))/1000000</f>
        <v>0.70365404028408329</v>
      </c>
      <c r="BE18">
        <f>3*BE15/(2*PI()*(Ax!$R$1^3-Ax!$R$2^3))/1000000</f>
        <v>4.719026369600509E-2</v>
      </c>
      <c r="BF18">
        <f>3*BF15/(2*PI()*(Ax!$R$1^3-Ax!$R$2^3))/1000000</f>
        <v>6.7770509559775136E-2</v>
      </c>
      <c r="BG18">
        <f>3*BG15/(2*PI()*(Ax!$R$1^3-Ax!$R$2^3))/1000000</f>
        <v>0.10842714007333787</v>
      </c>
      <c r="BH18">
        <f>3*BH15/(2*PI()*(Ax!$R$1^3-Ax!$R$2^3))/1000000</f>
        <v>0.16442049965643021</v>
      </c>
      <c r="BI18">
        <f>3*BI15/(2*PI()*(Ax!$R$1^3-Ax!$R$2^3))/1000000</f>
        <v>0.26054666855421499</v>
      </c>
      <c r="BJ18">
        <f>3*BJ15/(2*PI()*(Ax!$R$1^3-Ax!$R$2^3))/1000000</f>
        <v>4.719026369600509E-2</v>
      </c>
      <c r="BK18">
        <f>3*BK15/(2*PI()*(Ax!$R$1^3-Ax!$R$2^3))/1000000</f>
        <v>6.7770509559775136E-2</v>
      </c>
      <c r="BL18">
        <f>3*BL15/(2*PI()*(Ax!$R$1^3-Ax!$R$2^3))/1000000</f>
        <v>0.10842714007333787</v>
      </c>
      <c r="BM18">
        <f>3*BM15/(2*PI()*(Ax!$R$1^3-Ax!$R$2^3))/1000000</f>
        <v>0.16442049965643021</v>
      </c>
      <c r="BN18">
        <f>3*BN15/(2*PI()*(Ax!$R$1^3-Ax!$R$2^3))/1000000</f>
        <v>0.26054666855421499</v>
      </c>
      <c r="BU18" t="s">
        <v>47</v>
      </c>
      <c r="BV18" t="s">
        <v>0</v>
      </c>
      <c r="BW18">
        <f>3*BW15/(2*PI()*(Ax!$R$1^3-Ax!$R$2^3))/1000000</f>
        <v>1.8540434887487307E-2</v>
      </c>
      <c r="BX18">
        <f>3*BX15/(2*PI()*(Ax!$R$1^3-Ax!$R$2^3))/1000000</f>
        <v>2.3025199101722418E-2</v>
      </c>
      <c r="BY18">
        <f>3*BY15/(2*PI()*(Ax!$R$1^3-Ax!$R$2^3))/1000000</f>
        <v>3.3789950909129882E-2</v>
      </c>
      <c r="BZ18">
        <f>3*BZ15/(2*PI()*(Ax!$R$1^3-Ax!$R$2^3))/1000000</f>
        <v>5.1464716974017728E-2</v>
      </c>
      <c r="CA18">
        <f>3*CA15/(2*PI()*(Ax!$R$1^3-Ax!$R$2^3))/1000000</f>
        <v>8.3842605862890204E-2</v>
      </c>
      <c r="CB18">
        <f>3*CB15/(2*PI()*(Ax!$R$1^3-Ax!$R$2^3))/1000000</f>
        <v>1.8540434888934008E-2</v>
      </c>
      <c r="CC18">
        <f>3*CC15/(2*PI()*(Ax!$R$1^3-Ax!$R$2^3))/1000000</f>
        <v>2.3025199101722418E-2</v>
      </c>
      <c r="CD18">
        <f>3*CD15/(2*PI()*(Ax!$R$1^3-Ax!$R$2^3))/1000000</f>
        <v>3.3789950909129882E-2</v>
      </c>
      <c r="CE18">
        <f>3*CE15/(2*PI()*(Ax!$R$1^3-Ax!$R$2^3))/1000000</f>
        <v>5.1464716974017728E-2</v>
      </c>
      <c r="CF18">
        <f>3*CF15/(2*PI()*(Ax!$R$1^3-Ax!$R$2^3))/1000000</f>
        <v>8.3842605862890204E-2</v>
      </c>
    </row>
    <row r="19" spans="1:88" x14ac:dyDescent="0.25">
      <c r="B19" t="s">
        <v>29</v>
      </c>
      <c r="C19" s="1">
        <f>C16</f>
        <v>-52.66721297066961</v>
      </c>
      <c r="D19" s="1">
        <f t="shared" ref="D19:K19" si="23">D16</f>
        <v>-46.83408132926855</v>
      </c>
      <c r="E19" s="1">
        <f t="shared" si="23"/>
        <v>-44.970516608626035</v>
      </c>
      <c r="F19">
        <f t="shared" si="23"/>
        <v>-56.050633812996864</v>
      </c>
      <c r="G19">
        <f t="shared" ref="G19" si="24">G16</f>
        <v>-56.050633812996864</v>
      </c>
      <c r="H19">
        <f t="shared" si="23"/>
        <v>-56.050633812996864</v>
      </c>
      <c r="I19">
        <f t="shared" si="23"/>
        <v>-56.050633812996864</v>
      </c>
      <c r="J19">
        <f t="shared" si="23"/>
        <v>-56.050633812996864</v>
      </c>
      <c r="K19">
        <f t="shared" si="23"/>
        <v>-56.050633812996864</v>
      </c>
      <c r="L19">
        <f t="shared" ref="L19" si="25">L16</f>
        <v>-56.050633812996864</v>
      </c>
      <c r="M19">
        <f t="shared" ref="M19:P19" si="26">M16</f>
        <v>-54.358923391833237</v>
      </c>
      <c r="N19">
        <f t="shared" si="26"/>
        <v>-51.442357571132703</v>
      </c>
      <c r="O19">
        <f t="shared" si="26"/>
        <v>-50.510575210811453</v>
      </c>
      <c r="P19">
        <f t="shared" si="26"/>
        <v>-56.050633812996864</v>
      </c>
      <c r="Q19">
        <f t="shared" ref="Q19" si="27">Q16</f>
        <v>-56.050633812996864</v>
      </c>
      <c r="T19" t="s">
        <v>29</v>
      </c>
      <c r="U19">
        <f t="shared" ref="U19:AF19" si="28">U16</f>
        <v>-11.505668851255766</v>
      </c>
      <c r="V19">
        <f t="shared" si="28"/>
        <v>-28.353514149999999</v>
      </c>
      <c r="W19">
        <f t="shared" si="28"/>
        <v>71.910060549999997</v>
      </c>
      <c r="X19">
        <f t="shared" si="28"/>
        <v>-53.163950229999998</v>
      </c>
      <c r="Y19">
        <f t="shared" ref="Y19" si="29">Y16</f>
        <v>33.974538459999998</v>
      </c>
      <c r="Z19">
        <f t="shared" si="28"/>
        <v>-11.505668849999999</v>
      </c>
      <c r="AA19">
        <f t="shared" si="28"/>
        <v>-28.353514149999999</v>
      </c>
      <c r="AB19">
        <f t="shared" si="28"/>
        <v>71.910060549999997</v>
      </c>
      <c r="AC19">
        <f t="shared" si="28"/>
        <v>-53.163950229999998</v>
      </c>
      <c r="AD19">
        <f t="shared" ref="AD19" si="30">AD16</f>
        <v>33.974538459999998</v>
      </c>
      <c r="AE19">
        <f t="shared" si="28"/>
        <v>-11.505668850627883</v>
      </c>
      <c r="AF19">
        <f t="shared" si="28"/>
        <v>-28.353514149999999</v>
      </c>
      <c r="AG19">
        <f t="shared" ref="AG19:AI19" si="31">AG16</f>
        <v>-44.970516608626035</v>
      </c>
      <c r="AH19">
        <f t="shared" si="31"/>
        <v>0</v>
      </c>
      <c r="AI19">
        <f t="shared" si="31"/>
        <v>0</v>
      </c>
      <c r="AL19" t="s">
        <v>29</v>
      </c>
      <c r="AM19">
        <f t="shared" ref="AM19:AZ19" si="32">AM16</f>
        <v>15.320400934892945</v>
      </c>
      <c r="AN19">
        <f t="shared" si="32"/>
        <v>27.381079580000002</v>
      </c>
      <c r="AO19">
        <f t="shared" si="32"/>
        <v>38.538453779999998</v>
      </c>
      <c r="AP19">
        <f t="shared" si="32"/>
        <v>-6.5218926179999999</v>
      </c>
      <c r="AQ19">
        <f t="shared" ref="AQ19" si="33">AQ16</f>
        <v>-70.747762260000002</v>
      </c>
      <c r="AR19">
        <f t="shared" si="32"/>
        <v>15.32040093</v>
      </c>
      <c r="AS19">
        <f t="shared" si="32"/>
        <v>27.381079580000002</v>
      </c>
      <c r="AT19">
        <f t="shared" si="32"/>
        <v>38.538453779999998</v>
      </c>
      <c r="AU19">
        <f t="shared" si="32"/>
        <v>-6.5218926179999999</v>
      </c>
      <c r="AV19">
        <f t="shared" ref="AV19" si="34">AV16</f>
        <v>-70.747762260000002</v>
      </c>
      <c r="AW19">
        <f t="shared" si="32"/>
        <v>0</v>
      </c>
      <c r="AX19">
        <f t="shared" si="32"/>
        <v>0</v>
      </c>
      <c r="AY19">
        <f t="shared" si="32"/>
        <v>0</v>
      </c>
      <c r="AZ19">
        <f t="shared" si="32"/>
        <v>0</v>
      </c>
      <c r="BA19">
        <f t="shared" ref="BA19" si="35">BA16</f>
        <v>0</v>
      </c>
      <c r="BD19" t="s">
        <v>29</v>
      </c>
      <c r="BE19">
        <f t="shared" ref="BE19:BR19" si="36">BE16</f>
        <v>11.16261246</v>
      </c>
      <c r="BF19">
        <f t="shared" si="36"/>
        <v>20.026423650000002</v>
      </c>
      <c r="BG19">
        <f t="shared" si="36"/>
        <v>9.7165940220000007</v>
      </c>
      <c r="BH19">
        <f t="shared" si="36"/>
        <v>74.103380610000002</v>
      </c>
      <c r="BI19">
        <f t="shared" ref="BI19" si="37">BI16</f>
        <v>-55.83116965</v>
      </c>
      <c r="BJ19">
        <f t="shared" si="36"/>
        <v>11.16261246</v>
      </c>
      <c r="BK19">
        <f t="shared" si="36"/>
        <v>20.026423650000002</v>
      </c>
      <c r="BL19">
        <f t="shared" si="36"/>
        <v>9.7165940220000007</v>
      </c>
      <c r="BM19">
        <f t="shared" si="36"/>
        <v>74.103380610000002</v>
      </c>
      <c r="BN19">
        <f t="shared" ref="BN19" si="38">BN16</f>
        <v>-55.83116965</v>
      </c>
      <c r="BO19">
        <f t="shared" si="36"/>
        <v>0</v>
      </c>
      <c r="BP19">
        <f t="shared" si="36"/>
        <v>0</v>
      </c>
      <c r="BQ19">
        <f t="shared" si="36"/>
        <v>0</v>
      </c>
      <c r="BR19">
        <f t="shared" si="36"/>
        <v>0</v>
      </c>
      <c r="BS19">
        <f t="shared" ref="BS19" si="39">BS16</f>
        <v>0</v>
      </c>
      <c r="BV19" t="s">
        <v>29</v>
      </c>
      <c r="BW19">
        <f>BW16</f>
        <v>-51.956176462921654</v>
      </c>
      <c r="BX19">
        <f t="shared" ref="BX19:CE19" si="40">BX16</f>
        <v>32.80645243</v>
      </c>
      <c r="BY19">
        <f t="shared" si="40"/>
        <v>11.174442000000001</v>
      </c>
      <c r="BZ19">
        <f t="shared" si="40"/>
        <v>87.247873089999999</v>
      </c>
      <c r="CA19">
        <f t="shared" ref="CA19" si="41">CA16</f>
        <v>-23.396334849999999</v>
      </c>
      <c r="CB19">
        <f t="shared" si="40"/>
        <v>-51.956176460000002</v>
      </c>
      <c r="CC19">
        <f t="shared" si="40"/>
        <v>32.80645243</v>
      </c>
      <c r="CD19">
        <f t="shared" si="40"/>
        <v>11.174442000000001</v>
      </c>
      <c r="CE19">
        <f t="shared" si="40"/>
        <v>87.247873089999999</v>
      </c>
      <c r="CF19">
        <f t="shared" ref="CF19" si="42">CF16</f>
        <v>-23.396334849999999</v>
      </c>
    </row>
    <row r="20" spans="1:88" x14ac:dyDescent="0.25">
      <c r="B20" t="s">
        <v>1</v>
      </c>
      <c r="C20" s="1">
        <f>C17</f>
        <v>6.2752739875277044</v>
      </c>
      <c r="D20" s="1">
        <f t="shared" ref="D20:K20" si="43">D17</f>
        <v>5.2358556716699507</v>
      </c>
      <c r="E20" s="1">
        <f t="shared" si="43"/>
        <v>4.9495181798658505</v>
      </c>
      <c r="F20">
        <f t="shared" si="43"/>
        <v>10.532215136917991</v>
      </c>
      <c r="G20">
        <f t="shared" ref="G20" si="44">G17</f>
        <v>10.532215136917991</v>
      </c>
      <c r="H20">
        <f t="shared" si="43"/>
        <v>10.532215136917991</v>
      </c>
      <c r="I20">
        <f t="shared" si="43"/>
        <v>10.532215136917991</v>
      </c>
      <c r="J20">
        <f t="shared" si="43"/>
        <v>10.532215136917991</v>
      </c>
      <c r="K20">
        <f t="shared" si="43"/>
        <v>10.532215136917991</v>
      </c>
      <c r="L20">
        <f t="shared" ref="L20" si="45">L17</f>
        <v>10.532215136917991</v>
      </c>
      <c r="M20">
        <f t="shared" ref="M20:P20" si="46">M17</f>
        <v>8.4037445622228475</v>
      </c>
      <c r="N20">
        <f t="shared" si="46"/>
        <v>7.8840354042939707</v>
      </c>
      <c r="O20">
        <f t="shared" si="46"/>
        <v>7.740866658391921</v>
      </c>
      <c r="P20">
        <f t="shared" si="46"/>
        <v>10.532215136917991</v>
      </c>
      <c r="Q20">
        <f t="shared" ref="Q20" si="47">Q17</f>
        <v>10.532215136917991</v>
      </c>
      <c r="T20" t="s">
        <v>1</v>
      </c>
      <c r="U20">
        <f t="shared" ref="U20:AF20" si="48">U17</f>
        <v>1.6108003163384892</v>
      </c>
      <c r="V20">
        <f t="shared" si="48"/>
        <v>1.957391358</v>
      </c>
      <c r="W20">
        <f t="shared" si="48"/>
        <v>2.4895758749999999</v>
      </c>
      <c r="X20">
        <f t="shared" si="48"/>
        <v>4.1180606559999999</v>
      </c>
      <c r="Y20">
        <f t="shared" ref="Y20" si="49">Y17</f>
        <v>9.6089728379999997</v>
      </c>
      <c r="Z20">
        <f t="shared" si="48"/>
        <v>1.610800316</v>
      </c>
      <c r="AA20">
        <f t="shared" si="48"/>
        <v>1.957391358</v>
      </c>
      <c r="AB20">
        <f t="shared" si="48"/>
        <v>2.4895758749999999</v>
      </c>
      <c r="AC20">
        <f t="shared" si="48"/>
        <v>4.1180606559999999</v>
      </c>
      <c r="AD20">
        <f t="shared" ref="AD20" si="50">AD17</f>
        <v>9.6089728379999997</v>
      </c>
      <c r="AE20">
        <f t="shared" si="48"/>
        <v>1.6108003161692446</v>
      </c>
      <c r="AF20">
        <f t="shared" si="48"/>
        <v>1.957391358</v>
      </c>
      <c r="AG20">
        <f t="shared" ref="AG20:AI20" si="51">AG17</f>
        <v>4.9495181798658505</v>
      </c>
      <c r="AH20">
        <f t="shared" si="51"/>
        <v>0</v>
      </c>
      <c r="AI20">
        <f t="shared" si="51"/>
        <v>0</v>
      </c>
      <c r="AL20" t="s">
        <v>1</v>
      </c>
      <c r="AM20">
        <f t="shared" ref="AM20:AZ20" si="52">AM17</f>
        <v>2.8362833312427775</v>
      </c>
      <c r="AN20">
        <f t="shared" si="52"/>
        <v>3.0786093819999998</v>
      </c>
      <c r="AO20">
        <f t="shared" si="52"/>
        <v>2.370651471</v>
      </c>
      <c r="AP20">
        <f t="shared" si="52"/>
        <v>4.1143196609999997</v>
      </c>
      <c r="AQ20">
        <f t="shared" ref="AQ20" si="53">AQ17</f>
        <v>11.832769450000001</v>
      </c>
      <c r="AR20">
        <f t="shared" si="52"/>
        <v>2.8362833310000002</v>
      </c>
      <c r="AS20">
        <f t="shared" si="52"/>
        <v>3.0786093819999998</v>
      </c>
      <c r="AT20">
        <f t="shared" si="52"/>
        <v>2.370651471</v>
      </c>
      <c r="AU20">
        <f t="shared" si="52"/>
        <v>4.1143196609999997</v>
      </c>
      <c r="AV20">
        <f t="shared" ref="AV20" si="54">AV17</f>
        <v>11.832769450000001</v>
      </c>
      <c r="AW20">
        <f t="shared" si="52"/>
        <v>0</v>
      </c>
      <c r="AX20">
        <f t="shared" si="52"/>
        <v>0</v>
      </c>
      <c r="AY20">
        <f t="shared" si="52"/>
        <v>0</v>
      </c>
      <c r="AZ20">
        <f t="shared" si="52"/>
        <v>0</v>
      </c>
      <c r="BA20">
        <f t="shared" ref="BA20" si="55">BA17</f>
        <v>0</v>
      </c>
      <c r="BD20" t="s">
        <v>1</v>
      </c>
      <c r="BE20">
        <f t="shared" ref="BE20:BR20" si="56">BE17</f>
        <v>4.3355809049999996</v>
      </c>
      <c r="BF20">
        <f t="shared" si="56"/>
        <v>3.844073962</v>
      </c>
      <c r="BG20">
        <f t="shared" si="56"/>
        <v>3.2873306160000002</v>
      </c>
      <c r="BH20">
        <f t="shared" si="56"/>
        <v>4.5407321469999999</v>
      </c>
      <c r="BI20">
        <f t="shared" ref="BI20" si="57">BI17</f>
        <v>10.48354827</v>
      </c>
      <c r="BJ20">
        <f t="shared" si="56"/>
        <v>4.3355809049999996</v>
      </c>
      <c r="BK20">
        <f t="shared" si="56"/>
        <v>3.844073962</v>
      </c>
      <c r="BL20">
        <f t="shared" si="56"/>
        <v>3.2873306160000002</v>
      </c>
      <c r="BM20">
        <f t="shared" si="56"/>
        <v>4.5407321469999999</v>
      </c>
      <c r="BN20">
        <f t="shared" ref="BN20" si="58">BN17</f>
        <v>10.48354827</v>
      </c>
      <c r="BO20">
        <f t="shared" si="56"/>
        <v>0</v>
      </c>
      <c r="BP20">
        <f t="shared" si="56"/>
        <v>0</v>
      </c>
      <c r="BQ20">
        <f t="shared" si="56"/>
        <v>0</v>
      </c>
      <c r="BR20">
        <f t="shared" si="56"/>
        <v>0</v>
      </c>
      <c r="BS20">
        <f t="shared" ref="BS20" si="59">BS17</f>
        <v>0</v>
      </c>
      <c r="BV20" t="s">
        <v>1</v>
      </c>
      <c r="BW20">
        <f>BW17</f>
        <v>6.4578585397980808</v>
      </c>
      <c r="BX20">
        <f t="shared" ref="BX20:CE20" si="60">BX17</f>
        <v>5.4245191979999996</v>
      </c>
      <c r="BY20">
        <f t="shared" si="60"/>
        <v>4.2518971890000001</v>
      </c>
      <c r="BZ20">
        <f t="shared" si="60"/>
        <v>5.3393431959999997</v>
      </c>
      <c r="CA20">
        <f t="shared" ref="CA20" si="61">CA17</f>
        <v>16.874529370000001</v>
      </c>
      <c r="CB20">
        <f t="shared" si="60"/>
        <v>6.4578585400000001</v>
      </c>
      <c r="CC20">
        <f t="shared" si="60"/>
        <v>5.4245191979999996</v>
      </c>
      <c r="CD20">
        <f t="shared" si="60"/>
        <v>4.2518971890000001</v>
      </c>
      <c r="CE20">
        <f t="shared" si="60"/>
        <v>5.3393431959999997</v>
      </c>
      <c r="CF20">
        <f t="shared" ref="CF20" si="62">CF17</f>
        <v>16.874529370000001</v>
      </c>
    </row>
    <row r="21" spans="1:88" x14ac:dyDescent="0.25">
      <c r="A21" t="s">
        <v>11</v>
      </c>
      <c r="B21" t="s">
        <v>0</v>
      </c>
      <c r="C21" s="1"/>
      <c r="D21" s="1"/>
      <c r="E21" s="1"/>
      <c r="S21" t="s">
        <v>11</v>
      </c>
      <c r="T21" t="s">
        <v>0</v>
      </c>
      <c r="AK21" t="s">
        <v>11</v>
      </c>
      <c r="AL21" t="s">
        <v>0</v>
      </c>
      <c r="BC21" t="s">
        <v>11</v>
      </c>
      <c r="BD21" t="s">
        <v>0</v>
      </c>
      <c r="BU21" t="s">
        <v>11</v>
      </c>
      <c r="BV21" t="s">
        <v>0</v>
      </c>
    </row>
    <row r="22" spans="1:88" x14ac:dyDescent="0.25">
      <c r="B22" t="s">
        <v>29</v>
      </c>
      <c r="C22" s="1"/>
      <c r="D22" s="1"/>
      <c r="E22" s="1"/>
      <c r="T22" t="s">
        <v>29</v>
      </c>
      <c r="AL22" t="s">
        <v>29</v>
      </c>
      <c r="BD22" t="s">
        <v>29</v>
      </c>
      <c r="BV22" t="s">
        <v>29</v>
      </c>
    </row>
    <row r="23" spans="1:88" x14ac:dyDescent="0.25">
      <c r="B23" t="s">
        <v>1</v>
      </c>
      <c r="C23" s="1"/>
      <c r="D23" s="1"/>
      <c r="E23" s="1"/>
      <c r="T23" t="s">
        <v>1</v>
      </c>
      <c r="AL23" t="s">
        <v>1</v>
      </c>
      <c r="BD23" t="s">
        <v>1</v>
      </c>
      <c r="BV23" t="s">
        <v>1</v>
      </c>
    </row>
    <row r="24" spans="1:88" x14ac:dyDescent="0.25">
      <c r="A24" t="s">
        <v>12</v>
      </c>
      <c r="B24" t="s">
        <v>0</v>
      </c>
      <c r="C24" s="1"/>
      <c r="D24" s="1"/>
      <c r="E24" s="1"/>
      <c r="S24" t="s">
        <v>12</v>
      </c>
      <c r="T24" t="s">
        <v>0</v>
      </c>
      <c r="AK24" t="s">
        <v>12</v>
      </c>
      <c r="AL24" t="s">
        <v>0</v>
      </c>
      <c r="BC24" t="s">
        <v>12</v>
      </c>
      <c r="BD24" t="s">
        <v>0</v>
      </c>
      <c r="BU24" t="s">
        <v>12</v>
      </c>
      <c r="BV24" t="s">
        <v>0</v>
      </c>
    </row>
    <row r="25" spans="1:88" x14ac:dyDescent="0.25">
      <c r="B25" t="s">
        <v>29</v>
      </c>
      <c r="C25" s="1"/>
      <c r="D25" s="1"/>
      <c r="E25" s="1"/>
      <c r="T25" t="s">
        <v>29</v>
      </c>
      <c r="AL25" t="s">
        <v>29</v>
      </c>
      <c r="BD25" t="s">
        <v>29</v>
      </c>
      <c r="BV25" t="s">
        <v>29</v>
      </c>
    </row>
    <row r="26" spans="1:88" x14ac:dyDescent="0.25">
      <c r="B26" t="s">
        <v>1</v>
      </c>
      <c r="C26" s="1"/>
      <c r="D26" s="1"/>
      <c r="E26" s="1"/>
      <c r="T26" t="s">
        <v>1</v>
      </c>
      <c r="AL26" t="s">
        <v>1</v>
      </c>
      <c r="BD26" t="s">
        <v>1</v>
      </c>
      <c r="BV26" t="s">
        <v>1</v>
      </c>
    </row>
    <row r="27" spans="1:88" x14ac:dyDescent="0.25">
      <c r="C27" s="1"/>
      <c r="D27" s="1"/>
      <c r="E27" s="1"/>
    </row>
    <row r="28" spans="1:88" x14ac:dyDescent="0.25">
      <c r="A28" t="s">
        <v>13</v>
      </c>
      <c r="B28" t="s">
        <v>6</v>
      </c>
      <c r="C28" s="1">
        <f>C18/C4*1000000</f>
        <v>7390.5924784427152</v>
      </c>
      <c r="D28" s="1">
        <f t="shared" ref="D28:H28" si="63">D18/D4*1000000</f>
        <v>7224.0627347783438</v>
      </c>
      <c r="E28" s="1">
        <f t="shared" si="63"/>
        <v>7081.5796026152184</v>
      </c>
      <c r="F28">
        <f t="shared" si="63"/>
        <v>852.7564241283095</v>
      </c>
      <c r="G28">
        <f t="shared" ref="G28" si="64">G18/G4*1000000</f>
        <v>852.7564241283095</v>
      </c>
      <c r="H28">
        <f t="shared" si="63"/>
        <v>852.7564241283095</v>
      </c>
      <c r="I28">
        <f t="shared" ref="I28:K28" si="65">I18/I4*1000000</f>
        <v>852.7564241283095</v>
      </c>
      <c r="J28">
        <f t="shared" si="65"/>
        <v>852.7564241283095</v>
      </c>
      <c r="K28">
        <f t="shared" si="65"/>
        <v>852.7564241283095</v>
      </c>
      <c r="L28">
        <f t="shared" ref="L28" si="66">L18/L4*1000000</f>
        <v>852.7564241283095</v>
      </c>
      <c r="M28">
        <f>0.5*SQRT((C39+H39)^2+(C40+H40)^2)</f>
        <v>3347.2850856979485</v>
      </c>
      <c r="N28">
        <f>0.5*SQRT((D39+I39)^2+(D40+I40)^2)</f>
        <v>3256.7016490762999</v>
      </c>
      <c r="O28">
        <f>0.5*SQRT((E39+J39)^2+(E40+J40)^2)</f>
        <v>3915.8657959476982</v>
      </c>
      <c r="P28">
        <f>0.5*SQRT((F39+K39)^2+(F40+K40)^2)</f>
        <v>852.7564241283095</v>
      </c>
      <c r="Q28">
        <f>0.5*SQRT((G39+L39)^2+(G40+L40)^2)</f>
        <v>852.7564241283095</v>
      </c>
      <c r="S28" t="s">
        <v>13</v>
      </c>
      <c r="T28" t="s">
        <v>6</v>
      </c>
      <c r="U28">
        <f t="shared" ref="U28:AC28" si="67">U18/U4*1000000</f>
        <v>2232.3126904247006</v>
      </c>
      <c r="V28">
        <f t="shared" si="67"/>
        <v>2956.7682037194127</v>
      </c>
      <c r="W28">
        <f t="shared" si="67"/>
        <v>3776.6640630781349</v>
      </c>
      <c r="X28">
        <f t="shared" si="67"/>
        <v>4692.1454091890946</v>
      </c>
      <c r="Y28">
        <f t="shared" ref="Y28" si="68">Y18/Y4*1000000</f>
        <v>6908.7913096896727</v>
      </c>
      <c r="Z28">
        <f t="shared" si="67"/>
        <v>1792.0828803993218</v>
      </c>
      <c r="AA28">
        <f t="shared" si="67"/>
        <v>2300.1865722879411</v>
      </c>
      <c r="AB28">
        <f t="shared" si="67"/>
        <v>2916.593930572677</v>
      </c>
      <c r="AC28">
        <f t="shared" si="67"/>
        <v>3751.9753531311294</v>
      </c>
      <c r="AD28">
        <f t="shared" ref="AD28" si="69">AD18/AD4*1000000</f>
        <v>5656.303244543572</v>
      </c>
      <c r="AE28">
        <f>0.5*SQRT((U39+Z39)^2+(U40+Z40)^2)</f>
        <v>2011.1664685869941</v>
      </c>
      <c r="AF28">
        <f>0.5*SQRT((V39+AA39)^2+(V40+AA40)^2)</f>
        <v>2627.4388426482378</v>
      </c>
      <c r="AG28">
        <f t="shared" ref="AG28" si="70">0.5*SQRT((W39+AB39)^2+(W40+AB40)^2)</f>
        <v>3345.413949384199</v>
      </c>
      <c r="AH28">
        <f>0.5*SQRT((X39+AC39)^2+(X40+AC40)^2)</f>
        <v>4221.1668546267074</v>
      </c>
      <c r="AI28">
        <f>0.5*SQRT((Y39+AD39)^2+(Y40+AD40)^2)</f>
        <v>6280.0295203160449</v>
      </c>
      <c r="AK28" t="s">
        <v>13</v>
      </c>
      <c r="AL28" t="s">
        <v>6</v>
      </c>
      <c r="AM28">
        <f t="shared" ref="AM28:AU28" si="71">AM18/AM4*1000000</f>
        <v>544.7491358804416</v>
      </c>
      <c r="AN28">
        <f t="shared" si="71"/>
        <v>826.23593530138419</v>
      </c>
      <c r="AO28">
        <f t="shared" si="71"/>
        <v>1277.971593458466</v>
      </c>
      <c r="AP28">
        <f t="shared" si="71"/>
        <v>1746.5342317157244</v>
      </c>
      <c r="AQ28">
        <f t="shared" ref="AQ28" si="72">AQ18/AQ4*1000000</f>
        <v>2731.2212746949422</v>
      </c>
      <c r="AR28">
        <f t="shared" si="71"/>
        <v>579.39603415875717</v>
      </c>
      <c r="AS28">
        <f t="shared" si="71"/>
        <v>825.01047460535074</v>
      </c>
      <c r="AT28">
        <f t="shared" si="71"/>
        <v>1192.9256089947976</v>
      </c>
      <c r="AU28">
        <f t="shared" si="71"/>
        <v>1579.1576892825949</v>
      </c>
      <c r="AV28">
        <f t="shared" ref="AV28" si="73">AV18/AV4*1000000</f>
        <v>2259.5070047594568</v>
      </c>
      <c r="AW28">
        <f t="shared" ref="AW28" si="74">0.5*SQRT((AM39+AR39)^2+(AM40+AR40)^2)</f>
        <v>561.58327687447775</v>
      </c>
      <c r="AX28">
        <f t="shared" ref="AX28" si="75">0.5*SQRT((AN39+AS39)^2+(AN40+AS40)^2)</f>
        <v>825.14056281659862</v>
      </c>
      <c r="AY28">
        <f t="shared" ref="AY28" si="76">0.5*SQRT((AO39+AT39)^2+(AO40+AT40)^2)</f>
        <v>1234.9591695885397</v>
      </c>
      <c r="AZ28">
        <f>0.5*SQRT((AP39+AU39)^2+(AP40+AU40)^2)</f>
        <v>1662.2448530070242</v>
      </c>
      <c r="BA28">
        <f>0.5*SQRT((AQ39+AV39)^2+(AQ40+AV40)^2)</f>
        <v>2495.1814951400647</v>
      </c>
      <c r="BC28" t="s">
        <v>13</v>
      </c>
      <c r="BD28" t="s">
        <v>6</v>
      </c>
      <c r="BE28">
        <f t="shared" ref="BE28:BM28" si="77">BE18/BE4*1000000</f>
        <v>127.64512949337923</v>
      </c>
      <c r="BF28">
        <f t="shared" si="77"/>
        <v>194.59959997134123</v>
      </c>
      <c r="BG28">
        <f t="shared" si="77"/>
        <v>331.30245501419648</v>
      </c>
      <c r="BH28">
        <f t="shared" si="77"/>
        <v>529.98910516108538</v>
      </c>
      <c r="BI28">
        <f t="shared" ref="BI28" si="78">BI18/BI4*1000000</f>
        <v>830.7974747381885</v>
      </c>
      <c r="BJ28">
        <f t="shared" si="77"/>
        <v>193.4955041733003</v>
      </c>
      <c r="BK28">
        <f t="shared" si="77"/>
        <v>268.40673618237895</v>
      </c>
      <c r="BL28">
        <f t="shared" si="77"/>
        <v>398.52980031167198</v>
      </c>
      <c r="BM28">
        <f t="shared" si="77"/>
        <v>576.00789524717845</v>
      </c>
      <c r="BN28">
        <f t="shared" ref="BN28" si="79">BN18/BN4*1000000</f>
        <v>858.99127206633943</v>
      </c>
      <c r="BO28">
        <f t="shared" ref="BO28" si="80">0.5*SQRT((BE39+BJ39)^2+(BE40+BJ40)^2)</f>
        <v>160.35600590584869</v>
      </c>
      <c r="BP28">
        <f t="shared" ref="BP28" si="81">0.5*SQRT((BF39+BK39)^2+(BF40+BK40)^2)</f>
        <v>231.09967443267359</v>
      </c>
      <c r="BQ28">
        <f t="shared" ref="BQ28" si="82">0.5*SQRT((BG39+BL39)^2+(BG40+BL40)^2)</f>
        <v>364.44219494761336</v>
      </c>
      <c r="BR28">
        <f>0.5*SQRT((BH39+BM39)^2+(BH40+BM40)^2)</f>
        <v>552.39135333531874</v>
      </c>
      <c r="BS28">
        <f>0.5*SQRT((BI39+BN39)^2+(BI40+BN40)^2)</f>
        <v>844.89386694519055</v>
      </c>
      <c r="BU28" t="s">
        <v>13</v>
      </c>
      <c r="BV28" t="s">
        <v>6</v>
      </c>
      <c r="BW28">
        <f>BW18/BW4*1000000</f>
        <v>42.302793929783398</v>
      </c>
      <c r="BX28">
        <f t="shared" ref="BX28:CE28" si="83">BX18/BX4*1000000</f>
        <v>53.456450519751385</v>
      </c>
      <c r="BY28">
        <f t="shared" si="83"/>
        <v>83.706788344991025</v>
      </c>
      <c r="BZ28">
        <f t="shared" si="83"/>
        <v>134.01911439483678</v>
      </c>
      <c r="CA28">
        <f t="shared" ref="CA28" si="84">CA18/CA4*1000000</f>
        <v>244.64324085862759</v>
      </c>
      <c r="CB28">
        <f t="shared" si="83"/>
        <v>97.078309150251258</v>
      </c>
      <c r="CC28">
        <f t="shared" si="83"/>
        <v>121.28608508468365</v>
      </c>
      <c r="CD28">
        <f t="shared" si="83"/>
        <v>156.88615566888899</v>
      </c>
      <c r="CE28">
        <f t="shared" si="83"/>
        <v>215.72248261497239</v>
      </c>
      <c r="CF28">
        <f t="shared" ref="CF28" si="85">CF18/CF4*1000000</f>
        <v>306.42929870105337</v>
      </c>
      <c r="CG28">
        <f>0.5*SQRT((BW39+CB39)^2+(BW40+CB40)^2)</f>
        <v>69.645751061341699</v>
      </c>
      <c r="CH28">
        <f t="shared" ref="CH28" si="86">0.5*SQRT((BX39+CC39)^2+(BX40+CC40)^2)</f>
        <v>87.279048396554487</v>
      </c>
      <c r="CI28">
        <f t="shared" ref="CI28" si="87">0.5*SQRT((BY39+CD39)^2+(BY40+CD40)^2)</f>
        <v>120.1072535052126</v>
      </c>
      <c r="CJ28">
        <f t="shared" ref="CJ28" si="88">0.5*SQRT((BZ39+CE39)^2+(BZ40+CE40)^2)</f>
        <v>174.53151685300756</v>
      </c>
    </row>
    <row r="29" spans="1:88" x14ac:dyDescent="0.25">
      <c r="B29" t="s">
        <v>29</v>
      </c>
      <c r="C29" s="1">
        <f>IF(C19-C5&gt;0,C19-C5,C19-C5+180)-8.5</f>
        <v>16.618779794669123</v>
      </c>
      <c r="D29" s="1">
        <f t="shared" ref="D29:E29" si="89">IF(D19-D5&gt;0,D19-D5,D19-D5+180)-8.5</f>
        <v>18.318991893773365</v>
      </c>
      <c r="E29" s="1">
        <f t="shared" si="89"/>
        <v>19.959053127317723</v>
      </c>
      <c r="F29">
        <f>F19-F5+180</f>
        <v>49.954879427045597</v>
      </c>
      <c r="G29">
        <f>G19-G5+180</f>
        <v>49.954879427045597</v>
      </c>
      <c r="H29">
        <f t="shared" ref="H29" si="90">H19-H5</f>
        <v>-130.0451205729544</v>
      </c>
      <c r="I29">
        <f>I19-I5</f>
        <v>-130.0451205729544</v>
      </c>
      <c r="J29">
        <f>J19-J5+180</f>
        <v>49.954879427045597</v>
      </c>
      <c r="K29">
        <f>K19-K5+180</f>
        <v>49.954879427045597</v>
      </c>
      <c r="L29">
        <f>L19-L5+180</f>
        <v>49.954879427045597</v>
      </c>
      <c r="M29">
        <f>(180/PI())*ATAN((C40+H40)/(C39+H39))</f>
        <v>12.604691360694353</v>
      </c>
      <c r="N29">
        <f>(180/PI())*ATAN((D40+I40)/(D39+I39))</f>
        <v>14.381287966852163</v>
      </c>
      <c r="O29">
        <f>(180/PI())*ATAN((E40+J40)/(E39+J39))</f>
        <v>23.079521322895367</v>
      </c>
      <c r="P29">
        <f>(180/PI())*ATAN((F40+K40)/(F39+K39))</f>
        <v>49.95487942704559</v>
      </c>
      <c r="Q29">
        <f>(180/PI())*ATAN((G40+L40)/(G39+L39))</f>
        <v>49.95487942704559</v>
      </c>
      <c r="T29" t="s">
        <v>29</v>
      </c>
      <c r="U29">
        <f t="shared" ref="U29:AC29" si="91">U19-U5</f>
        <v>33.197073207297038</v>
      </c>
      <c r="V29">
        <f t="shared" si="91"/>
        <v>30.133218590000002</v>
      </c>
      <c r="W29">
        <f t="shared" si="91"/>
        <v>24.84373574</v>
      </c>
      <c r="X29">
        <f t="shared" si="91"/>
        <v>22.834050959999999</v>
      </c>
      <c r="Y29">
        <f t="shared" ref="Y29" si="92">Y19-Y5</f>
        <v>23.50294263</v>
      </c>
      <c r="Z29">
        <f t="shared" si="91"/>
        <v>29.505921450000002</v>
      </c>
      <c r="AA29">
        <f t="shared" si="91"/>
        <v>26.886403779999998</v>
      </c>
      <c r="AB29">
        <f t="shared" si="91"/>
        <v>21.729941650000001</v>
      </c>
      <c r="AC29">
        <f t="shared" si="91"/>
        <v>20.461716609999996</v>
      </c>
      <c r="AD29">
        <f t="shared" ref="AD29" si="93">AD19-AD5</f>
        <v>20.24239833</v>
      </c>
      <c r="AE29">
        <f>(180/PI())*ATAN((U40+Z40)/(U39+Z39))</f>
        <v>31.553454431602532</v>
      </c>
      <c r="AF29">
        <f>(180/PI())*ATAN((V40+AA40)/(V39+AA39))</f>
        <v>28.712624487135709</v>
      </c>
      <c r="AG29">
        <f t="shared" ref="AG29" si="94">(180/PI())*ATAN((W40+AB40)/(W39+AB39))</f>
        <v>23.486945260471867</v>
      </c>
      <c r="AH29">
        <f t="shared" ref="AH29:AI29" si="95">(180/PI())*ATAN((X40+AC40)/(X39+AC39))</f>
        <v>21.779970507217683</v>
      </c>
      <c r="AI29">
        <f t="shared" si="95"/>
        <v>22.035219368613046</v>
      </c>
      <c r="AL29" t="s">
        <v>29</v>
      </c>
      <c r="AM29">
        <f t="shared" ref="AM29:AU29" si="96">AM19-AM5</f>
        <v>47.509273053865044</v>
      </c>
      <c r="AN29">
        <f t="shared" si="96"/>
        <v>46.662466950000002</v>
      </c>
      <c r="AO29">
        <f t="shared" si="96"/>
        <v>42.259721732999999</v>
      </c>
      <c r="AP29">
        <f t="shared" si="96"/>
        <v>38.732360481999997</v>
      </c>
      <c r="AQ29">
        <f t="shared" ref="AQ29" si="97">AQ19-AQ5</f>
        <v>-144.64948342</v>
      </c>
      <c r="AR29">
        <f t="shared" si="96"/>
        <v>42.725168670000002</v>
      </c>
      <c r="AS29">
        <f t="shared" si="96"/>
        <v>42.744050630000004</v>
      </c>
      <c r="AT29">
        <f t="shared" si="96"/>
        <v>39.032170742999995</v>
      </c>
      <c r="AU29">
        <f t="shared" si="96"/>
        <v>35.647172561999994</v>
      </c>
      <c r="AV29">
        <f t="shared" ref="AV29" si="98">AV19-AV5</f>
        <v>-146.0421766</v>
      </c>
      <c r="AW29">
        <f t="shared" ref="AW29" si="99">(180/PI())*ATAN((AM40+AR40)/(AM39+AR39))</f>
        <v>45.043453406933914</v>
      </c>
      <c r="AX29">
        <f t="shared" ref="AX29" si="100">(180/PI())*ATAN((AN40+AS40)/(AN39+AS39))</f>
        <v>44.704713369280363</v>
      </c>
      <c r="AY29">
        <f t="shared" ref="AY29" si="101">(180/PI())*ATAN((AO40+AT40)/(AO39+AT39))</f>
        <v>40.701505565401533</v>
      </c>
      <c r="AZ29">
        <f t="shared" ref="AZ29:BA29" si="102">(180/PI())*ATAN((AP40+AU40)/(AP39+AU39))</f>
        <v>37.267421426572334</v>
      </c>
      <c r="BA29">
        <f t="shared" si="102"/>
        <v>34.71999057455524</v>
      </c>
      <c r="BD29" t="s">
        <v>29</v>
      </c>
      <c r="BE29">
        <f t="shared" ref="BE29:BM29" si="103">BE19-BE5</f>
        <v>46.198075299999999</v>
      </c>
      <c r="BF29">
        <f t="shared" si="103"/>
        <v>50.312590060000005</v>
      </c>
      <c r="BG29">
        <f t="shared" si="103"/>
        <v>51.361501532000005</v>
      </c>
      <c r="BH29">
        <f t="shared" si="103"/>
        <v>52.027862159999998</v>
      </c>
      <c r="BI29">
        <f t="shared" ref="BI29" si="104">BI19-BI5</f>
        <v>-129.78644116000001</v>
      </c>
      <c r="BJ29">
        <f t="shared" si="103"/>
        <v>40.14826635</v>
      </c>
      <c r="BK29">
        <f t="shared" si="103"/>
        <v>43.458237230000002</v>
      </c>
      <c r="BL29">
        <f t="shared" si="103"/>
        <v>45.495686062000004</v>
      </c>
      <c r="BM29">
        <f t="shared" si="103"/>
        <v>46.652981670000003</v>
      </c>
      <c r="BN29">
        <f t="shared" ref="BN29" si="105">BN19-BN5</f>
        <v>-129.66095430999999</v>
      </c>
      <c r="BO29">
        <f t="shared" ref="BO29" si="106">(180/PI())*ATAN((BE40+BJ40)/(BE39+BJ39))</f>
        <v>42.55235694392541</v>
      </c>
      <c r="BP29">
        <f t="shared" ref="BP29" si="107">(180/PI())*ATAN((BF40+BK40)/(BF39+BK39))</f>
        <v>46.338456784153088</v>
      </c>
      <c r="BQ29">
        <f t="shared" ref="BQ29" si="108">(180/PI())*ATAN((BG40+BL40)/(BG39+BL39))</f>
        <v>48.158199426672091</v>
      </c>
      <c r="BR29">
        <f t="shared" ref="BR29:BS29" si="109">(180/PI())*ATAN((BH40+BM40)/(BH39+BM39))</f>
        <v>49.228519833573294</v>
      </c>
      <c r="BS29">
        <f t="shared" si="109"/>
        <v>50.277349127288787</v>
      </c>
      <c r="BV29" t="s">
        <v>29</v>
      </c>
      <c r="BW29">
        <f t="shared" ref="BW29:CE29" si="110">BW19-BW5</f>
        <v>34.271443204284687</v>
      </c>
      <c r="BX29">
        <f t="shared" si="110"/>
        <v>41.306237752000001</v>
      </c>
      <c r="BY29">
        <f t="shared" si="110"/>
        <v>47.63340066</v>
      </c>
      <c r="BZ29">
        <f t="shared" si="110"/>
        <v>52.76017281</v>
      </c>
      <c r="CA29">
        <f t="shared" ref="CA29" si="111">CA19-CA5</f>
        <v>56.067379340000002</v>
      </c>
      <c r="CB29">
        <f t="shared" si="110"/>
        <v>29.802646950000003</v>
      </c>
      <c r="CC29">
        <f t="shared" si="110"/>
        <v>35.592465818999997</v>
      </c>
      <c r="CD29">
        <f t="shared" si="110"/>
        <v>40.88527105</v>
      </c>
      <c r="CE29">
        <f t="shared" si="110"/>
        <v>45.417369919999999</v>
      </c>
      <c r="CF29">
        <f t="shared" ref="CF29" si="112">CF19-CF5</f>
        <v>54.359839530000002</v>
      </c>
      <c r="CG29">
        <f>(180/PI())*ATAN((BW40+CB40)/(BW39+CB39))</f>
        <v>31.158570215948163</v>
      </c>
      <c r="CH29">
        <f t="shared" ref="CH29" si="113">(180/PI())*ATAN((BX40+CC40)/(BX39+CC39))</f>
        <v>37.339616066582366</v>
      </c>
      <c r="CI29">
        <f t="shared" ref="CI29" si="114">(180/PI())*ATAN((BY40+CD40)/(BY39+CD39))</f>
        <v>43.23199379498854</v>
      </c>
      <c r="CJ29">
        <f t="shared" ref="CJ29" si="115">(180/PI())*ATAN((BZ40+CE40)/(BZ39+CE39))</f>
        <v>48.229981331900611</v>
      </c>
    </row>
    <row r="30" spans="1:88" x14ac:dyDescent="0.25">
      <c r="A30" t="s">
        <v>14</v>
      </c>
      <c r="B30" t="s">
        <v>6</v>
      </c>
      <c r="C30" s="1">
        <f>C18/C8*1000000</f>
        <v>9386.9151419577793</v>
      </c>
      <c r="D30" s="1">
        <f t="shared" ref="D30:H30" si="116">D18/D8*1000000</f>
        <v>9418.3348470724213</v>
      </c>
      <c r="E30" s="1">
        <f t="shared" si="116"/>
        <v>9281.8609719723245</v>
      </c>
      <c r="F30">
        <f t="shared" si="116"/>
        <v>2917.6910110273652</v>
      </c>
      <c r="G30">
        <f t="shared" ref="G30" si="117">G18/G8*1000000</f>
        <v>2917.6910110273652</v>
      </c>
      <c r="H30">
        <f t="shared" si="116"/>
        <v>2917.6910110273652</v>
      </c>
      <c r="I30">
        <f t="shared" ref="I30:K30" si="118">I18/I8*1000000</f>
        <v>2917.6910110273652</v>
      </c>
      <c r="J30">
        <f t="shared" si="118"/>
        <v>2917.6910110273652</v>
      </c>
      <c r="K30">
        <f t="shared" si="118"/>
        <v>2917.6910110273652</v>
      </c>
      <c r="L30">
        <f t="shared" ref="L30" si="119">L18/L8*1000000</f>
        <v>2917.6910110273652</v>
      </c>
      <c r="M30">
        <f>0.5*SQRT((C41+H41)^2+(C42+H42)^2)</f>
        <v>3388.6245375717581</v>
      </c>
      <c r="N30">
        <f>0.5*SQRT((D41+I41)^2+(D42+I42)^2)</f>
        <v>3396.2894222314721</v>
      </c>
      <c r="O30">
        <f t="shared" ref="O30" si="120">0.5*SQRT((E41+J41)^2+(E42+J42)^2)</f>
        <v>6028.086846245762</v>
      </c>
      <c r="P30">
        <f t="shared" ref="P30:Q30" si="121">0.5*SQRT((F41+K41)^2+(F42+K42)^2)</f>
        <v>2917.6910110273652</v>
      </c>
      <c r="Q30">
        <f t="shared" si="121"/>
        <v>2917.6910110273652</v>
      </c>
      <c r="S30" t="s">
        <v>14</v>
      </c>
      <c r="T30" t="s">
        <v>6</v>
      </c>
      <c r="U30">
        <f t="shared" ref="U30:AC30" si="122">U18/U8*1000000</f>
        <v>5515.236935432541</v>
      </c>
      <c r="V30">
        <f t="shared" si="122"/>
        <v>6965.7849290029162</v>
      </c>
      <c r="W30">
        <f t="shared" si="122"/>
        <v>7844.0104145582563</v>
      </c>
      <c r="X30">
        <f t="shared" si="122"/>
        <v>8310.0629453632682</v>
      </c>
      <c r="Y30">
        <f t="shared" ref="Y30" si="123">Y18/Y8*1000000</f>
        <v>9451.6705914685681</v>
      </c>
      <c r="Z30">
        <f t="shared" si="122"/>
        <v>4437.4699277888849</v>
      </c>
      <c r="AA30">
        <f t="shared" si="122"/>
        <v>5168.9862744376805</v>
      </c>
      <c r="AB30">
        <f t="shared" si="122"/>
        <v>5730.1003621100181</v>
      </c>
      <c r="AC30">
        <f t="shared" si="122"/>
        <v>6094.5327684791555</v>
      </c>
      <c r="AD30">
        <f t="shared" ref="AD30" si="124">AD18/AD8*1000000</f>
        <v>7669.4464029537758</v>
      </c>
      <c r="AE30">
        <f>0.5*SQRT((U41+Z41)^2+(U42+Z42)^2)</f>
        <v>4971.6190950889004</v>
      </c>
      <c r="AF30">
        <f>0.5*SQRT((V41+AA41)^2+(V42+AA42)^2)</f>
        <v>6061.6364803885517</v>
      </c>
      <c r="AG30">
        <f t="shared" ref="AG30" si="125">0.5*SQRT((W41+AB41)^2+(W42+AB42)^2)</f>
        <v>6782.7037655740714</v>
      </c>
      <c r="AH30">
        <f t="shared" ref="AH30:AI30" si="126">0.5*SQRT((X41+AC41)^2+(X42+AC42)^2)</f>
        <v>7201.3101065568771</v>
      </c>
      <c r="AI30">
        <f t="shared" si="126"/>
        <v>8558.1227390968143</v>
      </c>
      <c r="AK30" t="s">
        <v>14</v>
      </c>
      <c r="AL30" t="s">
        <v>6</v>
      </c>
      <c r="AM30">
        <f t="shared" ref="AM30:AU30" si="127">AM18/AM8*1000000</f>
        <v>1934.117582169536</v>
      </c>
      <c r="AN30">
        <f t="shared" si="127"/>
        <v>2816.8808738402049</v>
      </c>
      <c r="AO30">
        <f t="shared" si="127"/>
        <v>4004.8387461138627</v>
      </c>
      <c r="AP30">
        <f t="shared" si="127"/>
        <v>5241.4402973579618</v>
      </c>
      <c r="AQ30">
        <f t="shared" ref="AQ30" si="128">AQ18/AQ8*1000000</f>
        <v>5647.1459139246645</v>
      </c>
      <c r="AR30">
        <f t="shared" si="127"/>
        <v>1987.0435816597139</v>
      </c>
      <c r="AS30">
        <f t="shared" si="127"/>
        <v>2763.3220431652871</v>
      </c>
      <c r="AT30">
        <f t="shared" si="127"/>
        <v>3710.6810946155215</v>
      </c>
      <c r="AU30">
        <f t="shared" si="127"/>
        <v>4596.9748583155824</v>
      </c>
      <c r="AV30">
        <f t="shared" ref="AV30" si="129">AV18/AV8*1000000</f>
        <v>5671.5229405223427</v>
      </c>
      <c r="AW30">
        <f t="shared" ref="AW30" si="130">0.5*SQRT((AM41+AR41)^2+(AM42+AR42)^2)</f>
        <v>1959.0931957186767</v>
      </c>
      <c r="AX30">
        <f t="shared" ref="AX30" si="131">0.5*SQRT((AN41+AS41)^2+(AN42+AS42)^2)</f>
        <v>2787.5621177573398</v>
      </c>
      <c r="AY30">
        <f t="shared" ref="AY30" si="132">0.5*SQRT((AO41+AT41)^2+(AO42+AT42)^2)</f>
        <v>3855.3019332370409</v>
      </c>
      <c r="AZ30">
        <f t="shared" ref="AZ30:BA30" si="133">0.5*SQRT((AP41+AU41)^2+(AP42+AU42)^2)</f>
        <v>4916.0984271682355</v>
      </c>
      <c r="BA30">
        <f t="shared" si="133"/>
        <v>5658.7766418323145</v>
      </c>
      <c r="BC30" t="s">
        <v>14</v>
      </c>
      <c r="BD30" t="s">
        <v>6</v>
      </c>
      <c r="BE30">
        <f t="shared" ref="BE30:BM30" si="134">BE18/BE8*1000000</f>
        <v>546.68185742372941</v>
      </c>
      <c r="BF30">
        <f t="shared" si="134"/>
        <v>819.36033274136071</v>
      </c>
      <c r="BG30">
        <f t="shared" si="134"/>
        <v>1365.0492795037171</v>
      </c>
      <c r="BH30">
        <f t="shared" si="134"/>
        <v>2090.6553844391619</v>
      </c>
      <c r="BI30">
        <f t="shared" ref="BI30" si="135">BI18/BI8*1000000</f>
        <v>2429.077539117477</v>
      </c>
      <c r="BJ30">
        <f t="shared" si="134"/>
        <v>705.38413847756237</v>
      </c>
      <c r="BK30">
        <f t="shared" si="134"/>
        <v>1028.1065451132306</v>
      </c>
      <c r="BL30">
        <f t="shared" si="134"/>
        <v>1522.6254934781025</v>
      </c>
      <c r="BM30">
        <f t="shared" si="134"/>
        <v>2176.2997442020401</v>
      </c>
      <c r="BN30">
        <f t="shared" ref="BN30" si="136">BN18/BN8*1000000</f>
        <v>3019.2491455050927</v>
      </c>
      <c r="BO30">
        <f t="shared" ref="BO30" si="137">0.5*SQRT((BE41+BJ41)^2+(BE42+BJ42)^2)</f>
        <v>625.68417448980654</v>
      </c>
      <c r="BP30">
        <f t="shared" ref="BP30" si="138">0.5*SQRT((BF41+BK41)^2+(BF42+BK42)^2)</f>
        <v>923.07078727342127</v>
      </c>
      <c r="BQ30">
        <f t="shared" ref="BQ30" si="139">0.5*SQRT((BG41+BL41)^2+(BG42+BL42)^2)</f>
        <v>1442.1480951100723</v>
      </c>
      <c r="BR30">
        <f t="shared" ref="BR30:BS30" si="140">0.5*SQRT((BH41+BM41)^2+(BH42+BM42)^2)</f>
        <v>2130.8524140636077</v>
      </c>
      <c r="BS30">
        <f t="shared" si="140"/>
        <v>2721.9463527180324</v>
      </c>
      <c r="BU30" t="s">
        <v>14</v>
      </c>
      <c r="BV30" t="s">
        <v>6</v>
      </c>
      <c r="BW30">
        <f>BW18/BW8*1000000</f>
        <v>179.54849282302735</v>
      </c>
      <c r="BX30">
        <f t="shared" ref="BX30:CE30" si="141">BX18/BX8*1000000</f>
        <v>245.01220171892066</v>
      </c>
      <c r="BY30">
        <f t="shared" si="141"/>
        <v>408.27768490390611</v>
      </c>
      <c r="BZ30">
        <f t="shared" si="141"/>
        <v>624.82359387417853</v>
      </c>
      <c r="CA30">
        <f t="shared" ref="CA30" si="142">CA18/CA8*1000000</f>
        <v>1072.0734401310315</v>
      </c>
      <c r="CB30">
        <f t="shared" si="141"/>
        <v>300.55739834068919</v>
      </c>
      <c r="CC30">
        <f t="shared" si="141"/>
        <v>395.12798603691681</v>
      </c>
      <c r="CD30">
        <f t="shared" si="141"/>
        <v>567.31638613034966</v>
      </c>
      <c r="CE30">
        <f t="shared" si="141"/>
        <v>838.33543926342838</v>
      </c>
      <c r="CF30">
        <f t="shared" ref="CF30" si="143">CF18/CF8*1000000</f>
        <v>1246.6948452196086</v>
      </c>
      <c r="CG30">
        <f t="shared" ref="CG30" si="144">0.5*SQRT((BW41+CB41)^2+(BW42+CB42)^2)</f>
        <v>239.98096165437167</v>
      </c>
      <c r="CH30">
        <f t="shared" ref="CH30" si="145">0.5*SQRT((BX41+CC41)^2+(BX42+CC42)^2)</f>
        <v>319.9983833302104</v>
      </c>
      <c r="CI30">
        <f t="shared" ref="CI30" si="146">0.5*SQRT((BY41+CD41)^2+(BY42+CD42)^2)</f>
        <v>487.60478591360601</v>
      </c>
      <c r="CJ30">
        <f t="shared" ref="CJ30" si="147">0.5*SQRT((BZ41+CE41)^2+(BZ42+CE42)^2)</f>
        <v>730.91618619608482</v>
      </c>
    </row>
    <row r="31" spans="1:88" x14ac:dyDescent="0.25">
      <c r="B31" t="s">
        <v>29</v>
      </c>
      <c r="C31" s="1">
        <f>IF(C19-C9&gt;0,C19-C9,C19-C9+180)-8.5</f>
        <v>12.371090266767609</v>
      </c>
      <c r="D31" s="1">
        <f t="shared" ref="D31:E31" si="148">IF(D19-D9&gt;0,D19-D9,D19-D9+180)-8.5</f>
        <v>12.965355273976819</v>
      </c>
      <c r="E31" s="1">
        <f t="shared" si="148"/>
        <v>13.981978306668914</v>
      </c>
      <c r="F31">
        <f t="shared" ref="F31:K31" si="149">F19-F9</f>
        <v>-145.37439838237049</v>
      </c>
      <c r="G31">
        <f t="shared" ref="G31" si="150">G19-G9</f>
        <v>-145.37439838237049</v>
      </c>
      <c r="H31">
        <f>H19-H9</f>
        <v>-145.37439838237049</v>
      </c>
      <c r="I31">
        <f>I19-I9</f>
        <v>-145.37439838237049</v>
      </c>
      <c r="J31">
        <f>J19-J9+180</f>
        <v>34.625601617629513</v>
      </c>
      <c r="K31">
        <f t="shared" si="149"/>
        <v>-145.37439838237049</v>
      </c>
      <c r="L31">
        <f t="shared" ref="L31" si="151">L19-L9</f>
        <v>-145.37439838237049</v>
      </c>
      <c r="M31">
        <f>(180/PI())*ATAN((C42+H42)/(C41+H41))</f>
        <v>2.9874436492381977</v>
      </c>
      <c r="N31">
        <f>(180/PI())*ATAN((D42+I42)/(D41+I41))</f>
        <v>3.8429348925776488</v>
      </c>
      <c r="O31">
        <f t="shared" ref="O31" si="152">(180/PI())*ATAN((E42+J42)/(E41+J41))</f>
        <v>18.876459912721273</v>
      </c>
      <c r="P31">
        <f t="shared" ref="P31:Q31" si="153">(180/PI())*ATAN((F42+K42)/(F41+K41))</f>
        <v>34.62560161762952</v>
      </c>
      <c r="Q31">
        <f t="shared" si="153"/>
        <v>34.62560161762952</v>
      </c>
      <c r="T31" t="s">
        <v>29</v>
      </c>
      <c r="U31">
        <f t="shared" ref="U31:AC31" si="154">U19-U9</f>
        <v>26.283919019423859</v>
      </c>
      <c r="V31">
        <f t="shared" si="154"/>
        <v>23.142616759999999</v>
      </c>
      <c r="W31">
        <f t="shared" si="154"/>
        <v>18.099356009999994</v>
      </c>
      <c r="X31">
        <f t="shared" si="154"/>
        <v>14.343269219999996</v>
      </c>
      <c r="Y31">
        <f t="shared" ref="Y31" si="155">Y19-Y9</f>
        <v>15.813032539999998</v>
      </c>
      <c r="Z31">
        <f t="shared" si="154"/>
        <v>21.255411880000004</v>
      </c>
      <c r="AA31">
        <f t="shared" si="154"/>
        <v>18.098108730000003</v>
      </c>
      <c r="AB31">
        <f t="shared" si="154"/>
        <v>13.944946889999997</v>
      </c>
      <c r="AC31">
        <f t="shared" si="154"/>
        <v>12.422567860000001</v>
      </c>
      <c r="AD31">
        <f t="shared" ref="AD31" si="156">AD19-AD9</f>
        <v>13.064440989999998</v>
      </c>
      <c r="AE31">
        <f>(180/PI())*ATAN((U42+Z42)/(U41+Z41))</f>
        <v>24.042103876095325</v>
      </c>
      <c r="AF31">
        <f>(180/PI())*ATAN((V42+AA42)/(V41+AA41))</f>
        <v>20.994069675612899</v>
      </c>
      <c r="AG31">
        <f t="shared" ref="AG31" si="157">(180/PI())*ATAN((W42+AB42)/(W41+AB41))</f>
        <v>16.345774982960066</v>
      </c>
      <c r="AH31">
        <f t="shared" ref="AH31:AI31" si="158">(180/PI())*ATAN((X42+AC42)/(X41+AC41))</f>
        <v>13.530640872008707</v>
      </c>
      <c r="AI31">
        <f t="shared" si="158"/>
        <v>14.581821349131745</v>
      </c>
      <c r="AL31" t="s">
        <v>29</v>
      </c>
      <c r="AM31">
        <f t="shared" ref="AM31:AU31" si="159">AM19-AM9</f>
        <v>38.837643797076879</v>
      </c>
      <c r="AN31">
        <f t="shared" si="159"/>
        <v>37.239544768000002</v>
      </c>
      <c r="AO31">
        <f t="shared" si="159"/>
        <v>32.290221111999998</v>
      </c>
      <c r="AP31">
        <f t="shared" si="159"/>
        <v>28.576473922000002</v>
      </c>
      <c r="AQ31">
        <f t="shared" ref="AQ31" si="160">AQ19-AQ9</f>
        <v>-155.37226205000002</v>
      </c>
      <c r="AR31">
        <f t="shared" si="159"/>
        <v>34.373335330000003</v>
      </c>
      <c r="AS31">
        <f t="shared" si="159"/>
        <v>32.349970134000003</v>
      </c>
      <c r="AT31">
        <f t="shared" si="159"/>
        <v>28.196399729999996</v>
      </c>
      <c r="AU31">
        <f t="shared" si="159"/>
        <v>24.493299142000001</v>
      </c>
      <c r="AV31">
        <f t="shared" ref="AV31" si="161">AV19-AV9</f>
        <v>-156.98113996000001</v>
      </c>
      <c r="AW31">
        <f t="shared" ref="AW31" si="162">(180/PI())*ATAN((AM42+AR42)/(AM41+AR41))</f>
        <v>36.575345740529222</v>
      </c>
      <c r="AX31">
        <f t="shared" ref="AX31" si="163">(180/PI())*ATAN((AN42+AS42)/(AN41+AS41))</f>
        <v>34.818236788519087</v>
      </c>
      <c r="AY31">
        <f t="shared" ref="AY31" si="164">(180/PI())*ATAN((AO42+AT42)/(AO41+AT41))</f>
        <v>30.321382977556347</v>
      </c>
      <c r="AZ31">
        <f t="shared" ref="AZ31:BA31" si="165">(180/PI())*ATAN((AP42+AU42)/(AP41+AU41))</f>
        <v>26.668677110241244</v>
      </c>
      <c r="BA31">
        <f t="shared" si="165"/>
        <v>23.821566360299133</v>
      </c>
      <c r="BD31" t="s">
        <v>29</v>
      </c>
      <c r="BE31">
        <f t="shared" ref="BE31:BM31" si="166">BE19-BE9</f>
        <v>40.707059800000003</v>
      </c>
      <c r="BF31">
        <f t="shared" si="166"/>
        <v>42.215455200000001</v>
      </c>
      <c r="BG31">
        <f t="shared" si="166"/>
        <v>42.325005062000002</v>
      </c>
      <c r="BH31">
        <f t="shared" si="166"/>
        <v>41.355094120000004</v>
      </c>
      <c r="BI31">
        <f t="shared" ref="BI31" si="167">BI19-BI9</f>
        <v>-140.58155042000001</v>
      </c>
      <c r="BJ31">
        <f t="shared" si="166"/>
        <v>36.850408340000001</v>
      </c>
      <c r="BK31">
        <f t="shared" si="166"/>
        <v>37.846733479999997</v>
      </c>
      <c r="BL31">
        <f t="shared" si="166"/>
        <v>36.772982832000004</v>
      </c>
      <c r="BM31">
        <f t="shared" si="166"/>
        <v>35.668754670000006</v>
      </c>
      <c r="BN31">
        <f t="shared" ref="BN31" si="168">BN19-BN9</f>
        <v>-145.23234029</v>
      </c>
      <c r="BO31">
        <f>(180/PI())*ATAN((BE42+BJ42)/(BE41+BJ41))</f>
        <v>38.53422345023624</v>
      </c>
      <c r="BP31">
        <f>(180/PI())*ATAN((BF42+BK42)/(BF41+BK41))</f>
        <v>39.784164189037014</v>
      </c>
      <c r="BQ31">
        <f>(180/PI())*ATAN((BG42+BL42)/(BG41+BL41))</f>
        <v>39.397392765823682</v>
      </c>
      <c r="BR31">
        <f>(180/PI())*ATAN((BH42+BM42)/(BH41+BM41))</f>
        <v>38.454810732783585</v>
      </c>
      <c r="BS31">
        <f>(180/PI())*ATAN((BI42+BN42)/(BI41+BN41))</f>
        <v>36.841027313138447</v>
      </c>
      <c r="BV31" t="s">
        <v>29</v>
      </c>
      <c r="BW31">
        <f>BW19-BW9</f>
        <v>34.729420587142123</v>
      </c>
      <c r="BX31">
        <f>BX19-BX9</f>
        <v>38.889117970000001</v>
      </c>
      <c r="BY31">
        <f>BY19-BY9</f>
        <v>42.409143640000003</v>
      </c>
      <c r="BZ31">
        <f t="shared" ref="BZ31:CA31" si="169">BZ19-BZ9</f>
        <v>45.239002149999997</v>
      </c>
      <c r="CA31">
        <f t="shared" si="169"/>
        <v>47.841153679999991</v>
      </c>
      <c r="CB31">
        <f>CB19-CB9</f>
        <v>31.829419769999994</v>
      </c>
      <c r="CC31">
        <f>CC19-CC9</f>
        <v>36.393782504999997</v>
      </c>
      <c r="CD31">
        <f>CD19-CD9</f>
        <v>39.148185169999998</v>
      </c>
      <c r="CE31">
        <f t="shared" ref="CE31:CF31" si="170">CE19-CE9</f>
        <v>40.305999010000001</v>
      </c>
      <c r="CF31">
        <f t="shared" si="170"/>
        <v>43.773643339999992</v>
      </c>
      <c r="CG31">
        <f t="shared" ref="CG31" si="171">(180/PI())*ATAN((BW42+CB42)/(BW41+CB41))</f>
        <v>32.913879882038124</v>
      </c>
      <c r="CH31">
        <f t="shared" ref="CH31" si="172">(180/PI())*ATAN((BX42+CC42)/(BX41+CC41))</f>
        <v>37.34882277074388</v>
      </c>
      <c r="CI31">
        <f t="shared" ref="CI31" si="173">(180/PI())*ATAN((BY42+CD42)/(BY41+CD41))</f>
        <v>40.512798235772919</v>
      </c>
      <c r="CJ31">
        <f t="shared" ref="CJ31" si="174">(180/PI())*ATAN((BZ42+CE42)/(BZ41+CE41))</f>
        <v>42.412357968709998</v>
      </c>
    </row>
    <row r="32" spans="1:88" x14ac:dyDescent="0.25">
      <c r="A32" t="s">
        <v>15</v>
      </c>
      <c r="B32" t="s">
        <v>6</v>
      </c>
      <c r="C32" s="1">
        <f>C18/C12</f>
        <v>595.2692509465362</v>
      </c>
      <c r="D32" s="1">
        <f t="shared" ref="D32:H32" si="175">D18/D12</f>
        <v>528.96845080467688</v>
      </c>
      <c r="E32" s="1">
        <f t="shared" si="175"/>
        <v>494.84768442981095</v>
      </c>
      <c r="F32">
        <f t="shared" si="175"/>
        <v>179.21669946652315</v>
      </c>
      <c r="G32">
        <f t="shared" ref="G32" si="176">G18/G12</f>
        <v>179.21669946652315</v>
      </c>
      <c r="H32">
        <f t="shared" si="175"/>
        <v>179.21669946652315</v>
      </c>
      <c r="I32">
        <f t="shared" ref="I32:K32" si="177">I18/I12</f>
        <v>179.21669946652315</v>
      </c>
      <c r="J32">
        <f t="shared" si="177"/>
        <v>179.21669946652315</v>
      </c>
      <c r="K32">
        <f t="shared" si="177"/>
        <v>179.21669946652315</v>
      </c>
      <c r="L32">
        <f t="shared" ref="L32" si="178">L18/L12</f>
        <v>179.21669946652315</v>
      </c>
      <c r="M32">
        <f>0.5*SQRT((C43+H43)^2+(C44+H44)^2)</f>
        <v>222.74683110673539</v>
      </c>
      <c r="N32">
        <f>0.5*SQRT((D43+I43)^2+(D44+I44)^2)</f>
        <v>186.34051561510947</v>
      </c>
      <c r="O32">
        <f t="shared" ref="O32" si="179">0.5*SQRT((E43+J43)^2+(E44+J44)^2)</f>
        <v>332.38796785499096</v>
      </c>
      <c r="P32">
        <f t="shared" ref="P32:Q32" si="180">0.5*SQRT((F43+K43)^2+(F44+K44)^2)</f>
        <v>179.21669946652315</v>
      </c>
      <c r="Q32">
        <f t="shared" si="180"/>
        <v>179.21669946652315</v>
      </c>
      <c r="S32" t="s">
        <v>15</v>
      </c>
      <c r="T32" t="s">
        <v>6</v>
      </c>
      <c r="U32">
        <f t="shared" ref="U32:AC32" si="181">U18/U12</f>
        <v>160.10742587551616</v>
      </c>
      <c r="V32">
        <f t="shared" si="181"/>
        <v>185.67471952256554</v>
      </c>
      <c r="W32">
        <f t="shared" si="181"/>
        <v>217.43233352511797</v>
      </c>
      <c r="X32">
        <f t="shared" si="181"/>
        <v>236.60237400290521</v>
      </c>
      <c r="Y32">
        <f t="shared" ref="Y32" si="182">Y18/Y12</f>
        <v>343.46970602988171</v>
      </c>
      <c r="Z32">
        <f t="shared" si="181"/>
        <v>193.06844408262705</v>
      </c>
      <c r="AA32">
        <f t="shared" si="181"/>
        <v>197.62314007057634</v>
      </c>
      <c r="AB32">
        <f t="shared" si="181"/>
        <v>218.11130006330001</v>
      </c>
      <c r="AC32">
        <f t="shared" si="181"/>
        <v>227.49985531318558</v>
      </c>
      <c r="AD32">
        <f t="shared" ref="AD32" si="183">AD18/AD12</f>
        <v>342.52143991871418</v>
      </c>
      <c r="AE32">
        <f>0.5*SQRT((U43+Z43)^2+(U44+Z44)^2)</f>
        <v>176.58787879519414</v>
      </c>
      <c r="AF32">
        <f>0.5*SQRT((V43+AA43)^2+(V44+AA44)^2)</f>
        <v>191.64406581448699</v>
      </c>
      <c r="AG32">
        <f t="shared" ref="AG32" si="184">0.5*SQRT((W43+AB43)^2+(W44+AB44)^2)</f>
        <v>217.77006178711883</v>
      </c>
      <c r="AH32">
        <f t="shared" ref="AH32:AI32" si="185">0.5*SQRT((X43+AC43)^2+(X44+AC44)^2)</f>
        <v>232.04641966290339</v>
      </c>
      <c r="AI32">
        <f t="shared" si="185"/>
        <v>342.38581431086811</v>
      </c>
      <c r="AK32" t="s">
        <v>15</v>
      </c>
      <c r="AL32" t="s">
        <v>6</v>
      </c>
      <c r="AM32">
        <f t="shared" ref="AM32:AU32" si="186">AM18/AM12</f>
        <v>50.753734998996087</v>
      </c>
      <c r="AN32">
        <f t="shared" si="186"/>
        <v>78.92228906847707</v>
      </c>
      <c r="AO32">
        <f t="shared" si="186"/>
        <v>99.677694956191189</v>
      </c>
      <c r="AP32">
        <f t="shared" si="186"/>
        <v>122.20966094089313</v>
      </c>
      <c r="AQ32">
        <f t="shared" ref="AQ32" si="187">AQ18/AQ12</f>
        <v>147.53837627659505</v>
      </c>
      <c r="AR32">
        <f t="shared" si="186"/>
        <v>87.337784798327945</v>
      </c>
      <c r="AS32">
        <f t="shared" si="186"/>
        <v>155.38369030112366</v>
      </c>
      <c r="AT32">
        <f t="shared" si="186"/>
        <v>175.10254983245326</v>
      </c>
      <c r="AU32">
        <f t="shared" si="186"/>
        <v>157.64459294756955</v>
      </c>
      <c r="AV32">
        <f t="shared" ref="AV32" si="188">AV18/AV12</f>
        <v>222.26666801990118</v>
      </c>
      <c r="AW32">
        <f t="shared" ref="AW32" si="189">0.5*SQRT((AM43+AR43)^2+(AM44+AR44)^2)</f>
        <v>69.045133886662313</v>
      </c>
      <c r="AX32">
        <f t="shared" ref="AX32" si="190">0.5*SQRT((AN43+AS43)^2+(AN44+AS44)^2)</f>
        <v>117.15014764258211</v>
      </c>
      <c r="AY32">
        <f t="shared" ref="AY32" si="191">0.5*SQRT((AO43+AT43)^2+(AO44+AT44)^2)</f>
        <v>137.38540207179739</v>
      </c>
      <c r="AZ32">
        <f t="shared" ref="AZ32:BA32" si="192">0.5*SQRT((AP43+AU43)^2+(AP44+AU44)^2)</f>
        <v>139.92378544024572</v>
      </c>
      <c r="BA32">
        <f t="shared" si="192"/>
        <v>184.6495527554406</v>
      </c>
      <c r="BC32" t="s">
        <v>15</v>
      </c>
      <c r="BD32" t="s">
        <v>6</v>
      </c>
      <c r="BE32">
        <f t="shared" ref="BE32:BM32" si="193">BE18/BE12</f>
        <v>33.580134459262581</v>
      </c>
      <c r="BF32">
        <f t="shared" si="193"/>
        <v>33.122590570701867</v>
      </c>
      <c r="BG32">
        <f t="shared" si="193"/>
        <v>47.197394203894753</v>
      </c>
      <c r="BH32">
        <f t="shared" si="193"/>
        <v>57.908529897161856</v>
      </c>
      <c r="BI32">
        <f t="shared" ref="BI32" si="194">BI18/BI12</f>
        <v>56.939636996532869</v>
      </c>
      <c r="BJ32">
        <f t="shared" si="193"/>
        <v>148.62279404253974</v>
      </c>
      <c r="BK32">
        <f t="shared" si="193"/>
        <v>87.184153829635363</v>
      </c>
      <c r="BL32">
        <f t="shared" si="193"/>
        <v>174.13091250238949</v>
      </c>
      <c r="BM32">
        <f t="shared" si="193"/>
        <v>118.44662617346249</v>
      </c>
      <c r="BN32">
        <f t="shared" ref="BN32" si="195">BN18/BN12</f>
        <v>166.33490885088909</v>
      </c>
      <c r="BO32">
        <f t="shared" ref="BO32" si="196">0.5*SQRT((BE43+BJ43)^2+(BE44+BJ44)^2)</f>
        <v>90.468160604479209</v>
      </c>
      <c r="BP32">
        <f t="shared" ref="BP32" si="197">0.5*SQRT((BF43+BK43)^2+(BF44+BK44)^2)</f>
        <v>60.127148485318116</v>
      </c>
      <c r="BQ32">
        <f t="shared" ref="BQ32" si="198">0.5*SQRT((BG43+BL43)^2+(BG44+BL44)^2)</f>
        <v>110.62319894667945</v>
      </c>
      <c r="BR32">
        <f t="shared" ref="BR32:BS32" si="199">0.5*SQRT((BH43+BM43)^2+(BH44+BM44)^2)</f>
        <v>88.166049123123685</v>
      </c>
      <c r="BS32">
        <f t="shared" si="199"/>
        <v>111.63412844143821</v>
      </c>
      <c r="BU32" t="s">
        <v>15</v>
      </c>
      <c r="BV32" t="s">
        <v>6</v>
      </c>
      <c r="BW32">
        <f>BW18/BW12</f>
        <v>12.267356081355855</v>
      </c>
      <c r="BX32">
        <f t="shared" ref="BX32:CE32" si="200">BX18/BX12</f>
        <v>13.79440027182517</v>
      </c>
      <c r="BY32">
        <f t="shared" si="200"/>
        <v>39.983896263150839</v>
      </c>
      <c r="BZ32">
        <f t="shared" si="200"/>
        <v>22.645683842257625</v>
      </c>
      <c r="CA32">
        <f t="shared" ref="CA32" si="201">CA18/CA12</f>
        <v>42.269135648698239</v>
      </c>
      <c r="CB32">
        <f t="shared" si="200"/>
        <v>103.83191770328517</v>
      </c>
      <c r="CC32">
        <f t="shared" si="200"/>
        <v>119.13365154664109</v>
      </c>
      <c r="CD32">
        <f t="shared" si="200"/>
        <v>165.79468175191053</v>
      </c>
      <c r="CE32">
        <f t="shared" si="200"/>
        <v>129.33855643157253</v>
      </c>
      <c r="CF32">
        <f t="shared" ref="CF32" si="202">CF18/CF12</f>
        <v>204.35260907783439</v>
      </c>
      <c r="CG32">
        <f t="shared" ref="CG32" si="203">0.5*SQRT((BW43+CB43)^2+(BW44+CB44)^2)</f>
        <v>57.623521028599633</v>
      </c>
      <c r="CH32">
        <f t="shared" ref="CH32" si="204">0.5*SQRT((BX43+CC43)^2+(BX44+CC44)^2)</f>
        <v>66.35660699895368</v>
      </c>
      <c r="CI32">
        <f t="shared" ref="CI32" si="205">0.5*SQRT((BY43+CD43)^2+(BY44+CD44)^2)</f>
        <v>99.872924381173888</v>
      </c>
      <c r="CJ32">
        <f t="shared" ref="CJ32" si="206">0.5*SQRT((BZ43+CE43)^2+(BZ44+CE44)^2)</f>
        <v>75.977903175432445</v>
      </c>
    </row>
    <row r="33" spans="1:88" x14ac:dyDescent="0.25">
      <c r="B33" t="s">
        <v>29</v>
      </c>
      <c r="C33" s="1">
        <f>IF(C19-C13&gt;0,C19-C13,C19-C13+180)-8.5</f>
        <v>26.529903081693121</v>
      </c>
      <c r="D33" s="1">
        <f t="shared" ref="D33:E33" si="207">IF(D19-D13&gt;0,D19-D13,D19-D13+180)-8.5</f>
        <v>30.623931245545116</v>
      </c>
      <c r="E33" s="1">
        <f t="shared" si="207"/>
        <v>33.169579891969569</v>
      </c>
      <c r="F33">
        <f>F19-F13+180</f>
        <v>54.752206283703856</v>
      </c>
      <c r="G33">
        <f>G19-G13+180</f>
        <v>54.752206283703856</v>
      </c>
      <c r="H33">
        <f t="shared" ref="H33" si="208">H19-H13</f>
        <v>-125.24779371629614</v>
      </c>
      <c r="I33">
        <f>I19-I13</f>
        <v>-125.24779371629614</v>
      </c>
      <c r="J33">
        <f>J19-J13+180</f>
        <v>54.752206283703856</v>
      </c>
      <c r="K33">
        <f>K19-K13+180</f>
        <v>54.752206283703856</v>
      </c>
      <c r="L33">
        <f>L19-L13+180</f>
        <v>54.752206283703856</v>
      </c>
      <c r="M33">
        <f>(180/PI())*ATAN((C44+H44)/(C43+H43))</f>
        <v>15.563145211232849</v>
      </c>
      <c r="N33">
        <f>(180/PI())*ATAN((D44+I44)/(D43+I43))</f>
        <v>19.287093673485717</v>
      </c>
      <c r="O33">
        <f t="shared" ref="O33" si="209">(180/PI())*ATAN((E44+J44)/(E43+J43))</f>
        <v>38.860758741516634</v>
      </c>
      <c r="P33">
        <f t="shared" ref="P33:Q33" si="210">(180/PI())*ATAN((F44+K44)/(F43+K43))</f>
        <v>54.752206283703863</v>
      </c>
      <c r="Q33">
        <f t="shared" si="210"/>
        <v>54.752206283703863</v>
      </c>
      <c r="T33" t="s">
        <v>29</v>
      </c>
      <c r="U33">
        <f t="shared" ref="U33:AC33" si="211">U19-U13</f>
        <v>36.649110333475321</v>
      </c>
      <c r="V33">
        <f t="shared" si="211"/>
        <v>34.266546840000004</v>
      </c>
      <c r="W33">
        <f t="shared" si="211"/>
        <v>28.97688832</v>
      </c>
      <c r="X33">
        <f t="shared" si="211"/>
        <v>27.334705960000008</v>
      </c>
      <c r="Y33">
        <f t="shared" ref="Y33" si="212">Y19-Y13</f>
        <v>37.033858000999999</v>
      </c>
      <c r="Z33">
        <f t="shared" si="211"/>
        <v>36.740920889999998</v>
      </c>
      <c r="AA33">
        <f t="shared" si="211"/>
        <v>35.083359470000005</v>
      </c>
      <c r="AB33">
        <f t="shared" si="211"/>
        <v>29.436940449999994</v>
      </c>
      <c r="AC33">
        <f t="shared" si="211"/>
        <v>26.605621819999996</v>
      </c>
      <c r="AD33">
        <f t="shared" ref="AD33" si="213">AD19-AD13</f>
        <v>30.199981384999997</v>
      </c>
      <c r="AE33">
        <f>(180/PI())*ATAN((U44+Z44)/(U43+Z43))</f>
        <v>36.699299837139947</v>
      </c>
      <c r="AF33">
        <f>(180/PI())*ATAN((V44+AA44)/(V43+AA43))</f>
        <v>34.687684488742725</v>
      </c>
      <c r="AG33">
        <f t="shared" ref="AG33" si="214">(180/PI())*ATAN((W44+AB44)/(W43+AB43))</f>
        <v>29.207272973274744</v>
      </c>
      <c r="AH33">
        <f t="shared" ref="AH33:AI33" si="215">(180/PI())*ATAN((X44+AC44)/(X43+AC43))</f>
        <v>26.977313814207449</v>
      </c>
      <c r="AI33">
        <f t="shared" si="215"/>
        <v>33.621648636745597</v>
      </c>
      <c r="AL33" t="s">
        <v>29</v>
      </c>
      <c r="AM33">
        <f t="shared" ref="AM33:AU33" si="216">AM19-AM13</f>
        <v>47.596385224444546</v>
      </c>
      <c r="AN33">
        <f t="shared" si="216"/>
        <v>47.530370619999999</v>
      </c>
      <c r="AO33">
        <f t="shared" si="216"/>
        <v>44.826931680999998</v>
      </c>
      <c r="AP33">
        <f t="shared" si="216"/>
        <v>42.381693081999998</v>
      </c>
      <c r="AQ33">
        <f t="shared" ref="AQ33" si="217">AQ19-AQ13</f>
        <v>-138.29419884000001</v>
      </c>
      <c r="AR33">
        <f t="shared" si="216"/>
        <v>48.10243449</v>
      </c>
      <c r="AS33">
        <f t="shared" si="216"/>
        <v>48.374790250000004</v>
      </c>
      <c r="AT33">
        <f t="shared" si="216"/>
        <v>45.814774024999998</v>
      </c>
      <c r="AU33">
        <f t="shared" si="216"/>
        <v>43.180052011999997</v>
      </c>
      <c r="AV33">
        <f t="shared" ref="AV33" si="218">AV19-AV13</f>
        <v>-132.17293169999999</v>
      </c>
      <c r="AW33">
        <f t="shared" ref="AW33" si="219">(180/PI())*ATAN((AM44+AR44)/(AM43+AR43))</f>
        <v>47.916443095260554</v>
      </c>
      <c r="AX33">
        <f t="shared" ref="AX33" si="220">(180/PI())*ATAN((AN44+AS44)/(AN43+AS43))</f>
        <v>48.090362988701422</v>
      </c>
      <c r="AY33">
        <f t="shared" ref="AY33" si="221">(180/PI())*ATAN((AO44+AT44)/(AO43+AT43))</f>
        <v>45.456433145778249</v>
      </c>
      <c r="AZ33">
        <f t="shared" ref="AZ33:BA33" si="222">(180/PI())*ATAN((AP44+AU44)/(AP43+AU43))</f>
        <v>42.83141715083989</v>
      </c>
      <c r="BA33">
        <f t="shared" si="222"/>
        <v>45.385476598290296</v>
      </c>
      <c r="BD33" t="s">
        <v>29</v>
      </c>
      <c r="BE33">
        <f t="shared" ref="BE33:BM33" si="223">BE19-BE13</f>
        <v>43.559552679999996</v>
      </c>
      <c r="BF33">
        <f t="shared" si="223"/>
        <v>48.02330302</v>
      </c>
      <c r="BG33">
        <f t="shared" si="223"/>
        <v>47.810483271999999</v>
      </c>
      <c r="BH33">
        <f t="shared" si="223"/>
        <v>51.171897190000003</v>
      </c>
      <c r="BI33">
        <f t="shared" ref="BI33" si="224">BI19-BI13</f>
        <v>-129.49567055</v>
      </c>
      <c r="BJ33">
        <f t="shared" si="223"/>
        <v>61.020921049999998</v>
      </c>
      <c r="BK33">
        <f t="shared" si="223"/>
        <v>51.81117725</v>
      </c>
      <c r="BL33">
        <f t="shared" si="223"/>
        <v>51.616442601999999</v>
      </c>
      <c r="BM33">
        <f t="shared" si="223"/>
        <v>49.198949740000003</v>
      </c>
      <c r="BN33">
        <f t="shared" ref="BN33" si="225">BN19-BN13</f>
        <v>-128.50905019999999</v>
      </c>
      <c r="BO33">
        <f t="shared" ref="BO33" si="226">(180/PI())*ATAN((BE44+BJ44)/(BE43+BJ43))</f>
        <v>57.828530363898338</v>
      </c>
      <c r="BP33">
        <f t="shared" ref="BP33" si="227">(180/PI())*ATAN((BF44+BK44)/(BF43+BK43))</f>
        <v>50.768555434327489</v>
      </c>
      <c r="BQ33">
        <f t="shared" ref="BQ33" si="228">(180/PI())*ATAN((BG44+BL44)/(BG43+BL43))</f>
        <v>50.805106059187395</v>
      </c>
      <c r="BR33">
        <f t="shared" ref="BR33:BS33" si="229">(180/PI())*ATAN((BH44+BM44)/(BH43+BM43))</f>
        <v>49.846763406853533</v>
      </c>
      <c r="BS33">
        <f t="shared" si="229"/>
        <v>51.239345699895736</v>
      </c>
      <c r="BV33" t="s">
        <v>29</v>
      </c>
      <c r="BW33">
        <f>BW19-BW13+180</f>
        <v>214.40711896984706</v>
      </c>
      <c r="BX33">
        <f t="shared" ref="BX33:CE33" si="230">BX19-BX13</f>
        <v>36.645984022</v>
      </c>
      <c r="BY33">
        <f t="shared" si="230"/>
        <v>33.327704060000002</v>
      </c>
      <c r="BZ33">
        <f t="shared" si="230"/>
        <v>48.281297549999998</v>
      </c>
      <c r="CA33">
        <f t="shared" ref="CA33" si="231">CA19-CA13</f>
        <v>53.148233570000002</v>
      </c>
      <c r="CB33">
        <f t="shared" si="230"/>
        <v>-122.90293543000001</v>
      </c>
      <c r="CC33">
        <f t="shared" si="230"/>
        <v>47.3386882</v>
      </c>
      <c r="CD33">
        <f t="shared" si="230"/>
        <v>68.692924880000007</v>
      </c>
      <c r="CE33">
        <f t="shared" si="230"/>
        <v>51.393957440000001</v>
      </c>
      <c r="CF33">
        <f t="shared" ref="CF33" si="232">CF19-CF13</f>
        <v>36.776446629999995</v>
      </c>
      <c r="CG33">
        <f t="shared" ref="CG33" si="233">(180/PI())*ATAN((BW44+CB44)/(BW43+CB43))</f>
        <v>54.743829730722695</v>
      </c>
      <c r="CH33">
        <f t="shared" ref="CH33" si="234">(180/PI())*ATAN((BX44+CC44)/(BX43+CC43))</f>
        <v>46.233644995765758</v>
      </c>
      <c r="CI33">
        <f t="shared" ref="CI33" si="235">(180/PI())*ATAN((BY44+CD44)/(BY43+CD43))</f>
        <v>62.039816234070258</v>
      </c>
      <c r="CJ33">
        <f t="shared" ref="CJ33" si="236">(180/PI())*ATAN((BZ44+CE44)/(BZ43+CE43))</f>
        <v>50.930306756801173</v>
      </c>
    </row>
    <row r="34" spans="1:88" x14ac:dyDescent="0.25">
      <c r="A34" t="s">
        <v>16</v>
      </c>
      <c r="B34" t="s">
        <v>6</v>
      </c>
      <c r="S34" t="s">
        <v>16</v>
      </c>
      <c r="T34" t="s">
        <v>6</v>
      </c>
      <c r="AK34" t="s">
        <v>16</v>
      </c>
      <c r="AL34" t="s">
        <v>6</v>
      </c>
      <c r="BC34" t="s">
        <v>16</v>
      </c>
      <c r="BD34" t="s">
        <v>6</v>
      </c>
      <c r="BU34" t="s">
        <v>16</v>
      </c>
      <c r="BV34" t="s">
        <v>6</v>
      </c>
    </row>
    <row r="35" spans="1:88" x14ac:dyDescent="0.25">
      <c r="B35" t="s">
        <v>29</v>
      </c>
      <c r="C35">
        <f>180/PI()*ATAN(C40/C39)</f>
        <v>16.618779794669123</v>
      </c>
      <c r="D35">
        <f t="shared" ref="D35:L35" si="237">180/PI()*ATAN(D40/D39)</f>
        <v>18.318991893773365</v>
      </c>
      <c r="E35">
        <f t="shared" si="237"/>
        <v>19.959053127317723</v>
      </c>
      <c r="F35">
        <f t="shared" si="237"/>
        <v>49.95487942704559</v>
      </c>
      <c r="G35">
        <f t="shared" si="237"/>
        <v>49.95487942704559</v>
      </c>
      <c r="H35">
        <f t="shared" si="237"/>
        <v>49.954879427045604</v>
      </c>
      <c r="I35">
        <f t="shared" si="237"/>
        <v>49.954879427045604</v>
      </c>
      <c r="J35">
        <f t="shared" si="237"/>
        <v>49.95487942704559</v>
      </c>
      <c r="K35">
        <f t="shared" si="237"/>
        <v>49.95487942704559</v>
      </c>
      <c r="L35">
        <f t="shared" si="237"/>
        <v>49.95487942704559</v>
      </c>
      <c r="M35">
        <f t="shared" ref="M35:Q35" si="238">180/PI()*ATAN(M40/M39)</f>
        <v>12.604691360694353</v>
      </c>
      <c r="N35">
        <f t="shared" si="238"/>
        <v>14.381287966852163</v>
      </c>
      <c r="O35">
        <f t="shared" si="238"/>
        <v>23.079521322895367</v>
      </c>
      <c r="P35">
        <f t="shared" si="238"/>
        <v>49.954879427045576</v>
      </c>
      <c r="Q35">
        <f t="shared" si="238"/>
        <v>49.954879427045576</v>
      </c>
      <c r="T35" t="s">
        <v>29</v>
      </c>
      <c r="U35">
        <f>180/PI()*ATAN(U40/U39)</f>
        <v>33.197073207297031</v>
      </c>
      <c r="V35">
        <f t="shared" ref="V35:AI35" si="239">180/PI()*ATAN(V40/V39)</f>
        <v>30.133218590000002</v>
      </c>
      <c r="W35">
        <f t="shared" si="239"/>
        <v>24.84373574</v>
      </c>
      <c r="X35">
        <f t="shared" si="239"/>
        <v>22.834050959999999</v>
      </c>
      <c r="Y35">
        <f t="shared" si="239"/>
        <v>23.502942629999996</v>
      </c>
      <c r="Z35">
        <f t="shared" si="239"/>
        <v>29.505921450000002</v>
      </c>
      <c r="AA35">
        <f t="shared" si="239"/>
        <v>26.886403780000002</v>
      </c>
      <c r="AB35">
        <f t="shared" si="239"/>
        <v>21.729941650000001</v>
      </c>
      <c r="AC35">
        <f t="shared" si="239"/>
        <v>20.46171661</v>
      </c>
      <c r="AD35">
        <f t="shared" si="239"/>
        <v>20.24239833</v>
      </c>
      <c r="AE35">
        <f t="shared" si="239"/>
        <v>31.553454431602532</v>
      </c>
      <c r="AF35">
        <f t="shared" si="239"/>
        <v>28.712624487135709</v>
      </c>
      <c r="AG35">
        <f t="shared" si="239"/>
        <v>23.486945260471863</v>
      </c>
      <c r="AH35">
        <f t="shared" si="239"/>
        <v>21.77997050721768</v>
      </c>
      <c r="AI35">
        <f t="shared" si="239"/>
        <v>22.035219368613049</v>
      </c>
      <c r="AL35" t="s">
        <v>29</v>
      </c>
      <c r="AM35">
        <f>180/PI()*ATAN(AM40/AM39)</f>
        <v>47.509273053865051</v>
      </c>
      <c r="AN35">
        <f t="shared" ref="AN35:BA35" si="240">180/PI()*ATAN(AN40/AN39)</f>
        <v>46.662466950000002</v>
      </c>
      <c r="AO35">
        <f t="shared" si="240"/>
        <v>42.259721733000006</v>
      </c>
      <c r="AP35">
        <f t="shared" si="240"/>
        <v>38.732360482000004</v>
      </c>
      <c r="AQ35">
        <f t="shared" si="240"/>
        <v>35.350516580000004</v>
      </c>
      <c r="AR35">
        <f t="shared" si="240"/>
        <v>42.725168670000002</v>
      </c>
      <c r="AS35">
        <f t="shared" si="240"/>
        <v>42.744050629999997</v>
      </c>
      <c r="AT35">
        <f t="shared" si="240"/>
        <v>39.032170742999995</v>
      </c>
      <c r="AU35">
        <f t="shared" si="240"/>
        <v>35.647172561999994</v>
      </c>
      <c r="AV35">
        <f t="shared" si="240"/>
        <v>33.957823400000017</v>
      </c>
      <c r="AW35">
        <f t="shared" si="240"/>
        <v>45.043453406933914</v>
      </c>
      <c r="AX35">
        <f t="shared" si="240"/>
        <v>44.704713369280363</v>
      </c>
      <c r="AY35">
        <f t="shared" si="240"/>
        <v>40.701505565401526</v>
      </c>
      <c r="AZ35">
        <f t="shared" si="240"/>
        <v>37.267421426572334</v>
      </c>
      <c r="BA35">
        <f t="shared" si="240"/>
        <v>34.719990574555233</v>
      </c>
      <c r="BD35" t="s">
        <v>29</v>
      </c>
      <c r="BE35">
        <f>180/PI()*ATAN(BE40/BE39)</f>
        <v>46.198075299999999</v>
      </c>
      <c r="BF35">
        <f t="shared" ref="BF35:BS35" si="241">180/PI()*ATAN(BF40/BF39)</f>
        <v>50.312590059999998</v>
      </c>
      <c r="BG35">
        <f t="shared" si="241"/>
        <v>51.361501532000013</v>
      </c>
      <c r="BH35">
        <f t="shared" si="241"/>
        <v>52.027862159999998</v>
      </c>
      <c r="BI35">
        <f t="shared" si="241"/>
        <v>50.21355883999999</v>
      </c>
      <c r="BJ35">
        <f t="shared" si="241"/>
        <v>40.14826635</v>
      </c>
      <c r="BK35">
        <f t="shared" si="241"/>
        <v>43.458237230000002</v>
      </c>
      <c r="BL35">
        <f t="shared" si="241"/>
        <v>45.495686062000004</v>
      </c>
      <c r="BM35">
        <f t="shared" si="241"/>
        <v>46.652981670000003</v>
      </c>
      <c r="BN35">
        <f t="shared" si="241"/>
        <v>50.339045690000013</v>
      </c>
      <c r="BO35">
        <f t="shared" si="241"/>
        <v>42.552356943925417</v>
      </c>
      <c r="BP35">
        <f t="shared" si="241"/>
        <v>46.338456784153095</v>
      </c>
      <c r="BQ35">
        <f t="shared" si="241"/>
        <v>48.158199426672098</v>
      </c>
      <c r="BR35">
        <f t="shared" si="241"/>
        <v>49.228519833573294</v>
      </c>
      <c r="BS35">
        <f t="shared" si="241"/>
        <v>50.277349127288787</v>
      </c>
      <c r="BV35" t="s">
        <v>29</v>
      </c>
      <c r="BW35">
        <v>0</v>
      </c>
    </row>
    <row r="36" spans="1:88" x14ac:dyDescent="0.25">
      <c r="A36" t="s">
        <v>17</v>
      </c>
      <c r="B36" t="s">
        <v>6</v>
      </c>
      <c r="C36">
        <f>180/PI()*ATAN(C42/C41)</f>
        <v>12.371090266767609</v>
      </c>
      <c r="D36">
        <f t="shared" ref="D36:L36" si="242">180/PI()*ATAN(D42/D41)</f>
        <v>12.965355273976822</v>
      </c>
      <c r="E36">
        <f t="shared" si="242"/>
        <v>13.981978306668916</v>
      </c>
      <c r="F36">
        <f t="shared" si="242"/>
        <v>34.62560161762952</v>
      </c>
      <c r="G36">
        <f t="shared" si="242"/>
        <v>34.62560161762952</v>
      </c>
      <c r="H36">
        <f t="shared" si="242"/>
        <v>34.62560161762952</v>
      </c>
      <c r="I36">
        <f t="shared" si="242"/>
        <v>34.62560161762952</v>
      </c>
      <c r="J36">
        <f t="shared" si="242"/>
        <v>34.625601617629513</v>
      </c>
      <c r="K36">
        <f t="shared" si="242"/>
        <v>34.62560161762952</v>
      </c>
      <c r="L36">
        <f t="shared" si="242"/>
        <v>34.62560161762952</v>
      </c>
      <c r="M36">
        <f t="shared" ref="M36:Q36" si="243">180/PI()*ATAN(M42/M41)</f>
        <v>2.9874436492381977</v>
      </c>
      <c r="N36">
        <f t="shared" si="243"/>
        <v>3.8429348925776488</v>
      </c>
      <c r="O36">
        <f t="shared" si="243"/>
        <v>18.87645991272127</v>
      </c>
      <c r="P36">
        <f t="shared" si="243"/>
        <v>34.625601617629513</v>
      </c>
      <c r="Q36">
        <f t="shared" si="243"/>
        <v>34.625601617629513</v>
      </c>
      <c r="S36" t="s">
        <v>17</v>
      </c>
      <c r="T36" t="s">
        <v>6</v>
      </c>
      <c r="U36">
        <f>180/PI()*ATAN(U42/U41)</f>
        <v>26.283919019423859</v>
      </c>
      <c r="V36">
        <f t="shared" ref="V36:AI36" si="244">180/PI()*ATAN(V42/V41)</f>
        <v>23.142616759999992</v>
      </c>
      <c r="W36">
        <f t="shared" si="244"/>
        <v>18.099356009999997</v>
      </c>
      <c r="X36">
        <f t="shared" si="244"/>
        <v>14.343269219999996</v>
      </c>
      <c r="Y36">
        <f t="shared" si="244"/>
        <v>15.813032540000004</v>
      </c>
      <c r="Z36">
        <f t="shared" si="244"/>
        <v>21.255411880000004</v>
      </c>
      <c r="AA36">
        <f t="shared" si="244"/>
        <v>18.098108730000007</v>
      </c>
      <c r="AB36">
        <f t="shared" si="244"/>
        <v>13.944946889999995</v>
      </c>
      <c r="AC36">
        <f t="shared" si="244"/>
        <v>12.422567860000001</v>
      </c>
      <c r="AD36">
        <f t="shared" si="244"/>
        <v>13.064440989999996</v>
      </c>
      <c r="AE36">
        <f t="shared" si="244"/>
        <v>24.042103876095325</v>
      </c>
      <c r="AF36">
        <f t="shared" si="244"/>
        <v>20.994069675612899</v>
      </c>
      <c r="AG36">
        <f t="shared" si="244"/>
        <v>16.345774982960066</v>
      </c>
      <c r="AH36">
        <f t="shared" si="244"/>
        <v>13.530640872008709</v>
      </c>
      <c r="AI36">
        <f t="shared" si="244"/>
        <v>14.581821349131751</v>
      </c>
      <c r="AK36" t="s">
        <v>17</v>
      </c>
      <c r="AL36" t="s">
        <v>6</v>
      </c>
      <c r="AM36">
        <f>180/PI()*ATAN(AM42/AM41)</f>
        <v>38.837643797076879</v>
      </c>
      <c r="AN36">
        <f t="shared" ref="AN36:BA36" si="245">180/PI()*ATAN(AN42/AN41)</f>
        <v>37.239544768000002</v>
      </c>
      <c r="AO36">
        <f t="shared" si="245"/>
        <v>32.290221111999998</v>
      </c>
      <c r="AP36">
        <f t="shared" si="245"/>
        <v>28.576473922000005</v>
      </c>
      <c r="AQ36">
        <f t="shared" si="245"/>
        <v>24.627737949999986</v>
      </c>
      <c r="AR36">
        <f t="shared" si="245"/>
        <v>34.373335330000003</v>
      </c>
      <c r="AS36">
        <f t="shared" si="245"/>
        <v>32.34997013400001</v>
      </c>
      <c r="AT36">
        <f t="shared" si="245"/>
        <v>28.196399729999996</v>
      </c>
      <c r="AU36">
        <f t="shared" si="245"/>
        <v>24.493299142000005</v>
      </c>
      <c r="AV36">
        <f t="shared" si="245"/>
        <v>23.01886004</v>
      </c>
      <c r="AW36">
        <f t="shared" si="245"/>
        <v>36.575345740529222</v>
      </c>
      <c r="AX36">
        <f t="shared" si="245"/>
        <v>34.818236788519087</v>
      </c>
      <c r="AY36">
        <f t="shared" si="245"/>
        <v>30.321382977556347</v>
      </c>
      <c r="AZ36">
        <f t="shared" si="245"/>
        <v>26.668677110241244</v>
      </c>
      <c r="BA36">
        <f t="shared" si="245"/>
        <v>23.821566360299133</v>
      </c>
      <c r="BC36" t="s">
        <v>17</v>
      </c>
      <c r="BD36" t="s">
        <v>6</v>
      </c>
      <c r="BE36">
        <f>180/PI()*ATAN(BE42/BE41)</f>
        <v>40.707059800000003</v>
      </c>
      <c r="BF36">
        <f t="shared" ref="BF36:BS36" si="246">180/PI()*ATAN(BF42/BF41)</f>
        <v>42.215455200000001</v>
      </c>
      <c r="BG36">
        <f t="shared" si="246"/>
        <v>42.325005062000002</v>
      </c>
      <c r="BH36">
        <f t="shared" si="246"/>
        <v>41.355094120000004</v>
      </c>
      <c r="BI36">
        <f t="shared" si="246"/>
        <v>39.418449579999994</v>
      </c>
      <c r="BJ36">
        <f t="shared" si="246"/>
        <v>36.850408340000001</v>
      </c>
      <c r="BK36">
        <f t="shared" si="246"/>
        <v>37.846733479999997</v>
      </c>
      <c r="BL36">
        <f t="shared" si="246"/>
        <v>36.772982832000004</v>
      </c>
      <c r="BM36">
        <f t="shared" si="246"/>
        <v>35.668754670000006</v>
      </c>
      <c r="BN36">
        <f t="shared" si="246"/>
        <v>34.767659710000018</v>
      </c>
      <c r="BO36">
        <f t="shared" si="246"/>
        <v>38.53422345023624</v>
      </c>
      <c r="BP36">
        <f t="shared" si="246"/>
        <v>39.784164189037014</v>
      </c>
      <c r="BQ36">
        <f t="shared" si="246"/>
        <v>39.397392765823675</v>
      </c>
      <c r="BR36">
        <f t="shared" si="246"/>
        <v>38.454810732783585</v>
      </c>
      <c r="BS36">
        <f t="shared" si="246"/>
        <v>36.841027313138447</v>
      </c>
      <c r="BU36" t="s">
        <v>17</v>
      </c>
      <c r="BV36" t="s">
        <v>6</v>
      </c>
    </row>
    <row r="37" spans="1:88" x14ac:dyDescent="0.25">
      <c r="B37" t="s">
        <v>29</v>
      </c>
      <c r="C37">
        <f>180/PI()*ATAN(C44/C43)</f>
        <v>26.529903081693117</v>
      </c>
      <c r="D37">
        <f t="shared" ref="D37:L37" si="247">180/PI()*ATAN(D44/D43)</f>
        <v>30.623931245545126</v>
      </c>
      <c r="E37">
        <f t="shared" si="247"/>
        <v>33.169579891969576</v>
      </c>
      <c r="F37">
        <f t="shared" si="247"/>
        <v>54.752206283703863</v>
      </c>
      <c r="G37">
        <f t="shared" si="247"/>
        <v>54.752206283703863</v>
      </c>
      <c r="H37">
        <f t="shared" si="247"/>
        <v>54.752206283703885</v>
      </c>
      <c r="I37">
        <f t="shared" si="247"/>
        <v>54.752206283703885</v>
      </c>
      <c r="J37">
        <f t="shared" si="247"/>
        <v>54.752206283703863</v>
      </c>
      <c r="K37">
        <f t="shared" si="247"/>
        <v>54.752206283703863</v>
      </c>
      <c r="L37">
        <f t="shared" si="247"/>
        <v>54.752206283703863</v>
      </c>
      <c r="M37">
        <f t="shared" ref="M37:Q37" si="248">180/PI()*ATAN(M44/M43)</f>
        <v>15.563145211232849</v>
      </c>
      <c r="N37">
        <f t="shared" si="248"/>
        <v>19.287093673485717</v>
      </c>
      <c r="O37">
        <f t="shared" si="248"/>
        <v>38.860758741516634</v>
      </c>
      <c r="P37">
        <f t="shared" si="248"/>
        <v>54.752206283703863</v>
      </c>
      <c r="Q37">
        <f t="shared" si="248"/>
        <v>54.752206283703863</v>
      </c>
      <c r="T37" t="s">
        <v>29</v>
      </c>
      <c r="U37">
        <f>180/PI()*ATAN(U44/U43)</f>
        <v>36.649110333475321</v>
      </c>
      <c r="V37">
        <f t="shared" ref="V37:AI37" si="249">180/PI()*ATAN(V44/V43)</f>
        <v>34.266546840000004</v>
      </c>
      <c r="W37">
        <f t="shared" si="249"/>
        <v>28.976888320000004</v>
      </c>
      <c r="X37">
        <f t="shared" si="249"/>
        <v>27.334705960000015</v>
      </c>
      <c r="Y37">
        <f t="shared" si="249"/>
        <v>37.033858000999999</v>
      </c>
      <c r="Z37">
        <f t="shared" si="249"/>
        <v>36.740920889999998</v>
      </c>
      <c r="AA37">
        <f t="shared" si="249"/>
        <v>35.083359470000012</v>
      </c>
      <c r="AB37">
        <f t="shared" si="249"/>
        <v>29.436940449999984</v>
      </c>
      <c r="AC37">
        <f t="shared" si="249"/>
        <v>26.605621819999993</v>
      </c>
      <c r="AD37">
        <f t="shared" si="249"/>
        <v>30.199981385000005</v>
      </c>
      <c r="AE37">
        <f t="shared" si="249"/>
        <v>36.699299837139954</v>
      </c>
      <c r="AF37">
        <f t="shared" si="249"/>
        <v>34.687684488742725</v>
      </c>
      <c r="AG37">
        <f t="shared" si="249"/>
        <v>29.207272973274744</v>
      </c>
      <c r="AH37">
        <f t="shared" si="249"/>
        <v>26.977313814207449</v>
      </c>
      <c r="AI37">
        <f t="shared" si="249"/>
        <v>33.621648636745604</v>
      </c>
      <c r="AL37" t="s">
        <v>29</v>
      </c>
      <c r="AM37">
        <f>180/PI()*ATAN(AM44/AM43)</f>
        <v>47.596385224444553</v>
      </c>
      <c r="AN37">
        <f t="shared" ref="AN37:BA37" si="250">180/PI()*ATAN(AN44/AN43)</f>
        <v>47.530370619999992</v>
      </c>
      <c r="AO37">
        <f t="shared" si="250"/>
        <v>44.826931680999998</v>
      </c>
      <c r="AP37">
        <f t="shared" si="250"/>
        <v>42.381693081999998</v>
      </c>
      <c r="AQ37">
        <f t="shared" si="250"/>
        <v>41.705801159999986</v>
      </c>
      <c r="AR37">
        <f t="shared" si="250"/>
        <v>48.10243449</v>
      </c>
      <c r="AS37">
        <f t="shared" si="250"/>
        <v>48.374790249999997</v>
      </c>
      <c r="AT37">
        <f t="shared" si="250"/>
        <v>45.814774024999991</v>
      </c>
      <c r="AU37">
        <f t="shared" si="250"/>
        <v>43.180052011999997</v>
      </c>
      <c r="AV37">
        <f t="shared" si="250"/>
        <v>47.827068300000015</v>
      </c>
      <c r="AW37">
        <f t="shared" si="250"/>
        <v>47.916443095260561</v>
      </c>
      <c r="AX37">
        <f t="shared" si="250"/>
        <v>48.090362988701422</v>
      </c>
      <c r="AY37">
        <f t="shared" si="250"/>
        <v>45.456433145778242</v>
      </c>
      <c r="AZ37">
        <f t="shared" si="250"/>
        <v>42.83141715083989</v>
      </c>
      <c r="BA37">
        <f t="shared" si="250"/>
        <v>45.385476598290296</v>
      </c>
      <c r="BD37" t="s">
        <v>29</v>
      </c>
      <c r="BE37">
        <f>180/PI()*ATAN(BE44/BE43)</f>
        <v>43.559552679999996</v>
      </c>
      <c r="BF37">
        <f t="shared" ref="BF37:BS37" si="251">180/PI()*ATAN(BF44/BF43)</f>
        <v>48.02330302</v>
      </c>
      <c r="BG37">
        <f t="shared" si="251"/>
        <v>47.810483272000006</v>
      </c>
      <c r="BH37">
        <f t="shared" si="251"/>
        <v>51.171897190000003</v>
      </c>
      <c r="BI37">
        <f t="shared" si="251"/>
        <v>50.504329450000007</v>
      </c>
      <c r="BJ37">
        <f t="shared" si="251"/>
        <v>61.020921049999998</v>
      </c>
      <c r="BK37">
        <f t="shared" si="251"/>
        <v>51.811177249999993</v>
      </c>
      <c r="BL37">
        <f t="shared" si="251"/>
        <v>51.616442601999999</v>
      </c>
      <c r="BM37">
        <f t="shared" si="251"/>
        <v>49.198949739999996</v>
      </c>
      <c r="BN37">
        <f t="shared" si="251"/>
        <v>51.490949800000024</v>
      </c>
      <c r="BO37">
        <f t="shared" si="251"/>
        <v>57.828530363898338</v>
      </c>
      <c r="BP37">
        <f t="shared" si="251"/>
        <v>50.768555434327489</v>
      </c>
      <c r="BQ37">
        <f t="shared" si="251"/>
        <v>50.805106059187395</v>
      </c>
      <c r="BR37">
        <f t="shared" si="251"/>
        <v>49.846763406853533</v>
      </c>
      <c r="BS37">
        <f t="shared" si="251"/>
        <v>51.239345699895736</v>
      </c>
      <c r="BV37" t="s">
        <v>29</v>
      </c>
    </row>
    <row r="39" spans="1:88" x14ac:dyDescent="0.25">
      <c r="A39" t="s">
        <v>48</v>
      </c>
      <c r="B39" t="s">
        <v>20</v>
      </c>
      <c r="C39">
        <f>C28*COS(PI()*C29/180)</f>
        <v>7081.8791762676356</v>
      </c>
      <c r="D39">
        <f t="shared" ref="D39:J39" si="252">D28*COS(PI()*D29/180)</f>
        <v>6857.9569594590548</v>
      </c>
      <c r="E39">
        <f t="shared" si="252"/>
        <v>6656.2373282912058</v>
      </c>
      <c r="F39">
        <f t="shared" si="252"/>
        <v>548.65552900022305</v>
      </c>
      <c r="G39">
        <f t="shared" ref="G39" si="253">G28*COS(PI()*G29/180)</f>
        <v>548.65552900022305</v>
      </c>
      <c r="H39">
        <f t="shared" si="252"/>
        <v>-548.65552900022294</v>
      </c>
      <c r="I39">
        <f t="shared" si="252"/>
        <v>-548.65552900022294</v>
      </c>
      <c r="J39">
        <f t="shared" si="252"/>
        <v>548.65552900022305</v>
      </c>
      <c r="K39">
        <f t="shared" ref="K39:P39" si="254">K28*COS(PI()*K29/180)</f>
        <v>548.65552900022305</v>
      </c>
      <c r="L39">
        <f t="shared" ref="L39" si="255">L28*COS(PI()*L29/180)</f>
        <v>548.65552900022305</v>
      </c>
      <c r="M39">
        <f t="shared" si="254"/>
        <v>3266.6118236337061</v>
      </c>
      <c r="N39">
        <f t="shared" si="254"/>
        <v>3154.6507152294162</v>
      </c>
      <c r="O39">
        <f t="shared" si="254"/>
        <v>3602.4464286457146</v>
      </c>
      <c r="P39">
        <f t="shared" si="254"/>
        <v>548.65552900022328</v>
      </c>
      <c r="Q39">
        <f t="shared" ref="Q39" si="256">Q28*COS(PI()*Q29/180)</f>
        <v>548.65552900022328</v>
      </c>
      <c r="S39" t="s">
        <v>48</v>
      </c>
      <c r="T39" t="s">
        <v>20</v>
      </c>
      <c r="U39">
        <f>U28*COS(PI()*U29/180)</f>
        <v>1867.9820327788825</v>
      </c>
      <c r="V39">
        <f t="shared" ref="V39:AC39" si="257">V28*COS(PI()*V29/180)</f>
        <v>2557.1920637495186</v>
      </c>
      <c r="W39">
        <f t="shared" si="257"/>
        <v>3427.1603638765605</v>
      </c>
      <c r="X39">
        <f t="shared" si="257"/>
        <v>4324.434584839084</v>
      </c>
      <c r="Y39">
        <f t="shared" ref="Y39" si="258">Y28*COS(PI()*Y29/180)</f>
        <v>6335.6351775914836</v>
      </c>
      <c r="Z39">
        <f t="shared" si="257"/>
        <v>1559.6583326450839</v>
      </c>
      <c r="AA39">
        <f t="shared" si="257"/>
        <v>2051.547598167152</v>
      </c>
      <c r="AB39">
        <f t="shared" si="257"/>
        <v>2709.3384975578683</v>
      </c>
      <c r="AC39">
        <f t="shared" si="257"/>
        <v>3515.2481400162792</v>
      </c>
      <c r="AD39">
        <f t="shared" ref="AD39" si="259">AD28*COS(PI()*AD29/180)</f>
        <v>5306.9543926071401</v>
      </c>
      <c r="AE39">
        <f t="shared" ref="AE39" si="260">AE28*COS(PI()*AE29/180)</f>
        <v>1713.8201827119833</v>
      </c>
      <c r="AF39">
        <f t="shared" ref="AF39:AH39" si="261">AF28*COS(PI()*AF29/180)</f>
        <v>2304.3698309583351</v>
      </c>
      <c r="AG39">
        <f t="shared" si="261"/>
        <v>3068.2494307172146</v>
      </c>
      <c r="AH39">
        <f t="shared" si="261"/>
        <v>3919.8413624276823</v>
      </c>
      <c r="AI39">
        <f t="shared" ref="AI39" si="262">AI28*COS(PI()*AI29/180)</f>
        <v>5821.2947850993105</v>
      </c>
      <c r="AK39" t="s">
        <v>48</v>
      </c>
      <c r="AL39" t="s">
        <v>20</v>
      </c>
      <c r="AM39">
        <f>AM28*COS(PI()*AM29/180)</f>
        <v>367.96217485868857</v>
      </c>
      <c r="AN39">
        <f t="shared" ref="AN39:AU39" si="263">AN28*COS(PI()*AN29/180)</f>
        <v>567.04155131128971</v>
      </c>
      <c r="AO39">
        <f t="shared" si="263"/>
        <v>945.83192929626921</v>
      </c>
      <c r="AP39">
        <f t="shared" si="263"/>
        <v>1362.4314418888976</v>
      </c>
      <c r="AQ39">
        <f t="shared" ref="AQ39" si="264">AQ28*COS(PI()*AQ29/180)</f>
        <v>-2227.6599642093574</v>
      </c>
      <c r="AR39">
        <f t="shared" si="263"/>
        <v>425.63395908148317</v>
      </c>
      <c r="AS39">
        <f t="shared" si="263"/>
        <v>605.88190881052049</v>
      </c>
      <c r="AT39">
        <f t="shared" si="263"/>
        <v>926.6556479540975</v>
      </c>
      <c r="AU39">
        <f t="shared" si="263"/>
        <v>1283.257038658481</v>
      </c>
      <c r="AV39">
        <f t="shared" ref="AV39" si="265">AV28*COS(PI()*AV29/180)</f>
        <v>-1874.1457832966162</v>
      </c>
      <c r="AW39">
        <f t="shared" ref="AW39:AZ39" si="266">AW28*COS(PI()*AW29/180)</f>
        <v>396.79806697008581</v>
      </c>
      <c r="AX39">
        <f t="shared" si="266"/>
        <v>586.46173006090521</v>
      </c>
      <c r="AY39">
        <f t="shared" si="266"/>
        <v>936.24378862518336</v>
      </c>
      <c r="AZ39">
        <f t="shared" si="266"/>
        <v>1322.8442402736891</v>
      </c>
      <c r="BA39">
        <f t="shared" ref="BA39" si="267">BA28*COS(PI()*BA29/180)</f>
        <v>2050.902873752987</v>
      </c>
      <c r="BC39" t="s">
        <v>48</v>
      </c>
      <c r="BD39" t="s">
        <v>20</v>
      </c>
      <c r="BE39">
        <f>BE28*COS(PI()*BE29/180)</f>
        <v>88.351799842577464</v>
      </c>
      <c r="BF39">
        <f t="shared" ref="BF39:BR39" si="268">BF28*COS(PI()*BF29/180)</f>
        <v>124.27105852423888</v>
      </c>
      <c r="BG39">
        <f t="shared" si="268"/>
        <v>206.86676994352717</v>
      </c>
      <c r="BH39">
        <f t="shared" si="268"/>
        <v>326.09074455717013</v>
      </c>
      <c r="BI39">
        <f t="shared" ref="BI39" si="269">BI28*COS(PI()*BI29/180)</f>
        <v>-531.65045843757218</v>
      </c>
      <c r="BJ39">
        <f t="shared" si="268"/>
        <v>147.90380623436803</v>
      </c>
      <c r="BK39">
        <f t="shared" si="268"/>
        <v>194.82998614167511</v>
      </c>
      <c r="BL39">
        <f t="shared" si="268"/>
        <v>279.35463033452805</v>
      </c>
      <c r="BM39">
        <f t="shared" si="268"/>
        <v>395.38066114207123</v>
      </c>
      <c r="BN39">
        <f t="shared" ref="BN39" si="270">BN28*COS(PI()*BN29/180)</f>
        <v>-548.24546024633241</v>
      </c>
      <c r="BO39">
        <f t="shared" si="268"/>
        <v>118.12780303847273</v>
      </c>
      <c r="BP39">
        <f t="shared" si="268"/>
        <v>159.55052233295694</v>
      </c>
      <c r="BQ39">
        <f t="shared" si="268"/>
        <v>243.11070013902759</v>
      </c>
      <c r="BR39">
        <f t="shared" si="268"/>
        <v>360.73570284962068</v>
      </c>
      <c r="BS39">
        <f t="shared" ref="BS39" si="271">BS28*COS(PI()*BS29/180)</f>
        <v>539.94795934195236</v>
      </c>
      <c r="BU39" t="s">
        <v>48</v>
      </c>
      <c r="BV39" t="s">
        <v>20</v>
      </c>
      <c r="BW39">
        <f>BW28*COS(PI()*BW29/180)</f>
        <v>34.958143038946893</v>
      </c>
      <c r="BX39">
        <f t="shared" ref="BX39:CJ39" si="272">BX28*COS(PI()*BX29/180)</f>
        <v>40.156072686042293</v>
      </c>
      <c r="BY39">
        <f t="shared" si="272"/>
        <v>56.407643246344058</v>
      </c>
      <c r="BZ39">
        <f t="shared" si="272"/>
        <v>81.102022108848246</v>
      </c>
      <c r="CA39">
        <f t="shared" ref="CA39" si="273">CA28*COS(PI()*CA29/180)</f>
        <v>136.56415690368277</v>
      </c>
      <c r="CB39">
        <f t="shared" si="272"/>
        <v>84.238974021905094</v>
      </c>
      <c r="CC39">
        <f t="shared" si="272"/>
        <v>98.627091319634786</v>
      </c>
      <c r="CD39">
        <f t="shared" si="272"/>
        <v>118.60934714292863</v>
      </c>
      <c r="CE39">
        <f t="shared" si="272"/>
        <v>151.42362707143363</v>
      </c>
      <c r="CF39">
        <f t="shared" ref="CF39" si="274">CF28*COS(PI()*CF29/180)</f>
        <v>178.55413251892702</v>
      </c>
      <c r="CG39">
        <f t="shared" si="272"/>
        <v>59.598558530425983</v>
      </c>
      <c r="CH39">
        <f t="shared" si="272"/>
        <v>69.391582002838533</v>
      </c>
      <c r="CI39">
        <f t="shared" si="272"/>
        <v>87.508495194636353</v>
      </c>
      <c r="CJ39">
        <f t="shared" si="272"/>
        <v>116.26282459014094</v>
      </c>
    </row>
    <row r="40" spans="1:88" x14ac:dyDescent="0.25">
      <c r="C40">
        <f>C28*SIN(PI()*C29/180)</f>
        <v>2113.7276350468806</v>
      </c>
      <c r="D40">
        <f t="shared" ref="D40:J40" si="275">D28*SIN(PI()*D29/180)</f>
        <v>2270.5745392345702</v>
      </c>
      <c r="E40">
        <f t="shared" si="275"/>
        <v>2417.2865567902086</v>
      </c>
      <c r="F40">
        <f t="shared" si="275"/>
        <v>652.81745487508726</v>
      </c>
      <c r="G40">
        <f t="shared" ref="G40" si="276">G28*SIN(PI()*G29/180)</f>
        <v>652.81745487508726</v>
      </c>
      <c r="H40">
        <f t="shared" si="275"/>
        <v>-652.81745487508738</v>
      </c>
      <c r="I40">
        <f t="shared" si="275"/>
        <v>-652.81745487508738</v>
      </c>
      <c r="J40">
        <f t="shared" si="275"/>
        <v>652.81745487508726</v>
      </c>
      <c r="K40">
        <f t="shared" ref="K40:P40" si="277">K28*SIN(PI()*K29/180)</f>
        <v>652.81745487508726</v>
      </c>
      <c r="L40">
        <f t="shared" ref="L40" si="278">L28*SIN(PI()*L29/180)</f>
        <v>652.81745487508726</v>
      </c>
      <c r="M40">
        <f t="shared" si="277"/>
        <v>730.45509008589647</v>
      </c>
      <c r="N40">
        <f t="shared" si="277"/>
        <v>808.87854217974143</v>
      </c>
      <c r="O40">
        <f t="shared" si="277"/>
        <v>1535.0520058326479</v>
      </c>
      <c r="P40">
        <f t="shared" si="277"/>
        <v>652.81745487508715</v>
      </c>
      <c r="Q40">
        <f t="shared" ref="Q40" si="279">Q28*SIN(PI()*Q29/180)</f>
        <v>652.81745487508715</v>
      </c>
      <c r="U40">
        <f>U28*SIN(PI()*U29/180)</f>
        <v>1222.2369136327206</v>
      </c>
      <c r="V40">
        <f t="shared" ref="V40:AC40" si="280">V28*SIN(PI()*V29/180)</f>
        <v>1484.3338437233717</v>
      </c>
      <c r="W40">
        <f t="shared" si="280"/>
        <v>1586.7461314335469</v>
      </c>
      <c r="X40">
        <f t="shared" si="280"/>
        <v>1820.8498187445111</v>
      </c>
      <c r="Y40">
        <f t="shared" ref="Y40" si="281">Y28*SIN(PI()*Y29/180)</f>
        <v>2755.1994950110006</v>
      </c>
      <c r="Z40">
        <f t="shared" si="280"/>
        <v>882.62502549558769</v>
      </c>
      <c r="AA40">
        <f t="shared" si="280"/>
        <v>1040.1974426945765</v>
      </c>
      <c r="AB40">
        <f t="shared" si="280"/>
        <v>1079.8171426238102</v>
      </c>
      <c r="AC40">
        <f t="shared" si="280"/>
        <v>1311.6209683500613</v>
      </c>
      <c r="AD40">
        <f t="shared" ref="AD40" si="282">AD28*SIN(PI()*AD29/180)</f>
        <v>1957.0389543956242</v>
      </c>
      <c r="AE40">
        <f t="shared" ref="AE40" si="283">AE28*SIN(PI()*AE29/180)</f>
        <v>1052.4309695641539</v>
      </c>
      <c r="AF40">
        <f t="shared" ref="AF40:AH40" si="284">AF28*SIN(PI()*AF29/180)</f>
        <v>1262.2656432089741</v>
      </c>
      <c r="AG40">
        <f t="shared" si="284"/>
        <v>1333.2816370286782</v>
      </c>
      <c r="AH40">
        <f t="shared" si="284"/>
        <v>1566.2353935472859</v>
      </c>
      <c r="AI40">
        <f t="shared" ref="AI40" si="285">AI28*SIN(PI()*AI29/180)</f>
        <v>2356.1192247033123</v>
      </c>
      <c r="AM40">
        <f>AM28*SIN(PI()*AM29/180)</f>
        <v>401.69075034876238</v>
      </c>
      <c r="AN40">
        <f t="shared" ref="AN40:AU40" si="286">AN28*SIN(PI()*AN29/180)</f>
        <v>600.94067916046356</v>
      </c>
      <c r="AO40">
        <f t="shared" si="286"/>
        <v>859.42617787129802</v>
      </c>
      <c r="AP40">
        <f t="shared" si="286"/>
        <v>1092.7773738083047</v>
      </c>
      <c r="AQ40">
        <f t="shared" ref="AQ40" si="287">AQ28*SIN(PI()*AQ29/180)</f>
        <v>-1580.2217360880177</v>
      </c>
      <c r="AR40">
        <f t="shared" si="286"/>
        <v>393.11003202095725</v>
      </c>
      <c r="AS40">
        <f t="shared" si="286"/>
        <v>559.95481584201616</v>
      </c>
      <c r="AT40">
        <f t="shared" si="286"/>
        <v>751.25283274699234</v>
      </c>
      <c r="AU40">
        <f t="shared" si="286"/>
        <v>920.32080295612707</v>
      </c>
      <c r="AV40">
        <f t="shared" ref="AV40" si="288">AV28*SIN(PI()*AV29/180)</f>
        <v>-1262.1210272824731</v>
      </c>
      <c r="AW40">
        <f t="shared" ref="AW40:AZ40" si="289">AW28*SIN(PI()*AW29/180)</f>
        <v>397.40039118485981</v>
      </c>
      <c r="AX40">
        <f t="shared" si="289"/>
        <v>580.44774750123986</v>
      </c>
      <c r="AY40">
        <f t="shared" si="289"/>
        <v>805.33950530914501</v>
      </c>
      <c r="AZ40">
        <f t="shared" si="289"/>
        <v>1006.5490883822159</v>
      </c>
      <c r="BA40">
        <f t="shared" ref="BA40" si="290">BA28*SIN(PI()*BA29/180)</f>
        <v>1421.171381685245</v>
      </c>
      <c r="BE40">
        <f>BE28*SIN(PI()*BE29/180)</f>
        <v>92.126209885996516</v>
      </c>
      <c r="BF40">
        <f t="shared" ref="BF40:BR40" si="291">BF28*SIN(PI()*BF29/180)</f>
        <v>149.75215631927048</v>
      </c>
      <c r="BG40">
        <f t="shared" si="291"/>
        <v>258.78071062497196</v>
      </c>
      <c r="BH40">
        <f t="shared" si="291"/>
        <v>417.79573705771395</v>
      </c>
      <c r="BI40">
        <f t="shared" ref="BI40" si="292">BI28*SIN(PI()*BI29/180)</f>
        <v>-638.41384232680161</v>
      </c>
      <c r="BJ40">
        <f t="shared" si="291"/>
        <v>124.75966590475541</v>
      </c>
      <c r="BK40">
        <f t="shared" si="291"/>
        <v>184.6170428972143</v>
      </c>
      <c r="BL40">
        <f t="shared" si="291"/>
        <v>284.2305265926239</v>
      </c>
      <c r="BM40">
        <f t="shared" si="291"/>
        <v>418.87853631087751</v>
      </c>
      <c r="BN40">
        <f t="shared" ref="BN40" si="293">BN28*SIN(PI()*BN29/180)</f>
        <v>-661.28127208127944</v>
      </c>
      <c r="BO40">
        <f t="shared" si="291"/>
        <v>108.44293789537598</v>
      </c>
      <c r="BP40">
        <f t="shared" si="291"/>
        <v>167.18459960824242</v>
      </c>
      <c r="BQ40">
        <f t="shared" si="291"/>
        <v>271.50561860879793</v>
      </c>
      <c r="BR40">
        <f t="shared" si="291"/>
        <v>418.33713668429573</v>
      </c>
      <c r="BS40">
        <f t="shared" ref="BS40" si="294">BS28*SIN(PI()*BS29/180)</f>
        <v>649.84755720404053</v>
      </c>
      <c r="BW40">
        <f>BW28*SIN(PI()*BW29/180)</f>
        <v>23.821305789864834</v>
      </c>
      <c r="BX40">
        <f t="shared" ref="BX40:CJ40" si="295">BX28*SIN(PI()*BX29/180)</f>
        <v>35.285718479349633</v>
      </c>
      <c r="BY40">
        <f t="shared" si="295"/>
        <v>61.846618326520499</v>
      </c>
      <c r="BZ40">
        <f t="shared" si="295"/>
        <v>106.69388470307113</v>
      </c>
      <c r="CA40">
        <f t="shared" ref="CA40" si="296">CA28*SIN(PI()*CA29/180)</f>
        <v>202.97917712661757</v>
      </c>
      <c r="CB40">
        <f t="shared" si="295"/>
        <v>48.249283551246187</v>
      </c>
      <c r="CC40">
        <f t="shared" si="295"/>
        <v>70.590447604456671</v>
      </c>
      <c r="CD40">
        <f t="shared" si="295"/>
        <v>102.68928186958519</v>
      </c>
      <c r="CE40">
        <f t="shared" si="295"/>
        <v>153.6459393218658</v>
      </c>
      <c r="CF40">
        <f t="shared" ref="CF40" si="297">CF28*SIN(PI()*CF29/180)</f>
        <v>249.03280278475933</v>
      </c>
      <c r="CG40">
        <f t="shared" si="295"/>
        <v>36.035294670555508</v>
      </c>
      <c r="CH40">
        <f t="shared" si="295"/>
        <v>52.938083041903162</v>
      </c>
      <c r="CI40">
        <f t="shared" si="295"/>
        <v>82.267950098052822</v>
      </c>
      <c r="CJ40">
        <f t="shared" si="295"/>
        <v>130.16991201246847</v>
      </c>
    </row>
    <row r="41" spans="1:88" x14ac:dyDescent="0.25">
      <c r="B41" t="s">
        <v>21</v>
      </c>
      <c r="C41">
        <f>C30*COS(PI()*C31/180)</f>
        <v>9168.9556941137489</v>
      </c>
      <c r="D41">
        <f t="shared" ref="D41:J41" si="298">D30*COS(PI()*D31/180)</f>
        <v>9178.2229386014442</v>
      </c>
      <c r="E41">
        <f t="shared" si="298"/>
        <v>9006.8558777032449</v>
      </c>
      <c r="F41">
        <f t="shared" si="298"/>
        <v>-2400.9170347798322</v>
      </c>
      <c r="G41">
        <f t="shared" ref="G41" si="299">G30*COS(PI()*G31/180)</f>
        <v>-2400.9170347798322</v>
      </c>
      <c r="H41">
        <f t="shared" si="298"/>
        <v>-2400.9170347798322</v>
      </c>
      <c r="I41">
        <f t="shared" si="298"/>
        <v>-2400.9170347798322</v>
      </c>
      <c r="J41">
        <f t="shared" si="298"/>
        <v>2400.9170347798322</v>
      </c>
      <c r="K41">
        <f t="shared" ref="K41:P41" si="300">K30*COS(PI()*K31/180)</f>
        <v>-2400.9170347798322</v>
      </c>
      <c r="L41">
        <f t="shared" ref="L41" si="301">L30*COS(PI()*L31/180)</f>
        <v>-2400.9170347798322</v>
      </c>
      <c r="M41">
        <f t="shared" si="300"/>
        <v>3384.0193296669586</v>
      </c>
      <c r="N41">
        <f t="shared" si="300"/>
        <v>3388.6529519108062</v>
      </c>
      <c r="O41">
        <f t="shared" si="300"/>
        <v>5703.8864562415383</v>
      </c>
      <c r="P41">
        <f t="shared" si="300"/>
        <v>2400.9170347798322</v>
      </c>
      <c r="Q41">
        <f t="shared" ref="Q41" si="302">Q30*COS(PI()*Q31/180)</f>
        <v>2400.9170347798322</v>
      </c>
      <c r="T41" t="s">
        <v>21</v>
      </c>
      <c r="U41">
        <f>U30*COS(PI()*U31/180)</f>
        <v>4945.0207257494621</v>
      </c>
      <c r="V41">
        <f t="shared" ref="V41:AC41" si="303">V30*COS(PI()*V31/180)</f>
        <v>6405.2441858435332</v>
      </c>
      <c r="W41">
        <f t="shared" si="303"/>
        <v>7455.88268830793</v>
      </c>
      <c r="X41">
        <f t="shared" si="303"/>
        <v>8051.0293403319447</v>
      </c>
      <c r="Y41">
        <f t="shared" ref="Y41" si="304">Y30*COS(PI()*Y31/180)</f>
        <v>9093.9819058337653</v>
      </c>
      <c r="Z41">
        <f t="shared" si="303"/>
        <v>4135.604961033232</v>
      </c>
      <c r="AA41">
        <f t="shared" si="303"/>
        <v>4913.2557761309872</v>
      </c>
      <c r="AB41">
        <f t="shared" si="303"/>
        <v>5561.2213024118855</v>
      </c>
      <c r="AC41">
        <f t="shared" si="303"/>
        <v>5951.8452628372015</v>
      </c>
      <c r="AD41">
        <f t="shared" ref="AD41" si="305">AD30*COS(PI()*AD31/180)</f>
        <v>7470.9338608631379</v>
      </c>
      <c r="AE41">
        <f t="shared" ref="AE41" si="306">AE30*COS(PI()*AE31/180)</f>
        <v>4540.312843391348</v>
      </c>
      <c r="AF41">
        <f t="shared" ref="AF41:AH41" si="307">AF30*COS(PI()*AF31/180)</f>
        <v>5659.2499809872606</v>
      </c>
      <c r="AG41">
        <f t="shared" si="307"/>
        <v>6508.5519953599078</v>
      </c>
      <c r="AH41">
        <f t="shared" si="307"/>
        <v>7001.4373015845722</v>
      </c>
      <c r="AI41">
        <f t="shared" ref="AI41" si="308">AI30*COS(PI()*AI31/180)</f>
        <v>8282.457883348452</v>
      </c>
      <c r="AL41" t="s">
        <v>21</v>
      </c>
      <c r="AM41">
        <f>AM30*COS(PI()*AM31/180)</f>
        <v>1506.5346901964629</v>
      </c>
      <c r="AN41">
        <f t="shared" ref="AN41:AU41" si="309">AN30*COS(PI()*AN31/180)</f>
        <v>2242.5539120065928</v>
      </c>
      <c r="AO41">
        <f t="shared" si="309"/>
        <v>3385.502532054576</v>
      </c>
      <c r="AP41">
        <f t="shared" si="309"/>
        <v>4602.9251883945226</v>
      </c>
      <c r="AQ41">
        <f t="shared" ref="AQ41" si="310">AQ30*COS(PI()*AQ31/180)</f>
        <v>-5133.4503112305547</v>
      </c>
      <c r="AR41">
        <f t="shared" si="309"/>
        <v>1640.0587525132735</v>
      </c>
      <c r="AS41">
        <f t="shared" si="309"/>
        <v>2334.4419717312544</v>
      </c>
      <c r="AT41">
        <f t="shared" si="309"/>
        <v>3270.3462347276259</v>
      </c>
      <c r="AU41">
        <f t="shared" si="309"/>
        <v>4183.2920053406324</v>
      </c>
      <c r="AV41">
        <f t="shared" ref="AV41" si="311">AV30*COS(PI()*AV31/180)</f>
        <v>-5219.9346567775847</v>
      </c>
      <c r="AW41">
        <f t="shared" ref="AW41:AZ41" si="312">AW30*COS(PI()*AW31/180)</f>
        <v>1573.2967213548682</v>
      </c>
      <c r="AX41">
        <f t="shared" si="312"/>
        <v>2288.4979418689236</v>
      </c>
      <c r="AY41">
        <f t="shared" si="312"/>
        <v>3327.9243833911009</v>
      </c>
      <c r="AZ41">
        <f t="shared" si="312"/>
        <v>4393.1085968675779</v>
      </c>
      <c r="BA41">
        <f t="shared" ref="BA41" si="313">BA30*COS(PI()*BA31/180)</f>
        <v>5176.6924840040701</v>
      </c>
      <c r="BD41" t="s">
        <v>21</v>
      </c>
      <c r="BE41">
        <f>BE30*COS(PI()*BE31/180)</f>
        <v>414.41435835712252</v>
      </c>
      <c r="BF41">
        <f t="shared" ref="BF41:BR41" si="314">BF30*COS(PI()*BF31/180)</f>
        <v>606.83741633134946</v>
      </c>
      <c r="BG41">
        <f t="shared" si="314"/>
        <v>1009.2318595756477</v>
      </c>
      <c r="BH41">
        <f t="shared" si="314"/>
        <v>1569.3068657515785</v>
      </c>
      <c r="BI41">
        <f t="shared" ref="BI41" si="315">BI30*COS(PI()*BI31/180)</f>
        <v>-1876.5331979763107</v>
      </c>
      <c r="BJ41">
        <f t="shared" si="314"/>
        <v>564.45124106359424</v>
      </c>
      <c r="BK41">
        <f t="shared" si="314"/>
        <v>811.84929915838177</v>
      </c>
      <c r="BL41">
        <f t="shared" si="314"/>
        <v>1219.6439481973982</v>
      </c>
      <c r="BM41">
        <f t="shared" si="314"/>
        <v>1768.0294615586533</v>
      </c>
      <c r="BN41">
        <f t="shared" ref="BN41" si="316">BN30*COS(PI()*BN31/180)</f>
        <v>-2480.2262623352212</v>
      </c>
      <c r="BO41">
        <f t="shared" si="314"/>
        <v>489.43279971035838</v>
      </c>
      <c r="BP41">
        <f t="shared" si="314"/>
        <v>709.34335774486567</v>
      </c>
      <c r="BQ41">
        <f t="shared" si="314"/>
        <v>1114.4379038865229</v>
      </c>
      <c r="BR41">
        <f t="shared" si="314"/>
        <v>1668.6681636551159</v>
      </c>
      <c r="BS41">
        <f t="shared" ref="BS41" si="317">BS30*COS(PI()*BS31/180)</f>
        <v>2178.3797301557661</v>
      </c>
      <c r="BV41" t="s">
        <v>21</v>
      </c>
      <c r="BW41">
        <f>BW30*COS(PI()*BW31/180)</f>
        <v>147.56221889205574</v>
      </c>
      <c r="BX41">
        <f t="shared" ref="BX41:CJ41" si="318">BX30*COS(PI()*BX31/180)</f>
        <v>190.70828579710158</v>
      </c>
      <c r="BY41">
        <f t="shared" si="318"/>
        <v>301.45089842139282</v>
      </c>
      <c r="BZ41">
        <f t="shared" si="318"/>
        <v>439.9701775949444</v>
      </c>
      <c r="CA41">
        <f t="shared" ref="CA41" si="319">CA30*COS(PI()*CA31/180)</f>
        <v>719.56317167131795</v>
      </c>
      <c r="CB41">
        <f t="shared" si="318"/>
        <v>255.36017909288768</v>
      </c>
      <c r="CC41">
        <f t="shared" si="318"/>
        <v>318.06150763579808</v>
      </c>
      <c r="CD41">
        <f t="shared" si="318"/>
        <v>439.9627874185768</v>
      </c>
      <c r="CE41">
        <f t="shared" si="318"/>
        <v>639.31511319518006</v>
      </c>
      <c r="CF41">
        <f t="shared" ref="CF41" si="320">CF30*COS(PI()*CF31/180)</f>
        <v>900.21159970406427</v>
      </c>
      <c r="CG41">
        <f t="shared" si="318"/>
        <v>201.46119899247171</v>
      </c>
      <c r="CH41">
        <f t="shared" si="318"/>
        <v>254.38489671644979</v>
      </c>
      <c r="CI41">
        <f t="shared" si="318"/>
        <v>370.70684291998475</v>
      </c>
      <c r="CJ41">
        <f t="shared" si="318"/>
        <v>539.64264539506223</v>
      </c>
    </row>
    <row r="42" spans="1:88" x14ac:dyDescent="0.25">
      <c r="C42">
        <f>C30*SIN(PI()*C31/180)</f>
        <v>2011.0761700381402</v>
      </c>
      <c r="D42">
        <f t="shared" ref="D42:J42" si="321">D30*SIN(PI()*D31/180)</f>
        <v>2113.1149947196323</v>
      </c>
      <c r="E42">
        <f t="shared" si="321"/>
        <v>2242.6525146142299</v>
      </c>
      <c r="F42">
        <f t="shared" si="321"/>
        <v>-1657.8655638904825</v>
      </c>
      <c r="G42">
        <f t="shared" ref="G42" si="322">G30*SIN(PI()*G31/180)</f>
        <v>-1657.8655638904825</v>
      </c>
      <c r="H42">
        <f t="shared" si="321"/>
        <v>-1657.8655638904825</v>
      </c>
      <c r="I42">
        <f t="shared" si="321"/>
        <v>-1657.8655638904825</v>
      </c>
      <c r="J42">
        <f t="shared" si="321"/>
        <v>1657.865563890482</v>
      </c>
      <c r="K42">
        <f t="shared" ref="K42:P42" si="323">K30*SIN(PI()*K31/180)</f>
        <v>-1657.8655638904825</v>
      </c>
      <c r="L42">
        <f t="shared" ref="L42" si="324">L30*SIN(PI()*L31/180)</f>
        <v>-1657.8655638904825</v>
      </c>
      <c r="M42">
        <f t="shared" si="323"/>
        <v>176.60530307382885</v>
      </c>
      <c r="N42">
        <f t="shared" si="323"/>
        <v>227.62471541457487</v>
      </c>
      <c r="O42">
        <f t="shared" si="323"/>
        <v>1950.2590392523557</v>
      </c>
      <c r="P42">
        <f t="shared" si="323"/>
        <v>1657.8655638904822</v>
      </c>
      <c r="Q42">
        <f t="shared" ref="Q42" si="325">Q30*SIN(PI()*Q31/180)</f>
        <v>1657.8655638904822</v>
      </c>
      <c r="U42">
        <f>U30*SIN(PI()*U31/180)</f>
        <v>2442.2547933963783</v>
      </c>
      <c r="V42">
        <f t="shared" ref="V42:AC42" si="326">V30*SIN(PI()*V31/180)</f>
        <v>2737.7009692151887</v>
      </c>
      <c r="W42">
        <f t="shared" si="326"/>
        <v>2436.8653475086599</v>
      </c>
      <c r="X42">
        <f t="shared" si="326"/>
        <v>2058.6579893255234</v>
      </c>
      <c r="Y42">
        <f t="shared" ref="Y42" si="327">Y30*SIN(PI()*Y31/180)</f>
        <v>2575.571793990579</v>
      </c>
      <c r="Z42">
        <f t="shared" si="326"/>
        <v>1608.6985318287605</v>
      </c>
      <c r="AA42">
        <f t="shared" si="326"/>
        <v>1605.7200203150685</v>
      </c>
      <c r="AB42">
        <f t="shared" si="326"/>
        <v>1380.8938356925257</v>
      </c>
      <c r="AC42">
        <f t="shared" si="326"/>
        <v>1311.0559230286717</v>
      </c>
      <c r="AD42">
        <f t="shared" ref="AD42" si="328">AD30*SIN(PI()*AD31/180)</f>
        <v>1733.6537642762526</v>
      </c>
      <c r="AE42">
        <f t="shared" ref="AE42" si="329">AE30*SIN(PI()*AE31/180)</f>
        <v>2025.4766626125697</v>
      </c>
      <c r="AF42">
        <f t="shared" ref="AF42:AH42" si="330">AF30*SIN(PI()*AF31/180)</f>
        <v>2171.7104947651287</v>
      </c>
      <c r="AG42">
        <f t="shared" si="330"/>
        <v>1908.8795916005931</v>
      </c>
      <c r="AH42">
        <f t="shared" si="330"/>
        <v>1684.8569561770976</v>
      </c>
      <c r="AI42">
        <f t="shared" ref="AI42" si="331">AI30*SIN(PI()*AI31/180)</f>
        <v>2154.6127791334166</v>
      </c>
      <c r="AM42">
        <f>AM30*SIN(PI()*AM31/180)</f>
        <v>1212.9155159746203</v>
      </c>
      <c r="AN42">
        <f t="shared" ref="AN42:AU42" si="332">AN30*SIN(PI()*AN31/180)</f>
        <v>1704.6318690998014</v>
      </c>
      <c r="AO42">
        <f t="shared" si="332"/>
        <v>2139.4172075186525</v>
      </c>
      <c r="AP42">
        <f t="shared" si="332"/>
        <v>2507.1450099288563</v>
      </c>
      <c r="AQ42">
        <f t="shared" ref="AQ42" si="333">AQ30*SIN(PI()*AQ31/180)</f>
        <v>-2353.2838492801829</v>
      </c>
      <c r="AR42">
        <f t="shared" si="332"/>
        <v>1121.8509186695305</v>
      </c>
      <c r="AS42">
        <f t="shared" si="332"/>
        <v>1478.6241560527376</v>
      </c>
      <c r="AT42">
        <f t="shared" si="332"/>
        <v>1753.2796955819349</v>
      </c>
      <c r="AU42">
        <f t="shared" si="332"/>
        <v>1905.8451789268504</v>
      </c>
      <c r="AV42">
        <f t="shared" ref="AV42" si="334">AV30*SIN(PI()*AV31/180)</f>
        <v>-2217.758923743399</v>
      </c>
      <c r="AW42">
        <f t="shared" ref="AW42:AZ42" si="335">AW30*SIN(PI()*AW31/180)</f>
        <v>1167.3832173220753</v>
      </c>
      <c r="AX42">
        <f t="shared" si="335"/>
        <v>1591.6280125762696</v>
      </c>
      <c r="AY42">
        <f t="shared" si="335"/>
        <v>1946.3484515502937</v>
      </c>
      <c r="AZ42">
        <f t="shared" si="335"/>
        <v>2206.4950944278535</v>
      </c>
      <c r="BA42">
        <f t="shared" ref="BA42" si="336">BA30*SIN(PI()*BA31/180)</f>
        <v>2285.5213865117912</v>
      </c>
      <c r="BE42">
        <f>BE30*SIN(PI()*BE31/180)</f>
        <v>356.54143212775887</v>
      </c>
      <c r="BF42">
        <f t="shared" ref="BF42:BR42" si="337">BF30*SIN(PI()*BF31/180)</f>
        <v>550.54491643309711</v>
      </c>
      <c r="BG42">
        <f t="shared" si="337"/>
        <v>919.13578381602429</v>
      </c>
      <c r="BH42">
        <f t="shared" si="337"/>
        <v>1381.3456835960421</v>
      </c>
      <c r="BI42">
        <f t="shared" ref="BI42" si="338">BI30*SIN(PI()*BI31/180)</f>
        <v>-1542.4139677589214</v>
      </c>
      <c r="BJ42">
        <f t="shared" si="337"/>
        <v>423.03850803148066</v>
      </c>
      <c r="BK42">
        <f t="shared" si="337"/>
        <v>630.79615055951922</v>
      </c>
      <c r="BL42">
        <f t="shared" si="337"/>
        <v>911.5135945310401</v>
      </c>
      <c r="BM42">
        <f t="shared" si="337"/>
        <v>1268.9966113723406</v>
      </c>
      <c r="BN42">
        <f t="shared" ref="BN42" si="339">BN30*SIN(PI()*BN31/180)</f>
        <v>-1721.7267757271741</v>
      </c>
      <c r="BO42">
        <f t="shared" si="337"/>
        <v>389.78997007961982</v>
      </c>
      <c r="BP42">
        <f t="shared" si="337"/>
        <v>590.67053349630817</v>
      </c>
      <c r="BQ42">
        <f t="shared" si="337"/>
        <v>915.32468917353208</v>
      </c>
      <c r="BR42">
        <f t="shared" si="337"/>
        <v>1325.1711474841911</v>
      </c>
      <c r="BS42">
        <f t="shared" ref="BS42" si="340">BS30*SIN(PI()*BS31/180)</f>
        <v>1632.0703717430479</v>
      </c>
      <c r="BW42">
        <f>BW30*SIN(PI()*BW31/180)</f>
        <v>102.28906505914365</v>
      </c>
      <c r="BX42">
        <f t="shared" ref="BX42:CJ42" si="341">BX30*SIN(PI()*BX31/180)</f>
        <v>153.82239342658823</v>
      </c>
      <c r="BY42">
        <f t="shared" si="341"/>
        <v>275.3507287650213</v>
      </c>
      <c r="BZ42">
        <f t="shared" si="341"/>
        <v>443.65613518683307</v>
      </c>
      <c r="CA42">
        <f t="shared" ref="CA42" si="342">CA30*SIN(PI()*CA31/180)</f>
        <v>794.71397559669094</v>
      </c>
      <c r="CB42">
        <f t="shared" si="341"/>
        <v>158.51160408932859</v>
      </c>
      <c r="CC42">
        <f t="shared" si="341"/>
        <v>234.44189623451069</v>
      </c>
      <c r="CD42">
        <f t="shared" si="341"/>
        <v>358.1628507521072</v>
      </c>
      <c r="CE42">
        <f t="shared" si="341"/>
        <v>542.29373476487763</v>
      </c>
      <c r="CF42">
        <f t="shared" ref="CF42" si="343">CF30*SIN(PI()*CF31/180)</f>
        <v>862.47731150181187</v>
      </c>
      <c r="CG42">
        <f t="shared" si="341"/>
        <v>130.40033457423613</v>
      </c>
      <c r="CH42">
        <f t="shared" si="341"/>
        <v>194.13214483054949</v>
      </c>
      <c r="CI42">
        <f t="shared" si="341"/>
        <v>316.75678975856425</v>
      </c>
      <c r="CJ42">
        <f t="shared" si="341"/>
        <v>492.97493497585538</v>
      </c>
    </row>
    <row r="43" spans="1:88" x14ac:dyDescent="0.25">
      <c r="B43" t="s">
        <v>49</v>
      </c>
      <c r="C43">
        <f>C32*COS(PI()*C33/180)</f>
        <v>532.5882118779349</v>
      </c>
      <c r="D43">
        <f t="shared" ref="D43:J43" si="344">D32*COS(PI()*D33/180)</f>
        <v>455.1928697386673</v>
      </c>
      <c r="E43">
        <f t="shared" si="344"/>
        <v>414.2146858455925</v>
      </c>
      <c r="F43">
        <f t="shared" si="344"/>
        <v>103.42842028427761</v>
      </c>
      <c r="G43">
        <f t="shared" ref="G43" si="345">G32*COS(PI()*G33/180)</f>
        <v>103.42842028427761</v>
      </c>
      <c r="H43">
        <f t="shared" si="344"/>
        <v>-103.42842028427755</v>
      </c>
      <c r="I43">
        <f t="shared" si="344"/>
        <v>-103.42842028427755</v>
      </c>
      <c r="J43">
        <f t="shared" si="344"/>
        <v>103.42842028427761</v>
      </c>
      <c r="K43">
        <f t="shared" ref="K43:P43" si="346">K32*COS(PI()*K33/180)</f>
        <v>103.42842028427761</v>
      </c>
      <c r="L43">
        <f t="shared" ref="L43" si="347">L32*COS(PI()*L33/180)</f>
        <v>103.42842028427761</v>
      </c>
      <c r="M43">
        <f t="shared" si="346"/>
        <v>214.57989579682865</v>
      </c>
      <c r="N43">
        <f t="shared" si="346"/>
        <v>175.88222472719488</v>
      </c>
      <c r="O43">
        <f t="shared" si="346"/>
        <v>258.82155306493507</v>
      </c>
      <c r="P43">
        <f t="shared" si="346"/>
        <v>103.42842028427761</v>
      </c>
      <c r="Q43">
        <f t="shared" ref="Q43" si="348">Q32*COS(PI()*Q33/180)</f>
        <v>103.42842028427761</v>
      </c>
      <c r="T43" t="s">
        <v>49</v>
      </c>
      <c r="U43">
        <f>U32*COS(PI()*U33/180)</f>
        <v>128.45516986847875</v>
      </c>
      <c r="V43">
        <f t="shared" ref="V43:AC43" si="349">V32*COS(PI()*V33/180)</f>
        <v>153.44663455063719</v>
      </c>
      <c r="W43">
        <f t="shared" si="349"/>
        <v>190.21310947311684</v>
      </c>
      <c r="X43">
        <f t="shared" si="349"/>
        <v>210.18317555373096</v>
      </c>
      <c r="Y43">
        <f t="shared" ref="Y43" si="350">Y32*COS(PI()*Y33/180)</f>
        <v>274.18490690946163</v>
      </c>
      <c r="Z43">
        <f t="shared" si="349"/>
        <v>154.71512995000396</v>
      </c>
      <c r="AA43">
        <f t="shared" si="349"/>
        <v>161.71831243971781</v>
      </c>
      <c r="AB43">
        <f t="shared" si="349"/>
        <v>189.95250491301397</v>
      </c>
      <c r="AC43">
        <f t="shared" si="349"/>
        <v>203.40996359758071</v>
      </c>
      <c r="AD43">
        <f t="shared" ref="AD43" si="351">AD32*COS(PI()*AD33/180)</f>
        <v>296.03270562811304</v>
      </c>
      <c r="AE43">
        <f t="shared" ref="AE43" si="352">AE32*COS(PI()*AE33/180)</f>
        <v>141.58514990924132</v>
      </c>
      <c r="AF43">
        <f t="shared" ref="AF43:AH43" si="353">AF32*COS(PI()*AF33/180)</f>
        <v>157.58247349517751</v>
      </c>
      <c r="AG43">
        <f t="shared" si="353"/>
        <v>190.08280719306541</v>
      </c>
      <c r="AH43">
        <f t="shared" si="353"/>
        <v>206.79656957565581</v>
      </c>
      <c r="AI43">
        <f t="shared" ref="AI43" si="354">AI32*COS(PI()*AI33/180)</f>
        <v>285.1088062687873</v>
      </c>
      <c r="AL43" t="s">
        <v>49</v>
      </c>
      <c r="AM43">
        <f>AM32*COS(PI()*AM33/180)</f>
        <v>34.225729183820285</v>
      </c>
      <c r="AN43">
        <f t="shared" ref="AN43:AU43" si="355">AN32*COS(PI()*AN33/180)</f>
        <v>53.288274815252002</v>
      </c>
      <c r="AO43">
        <f t="shared" si="355"/>
        <v>70.695353280096427</v>
      </c>
      <c r="AP43">
        <f t="shared" si="355"/>
        <v>90.27270231091066</v>
      </c>
      <c r="AQ43">
        <f t="shared" ref="AQ43" si="356">AQ32*COS(PI()*AQ33/180)</f>
        <v>-110.14784719601717</v>
      </c>
      <c r="AR43">
        <f t="shared" si="355"/>
        <v>58.324253839996167</v>
      </c>
      <c r="AS43">
        <f t="shared" si="355"/>
        <v>103.21442030087101</v>
      </c>
      <c r="AT43">
        <f t="shared" si="355"/>
        <v>122.04301377874619</v>
      </c>
      <c r="AU43">
        <f t="shared" si="355"/>
        <v>114.9555271060771</v>
      </c>
      <c r="AV43">
        <f t="shared" ref="AV43" si="357">AV32*COS(PI()*AV33/180)</f>
        <v>-149.22329189897249</v>
      </c>
      <c r="AW43">
        <f t="shared" ref="AW43:AZ43" si="358">AW32*COS(PI()*AW33/180)</f>
        <v>46.274991511908226</v>
      </c>
      <c r="AX43">
        <f t="shared" si="358"/>
        <v>78.251347558061511</v>
      </c>
      <c r="AY43">
        <f t="shared" si="358"/>
        <v>96.369183529421306</v>
      </c>
      <c r="AZ43">
        <f t="shared" si="358"/>
        <v>102.61411470849386</v>
      </c>
      <c r="BA43">
        <f t="shared" ref="BA43" si="359">BA32*COS(PI()*BA33/180)</f>
        <v>129.68556954749482</v>
      </c>
      <c r="BD43" t="s">
        <v>49</v>
      </c>
      <c r="BE43">
        <f>BE32*COS(PI()*BE33/180)</f>
        <v>24.334130210202247</v>
      </c>
      <c r="BF43">
        <f t="shared" ref="BF43:BR43" si="360">BF32*COS(PI()*BF33/180)</f>
        <v>22.153326052448765</v>
      </c>
      <c r="BG43">
        <f t="shared" si="360"/>
        <v>31.69706363038253</v>
      </c>
      <c r="BH43">
        <f t="shared" si="360"/>
        <v>36.307836991962553</v>
      </c>
      <c r="BI43">
        <f t="shared" ref="BI43" si="361">BI32*COS(PI()*BI33/180)</f>
        <v>-36.214742915952762</v>
      </c>
      <c r="BJ43">
        <f t="shared" si="360"/>
        <v>72.006291407316496</v>
      </c>
      <c r="BK43">
        <f t="shared" si="360"/>
        <v>53.902045893873073</v>
      </c>
      <c r="BL43">
        <f t="shared" si="360"/>
        <v>108.12186286132697</v>
      </c>
      <c r="BM43">
        <f t="shared" si="360"/>
        <v>77.397109578380025</v>
      </c>
      <c r="BN43">
        <f t="shared" ref="BN43" si="362">BN32*COS(PI()*BN33/180)</f>
        <v>-103.56647595525294</v>
      </c>
      <c r="BO43">
        <f t="shared" si="360"/>
        <v>48.170210808759371</v>
      </c>
      <c r="BP43">
        <f t="shared" si="360"/>
        <v>38.027685973160914</v>
      </c>
      <c r="BQ43">
        <f>BQ32*COS(PI()*BQ33/180)</f>
        <v>69.909463245854752</v>
      </c>
      <c r="BR43">
        <f t="shared" si="360"/>
        <v>56.852473285171293</v>
      </c>
      <c r="BS43">
        <f t="shared" ref="BS43" si="363">BS32*COS(PI()*BS33/180)</f>
        <v>69.890609435602855</v>
      </c>
      <c r="BV43" t="s">
        <v>49</v>
      </c>
      <c r="BW43">
        <f>BW32*COS(PI()*BW33/180)</f>
        <v>-10.121099883067609</v>
      </c>
      <c r="BX43">
        <f t="shared" ref="BX43:CJ43" si="364">BX32*COS(PI()*BX33/180)</f>
        <v>11.067781222007753</v>
      </c>
      <c r="BY43">
        <f t="shared" si="364"/>
        <v>33.408216506090028</v>
      </c>
      <c r="BZ43">
        <f t="shared" si="364"/>
        <v>15.070114632317024</v>
      </c>
      <c r="CA43">
        <f t="shared" ref="CA43" si="365">CA32*COS(PI()*CA33/180)</f>
        <v>25.350779284984654</v>
      </c>
      <c r="CB43">
        <f t="shared" si="364"/>
        <v>-56.403311163837543</v>
      </c>
      <c r="CC43">
        <f t="shared" si="364"/>
        <v>80.732500370455639</v>
      </c>
      <c r="CD43">
        <f t="shared" si="364"/>
        <v>60.244196220143735</v>
      </c>
      <c r="CE43">
        <f t="shared" si="364"/>
        <v>80.702346209999362</v>
      </c>
      <c r="CF43">
        <f t="shared" ref="CF43" si="366">CF32*COS(PI()*CF33/180)</f>
        <v>163.6818526079133</v>
      </c>
      <c r="CG43">
        <f t="shared" si="364"/>
        <v>33.262205523452579</v>
      </c>
      <c r="CH43">
        <f t="shared" si="364"/>
        <v>45.900140796231696</v>
      </c>
      <c r="CI43">
        <f t="shared" si="364"/>
        <v>46.826206363116881</v>
      </c>
      <c r="CJ43">
        <f t="shared" si="364"/>
        <v>47.886230421158196</v>
      </c>
    </row>
    <row r="44" spans="1:88" x14ac:dyDescent="0.25">
      <c r="C44">
        <f>C32*SIN(PI()*C33/180)</f>
        <v>265.8858358226596</v>
      </c>
      <c r="D44">
        <f t="shared" ref="D44:I44" si="367">D32*SIN(PI()*D33/180)</f>
        <v>269.45699709930807</v>
      </c>
      <c r="E44">
        <f t="shared" si="367"/>
        <v>270.74051195819015</v>
      </c>
      <c r="F44">
        <f t="shared" si="367"/>
        <v>146.35978698116813</v>
      </c>
      <c r="G44">
        <f t="shared" ref="G44" si="368">G32*SIN(PI()*G33/180)</f>
        <v>146.35978698116813</v>
      </c>
      <c r="H44">
        <f t="shared" si="367"/>
        <v>-146.35978698116818</v>
      </c>
      <c r="I44">
        <f t="shared" si="367"/>
        <v>-146.35978698116818</v>
      </c>
      <c r="J44">
        <f>J32*SIN(PI()*J33/180)</f>
        <v>146.35978698116813</v>
      </c>
      <c r="K44">
        <f>K32*SIN(PI()*K33/180)</f>
        <v>146.35978698116813</v>
      </c>
      <c r="L44">
        <f>L32*SIN(PI()*L33/180)</f>
        <v>146.35978698116813</v>
      </c>
      <c r="M44">
        <f t="shared" ref="M44:P44" si="369">M32*SIN(PI()*M33/180)</f>
        <v>59.763024420745694</v>
      </c>
      <c r="N44">
        <f t="shared" si="369"/>
        <v>61.548605059069942</v>
      </c>
      <c r="O44">
        <f t="shared" si="369"/>
        <v>208.5501494696791</v>
      </c>
      <c r="P44">
        <f t="shared" si="369"/>
        <v>146.35978698116813</v>
      </c>
      <c r="Q44">
        <f t="shared" ref="Q44" si="370">Q32*SIN(PI()*Q33/180)</f>
        <v>146.35978698116813</v>
      </c>
      <c r="U44">
        <f>U32*SIN(PI()*U33/180)</f>
        <v>95.570168748120182</v>
      </c>
      <c r="V44">
        <f t="shared" ref="V44:AC44" si="371">V32*SIN(PI()*V33/180)</f>
        <v>104.54296635769704</v>
      </c>
      <c r="W44">
        <f t="shared" si="371"/>
        <v>105.33656842116228</v>
      </c>
      <c r="X44">
        <f t="shared" si="371"/>
        <v>108.64490829284243</v>
      </c>
      <c r="Y44">
        <f t="shared" ref="Y44" si="372">Y32*SIN(PI()*Y33/180)</f>
        <v>206.86729026915592</v>
      </c>
      <c r="Z44">
        <f t="shared" si="371"/>
        <v>115.49308492303719</v>
      </c>
      <c r="AA44">
        <f t="shared" si="371"/>
        <v>113.58738007808988</v>
      </c>
      <c r="AB44">
        <f t="shared" si="371"/>
        <v>107.19414672720849</v>
      </c>
      <c r="AC44">
        <f t="shared" si="371"/>
        <v>101.88508662582204</v>
      </c>
      <c r="AD44">
        <f t="shared" ref="AD44" si="373">AD32*SIN(PI()*AD33/180)</f>
        <v>172.29502024866622</v>
      </c>
      <c r="AE44">
        <f t="shared" ref="AE44" si="374">AE32*SIN(PI()*AE33/180)</f>
        <v>105.53162683557871</v>
      </c>
      <c r="AF44">
        <f t="shared" ref="AF44:AH44" si="375">AF32*SIN(PI()*AF33/180)</f>
        <v>109.06517321789345</v>
      </c>
      <c r="AG44">
        <f t="shared" si="375"/>
        <v>106.26535757418537</v>
      </c>
      <c r="AH44">
        <f t="shared" si="375"/>
        <v>105.26499745933224</v>
      </c>
      <c r="AI44">
        <f t="shared" ref="AI44" si="376">AI32*SIN(PI()*AI33/180)</f>
        <v>189.58115525891108</v>
      </c>
      <c r="AM44">
        <f>AM32*SIN(PI()*AM33/180)</f>
        <v>37.477207449116491</v>
      </c>
      <c r="AN44">
        <f t="shared" ref="AN44:AU44" si="377">AN32*SIN(PI()*AN33/180)</f>
        <v>58.215869649284073</v>
      </c>
      <c r="AO44">
        <f t="shared" si="377"/>
        <v>70.269551701870569</v>
      </c>
      <c r="AP44">
        <f t="shared" si="377"/>
        <v>82.377426791407885</v>
      </c>
      <c r="AQ44">
        <f t="shared" ref="AQ44" si="378">AQ32*SIN(PI()*AQ33/180)</f>
        <v>-98.158159275818718</v>
      </c>
      <c r="AR44">
        <f t="shared" si="377"/>
        <v>65.008999896066214</v>
      </c>
      <c r="AS44">
        <f t="shared" si="377"/>
        <v>116.15022450925636</v>
      </c>
      <c r="AT44">
        <f t="shared" si="377"/>
        <v>125.56434902323011</v>
      </c>
      <c r="AU44">
        <f t="shared" si="377"/>
        <v>107.8751337119397</v>
      </c>
      <c r="AV44">
        <f t="shared" ref="AV44" si="379">AV32*SIN(PI()*AV33/180)</f>
        <v>-164.72668535335436</v>
      </c>
      <c r="AW44">
        <f t="shared" ref="AW44:AZ44" si="380">AW32*SIN(PI()*AW33/180)</f>
        <v>51.24310367259136</v>
      </c>
      <c r="AX44">
        <f t="shared" si="380"/>
        <v>87.18304707927021</v>
      </c>
      <c r="AY44">
        <f t="shared" si="380"/>
        <v>97.91695036255031</v>
      </c>
      <c r="AZ44">
        <f t="shared" si="380"/>
        <v>95.126280251673791</v>
      </c>
      <c r="BA44">
        <f t="shared" ref="BA44" si="381">BA32*SIN(PI()*BA33/180)</f>
        <v>131.44242231458657</v>
      </c>
      <c r="BE44">
        <f>BE32*SIN(PI()*BE33/180)</f>
        <v>23.140344362499807</v>
      </c>
      <c r="BF44">
        <f t="shared" ref="BF44:BK44" si="382">BF32*SIN(PI()*BF33/180)</f>
        <v>24.623893902635366</v>
      </c>
      <c r="BG44">
        <f t="shared" si="382"/>
        <v>34.969846680380499</v>
      </c>
      <c r="BH44">
        <f t="shared" si="382"/>
        <v>45.11251276326297</v>
      </c>
      <c r="BI44">
        <f t="shared" ref="BI44" si="383">BI32*SIN(PI()*BI33/180)</f>
        <v>-43.938760301451197</v>
      </c>
      <c r="BJ44">
        <f t="shared" si="382"/>
        <v>130.01472573049486</v>
      </c>
      <c r="BK44">
        <f t="shared" si="382"/>
        <v>68.524784767588457</v>
      </c>
      <c r="BL44">
        <f>BL32*SIN(PI()*BL33/180)</f>
        <v>136.49629101302068</v>
      </c>
      <c r="BM44">
        <f>BM32*SIN(PI()*BM33/180)</f>
        <v>89.662091659676364</v>
      </c>
      <c r="BN44">
        <f>BN32*SIN(PI()*BN33/180)</f>
        <v>-130.15869913549227</v>
      </c>
      <c r="BO44">
        <f t="shared" ref="BO44:BR44" si="384">BO32*SIN(PI()*BO33/180)</f>
        <v>76.577535046497331</v>
      </c>
      <c r="BP44">
        <f t="shared" si="384"/>
        <v>46.574339335111908</v>
      </c>
      <c r="BQ44">
        <f t="shared" si="384"/>
        <v>85.733068846700604</v>
      </c>
      <c r="BR44">
        <f t="shared" si="384"/>
        <v>67.38730221146966</v>
      </c>
      <c r="BS44">
        <f t="shared" ref="BS44" si="385">BS32*SIN(PI()*BS33/180)</f>
        <v>87.048729718471748</v>
      </c>
      <c r="BW44">
        <f>BW32*SIN(PI()*BW33/180)</f>
        <v>-6.9319089999615038</v>
      </c>
      <c r="BX44">
        <f t="shared" ref="BX44:CC44" si="386">BX32*SIN(PI()*BX33/180)</f>
        <v>8.2334499258271361</v>
      </c>
      <c r="BY44">
        <f t="shared" si="386"/>
        <v>21.968227745191957</v>
      </c>
      <c r="BZ44">
        <f t="shared" si="386"/>
        <v>16.903213944463708</v>
      </c>
      <c r="CA44">
        <f t="shared" ref="CA44" si="387">CA32*SIN(PI()*CA33/180)</f>
        <v>33.823332451608685</v>
      </c>
      <c r="CB44">
        <f t="shared" si="386"/>
        <v>-87.176451084550948</v>
      </c>
      <c r="CC44">
        <f t="shared" si="386"/>
        <v>87.607592791783063</v>
      </c>
      <c r="CD44">
        <f>CD32*SIN(PI()*CD33/180)</f>
        <v>154.46201254355751</v>
      </c>
      <c r="CE44">
        <f>CE32*SIN(PI()*CE33/180)</f>
        <v>101.07221920985248</v>
      </c>
      <c r="CF44">
        <f>CF32*SIN(PI()*CF33/180)</f>
        <v>122.34475862806524</v>
      </c>
      <c r="CG44">
        <f t="shared" ref="CG44:CJ44" si="388">CG32*SIN(PI()*CG33/180)</f>
        <v>47.054180042256235</v>
      </c>
      <c r="CH44">
        <f t="shared" si="388"/>
        <v>47.920521358805104</v>
      </c>
      <c r="CI44">
        <f t="shared" si="388"/>
        <v>88.215120144374737</v>
      </c>
      <c r="CJ44">
        <f t="shared" si="388"/>
        <v>58.987716577158089</v>
      </c>
    </row>
    <row r="46" spans="1:88" x14ac:dyDescent="0.25">
      <c r="A46" t="s">
        <v>48</v>
      </c>
      <c r="B46" t="s">
        <v>20</v>
      </c>
      <c r="C46">
        <f>C28*COS(PI()*C35/180)</f>
        <v>7081.8791762676356</v>
      </c>
      <c r="D46">
        <f t="shared" ref="D46:Q46" si="389">D28*COS(PI()*D35/180)</f>
        <v>6857.9569594590548</v>
      </c>
      <c r="E46">
        <f t="shared" si="389"/>
        <v>6656.2373282912058</v>
      </c>
      <c r="F46">
        <f t="shared" si="389"/>
        <v>548.65552900022328</v>
      </c>
      <c r="G46">
        <f t="shared" si="389"/>
        <v>548.65552900022328</v>
      </c>
      <c r="H46">
        <f t="shared" si="389"/>
        <v>548.65552900022294</v>
      </c>
      <c r="I46">
        <f t="shared" si="389"/>
        <v>548.65552900022294</v>
      </c>
      <c r="J46">
        <f t="shared" si="389"/>
        <v>548.65552900022328</v>
      </c>
      <c r="K46">
        <f t="shared" si="389"/>
        <v>548.65552900022328</v>
      </c>
      <c r="L46">
        <f t="shared" si="389"/>
        <v>548.65552900022328</v>
      </c>
      <c r="M46">
        <f t="shared" si="389"/>
        <v>3266.6118236337061</v>
      </c>
      <c r="N46">
        <f t="shared" si="389"/>
        <v>3154.6507152294162</v>
      </c>
      <c r="O46">
        <f t="shared" si="389"/>
        <v>3602.4464286457146</v>
      </c>
      <c r="P46">
        <f t="shared" si="389"/>
        <v>548.65552900022328</v>
      </c>
      <c r="Q46">
        <f t="shared" si="389"/>
        <v>548.65552900022328</v>
      </c>
      <c r="U46">
        <f>U28*COS(PI()*U35/180)</f>
        <v>1867.9820327788825</v>
      </c>
      <c r="V46">
        <f t="shared" ref="V46:AI46" si="390">V28*COS(PI()*V35/180)</f>
        <v>2557.1920637495186</v>
      </c>
      <c r="W46">
        <f t="shared" si="390"/>
        <v>3427.1603638765605</v>
      </c>
      <c r="X46">
        <f t="shared" si="390"/>
        <v>4324.434584839084</v>
      </c>
      <c r="Y46">
        <f t="shared" si="390"/>
        <v>6335.6351775914836</v>
      </c>
      <c r="Z46">
        <f t="shared" si="390"/>
        <v>1559.6583326450839</v>
      </c>
      <c r="AA46">
        <f t="shared" si="390"/>
        <v>2051.547598167152</v>
      </c>
      <c r="AB46">
        <f t="shared" si="390"/>
        <v>2709.3384975578683</v>
      </c>
      <c r="AC46">
        <f t="shared" si="390"/>
        <v>3515.2481400162792</v>
      </c>
      <c r="AD46">
        <f t="shared" si="390"/>
        <v>5306.9543926071401</v>
      </c>
      <c r="AE46">
        <f t="shared" si="390"/>
        <v>1713.8201827119833</v>
      </c>
      <c r="AF46">
        <f t="shared" si="390"/>
        <v>2304.3698309583351</v>
      </c>
      <c r="AG46">
        <f t="shared" si="390"/>
        <v>3068.2494307172146</v>
      </c>
      <c r="AH46">
        <f t="shared" si="390"/>
        <v>3919.8413624276823</v>
      </c>
      <c r="AI46">
        <f t="shared" si="390"/>
        <v>5821.2947850993105</v>
      </c>
      <c r="AM46">
        <f t="shared" ref="AM46:BA46" si="391">AM28*COS(PI()*AM35/180)</f>
        <v>367.96217485868857</v>
      </c>
      <c r="AN46">
        <f t="shared" si="391"/>
        <v>567.04155131128971</v>
      </c>
      <c r="AO46">
        <f t="shared" si="391"/>
        <v>945.8319292962691</v>
      </c>
      <c r="AP46">
        <f t="shared" si="391"/>
        <v>1362.4314418888976</v>
      </c>
      <c r="AQ46">
        <f t="shared" si="391"/>
        <v>2227.6599642093574</v>
      </c>
      <c r="AR46">
        <f t="shared" si="391"/>
        <v>425.63395908148317</v>
      </c>
      <c r="AS46">
        <f t="shared" si="391"/>
        <v>605.88190881052049</v>
      </c>
      <c r="AT46">
        <f t="shared" si="391"/>
        <v>926.6556479540975</v>
      </c>
      <c r="AU46">
        <f t="shared" si="391"/>
        <v>1283.257038658481</v>
      </c>
      <c r="AV46">
        <f t="shared" si="391"/>
        <v>1874.1457832966162</v>
      </c>
      <c r="AW46">
        <f t="shared" si="391"/>
        <v>396.79806697008581</v>
      </c>
      <c r="AX46">
        <f t="shared" si="391"/>
        <v>586.46173006090521</v>
      </c>
      <c r="AY46">
        <f t="shared" si="391"/>
        <v>936.24378862518336</v>
      </c>
      <c r="AZ46">
        <f t="shared" si="391"/>
        <v>1322.8442402736891</v>
      </c>
      <c r="BA46">
        <f t="shared" si="391"/>
        <v>2050.902873752987</v>
      </c>
      <c r="BE46">
        <f t="shared" ref="BE46:BS46" si="392">BE28*COS(PI()*BE35/180)</f>
        <v>88.351799842577464</v>
      </c>
      <c r="BF46">
        <f t="shared" si="392"/>
        <v>124.27105852423888</v>
      </c>
      <c r="BG46">
        <f t="shared" si="392"/>
        <v>206.86676994352717</v>
      </c>
      <c r="BH46">
        <f t="shared" si="392"/>
        <v>326.09074455717013</v>
      </c>
      <c r="BI46">
        <f t="shared" si="392"/>
        <v>531.65045843757218</v>
      </c>
      <c r="BJ46">
        <f t="shared" si="392"/>
        <v>147.90380623436803</v>
      </c>
      <c r="BK46">
        <f t="shared" si="392"/>
        <v>194.82998614167511</v>
      </c>
      <c r="BL46">
        <f t="shared" si="392"/>
        <v>279.35463033452805</v>
      </c>
      <c r="BM46">
        <f t="shared" si="392"/>
        <v>395.38066114207123</v>
      </c>
      <c r="BN46">
        <f t="shared" si="392"/>
        <v>548.24546024633241</v>
      </c>
      <c r="BO46">
        <f t="shared" si="392"/>
        <v>118.12780303847273</v>
      </c>
      <c r="BP46">
        <f t="shared" si="392"/>
        <v>159.55052233295694</v>
      </c>
      <c r="BQ46">
        <f t="shared" si="392"/>
        <v>243.11070013902753</v>
      </c>
      <c r="BR46">
        <f t="shared" si="392"/>
        <v>360.73570284962068</v>
      </c>
      <c r="BS46">
        <f t="shared" si="392"/>
        <v>539.94795934195236</v>
      </c>
    </row>
    <row r="47" spans="1:88" x14ac:dyDescent="0.25">
      <c r="C47">
        <f>C28*SIN(PI()*C35/180)</f>
        <v>2113.7276350468806</v>
      </c>
      <c r="D47">
        <f t="shared" ref="D47:Q47" si="393">D28*SIN(PI()*D35/180)</f>
        <v>2270.5745392345702</v>
      </c>
      <c r="E47">
        <f t="shared" si="393"/>
        <v>2417.2865567902086</v>
      </c>
      <c r="F47">
        <f t="shared" si="393"/>
        <v>652.81745487508715</v>
      </c>
      <c r="G47">
        <f t="shared" si="393"/>
        <v>652.81745487508715</v>
      </c>
      <c r="H47">
        <f t="shared" si="393"/>
        <v>652.81745487508738</v>
      </c>
      <c r="I47">
        <f t="shared" si="393"/>
        <v>652.81745487508738</v>
      </c>
      <c r="J47">
        <f t="shared" si="393"/>
        <v>652.81745487508715</v>
      </c>
      <c r="K47">
        <f t="shared" si="393"/>
        <v>652.81745487508715</v>
      </c>
      <c r="L47">
        <f t="shared" si="393"/>
        <v>652.81745487508715</v>
      </c>
      <c r="M47">
        <f t="shared" si="393"/>
        <v>730.45509008589647</v>
      </c>
      <c r="N47">
        <f t="shared" si="393"/>
        <v>808.87854217974143</v>
      </c>
      <c r="O47">
        <f t="shared" si="393"/>
        <v>1535.0520058326479</v>
      </c>
      <c r="P47">
        <f t="shared" si="393"/>
        <v>652.81745487508715</v>
      </c>
      <c r="Q47">
        <f t="shared" si="393"/>
        <v>652.81745487508715</v>
      </c>
      <c r="U47">
        <f>U28*SIN(PI()*U35/180)</f>
        <v>1222.2369136327206</v>
      </c>
      <c r="V47">
        <f t="shared" ref="V47:AI47" si="394">V28*SIN(PI()*V35/180)</f>
        <v>1484.3338437233717</v>
      </c>
      <c r="W47">
        <f t="shared" si="394"/>
        <v>1586.7461314335469</v>
      </c>
      <c r="X47">
        <f t="shared" si="394"/>
        <v>1820.8498187445111</v>
      </c>
      <c r="Y47">
        <f t="shared" si="394"/>
        <v>2755.1994950110006</v>
      </c>
      <c r="Z47">
        <f t="shared" si="394"/>
        <v>882.62502549558769</v>
      </c>
      <c r="AA47">
        <f t="shared" si="394"/>
        <v>1040.1974426945765</v>
      </c>
      <c r="AB47">
        <f t="shared" si="394"/>
        <v>1079.8171426238102</v>
      </c>
      <c r="AC47">
        <f t="shared" si="394"/>
        <v>1311.6209683500613</v>
      </c>
      <c r="AD47">
        <f t="shared" si="394"/>
        <v>1957.0389543956242</v>
      </c>
      <c r="AE47">
        <f t="shared" si="394"/>
        <v>1052.4309695641539</v>
      </c>
      <c r="AF47">
        <f t="shared" si="394"/>
        <v>1262.2656432089741</v>
      </c>
      <c r="AG47">
        <f t="shared" si="394"/>
        <v>1333.2816370286782</v>
      </c>
      <c r="AH47">
        <f t="shared" si="394"/>
        <v>1566.2353935472856</v>
      </c>
      <c r="AI47">
        <f t="shared" si="394"/>
        <v>2356.1192247033127</v>
      </c>
      <c r="AM47">
        <f t="shared" ref="AM47:BA47" si="395">AM28*SIN(PI()*AM35/180)</f>
        <v>401.69075034876238</v>
      </c>
      <c r="AN47">
        <f t="shared" si="395"/>
        <v>600.94067916046356</v>
      </c>
      <c r="AO47">
        <f t="shared" si="395"/>
        <v>859.42617787129802</v>
      </c>
      <c r="AP47">
        <f t="shared" si="395"/>
        <v>1092.7773738083047</v>
      </c>
      <c r="AQ47">
        <f t="shared" si="395"/>
        <v>1580.2217360880177</v>
      </c>
      <c r="AR47">
        <f t="shared" si="395"/>
        <v>393.11003202095725</v>
      </c>
      <c r="AS47">
        <f t="shared" si="395"/>
        <v>559.95481584201616</v>
      </c>
      <c r="AT47">
        <f t="shared" si="395"/>
        <v>751.25283274699234</v>
      </c>
      <c r="AU47">
        <f t="shared" si="395"/>
        <v>920.32080295612707</v>
      </c>
      <c r="AV47">
        <f t="shared" si="395"/>
        <v>1262.1210272824731</v>
      </c>
      <c r="AW47">
        <f t="shared" si="395"/>
        <v>397.40039118485981</v>
      </c>
      <c r="AX47">
        <f t="shared" si="395"/>
        <v>580.44774750123986</v>
      </c>
      <c r="AY47">
        <f t="shared" si="395"/>
        <v>805.33950530914501</v>
      </c>
      <c r="AZ47">
        <f t="shared" si="395"/>
        <v>1006.5490883822159</v>
      </c>
      <c r="BA47">
        <f t="shared" si="395"/>
        <v>1421.1713816852448</v>
      </c>
      <c r="BE47">
        <f t="shared" ref="BE47:BS47" si="396">BE28*SIN(PI()*BE35/180)</f>
        <v>92.126209885996516</v>
      </c>
      <c r="BF47">
        <f t="shared" si="396"/>
        <v>149.75215631927048</v>
      </c>
      <c r="BG47">
        <f t="shared" si="396"/>
        <v>258.78071062497202</v>
      </c>
      <c r="BH47">
        <f t="shared" si="396"/>
        <v>417.79573705771395</v>
      </c>
      <c r="BI47">
        <f t="shared" si="396"/>
        <v>638.41384232680161</v>
      </c>
      <c r="BJ47">
        <f t="shared" si="396"/>
        <v>124.75966590475541</v>
      </c>
      <c r="BK47">
        <f t="shared" si="396"/>
        <v>184.6170428972143</v>
      </c>
      <c r="BL47">
        <f t="shared" si="396"/>
        <v>284.2305265926239</v>
      </c>
      <c r="BM47">
        <f t="shared" si="396"/>
        <v>418.87853631087751</v>
      </c>
      <c r="BN47">
        <f t="shared" si="396"/>
        <v>661.28127208127933</v>
      </c>
      <c r="BO47">
        <f t="shared" si="396"/>
        <v>108.44293789537599</v>
      </c>
      <c r="BP47">
        <f t="shared" si="396"/>
        <v>167.18459960824242</v>
      </c>
      <c r="BQ47">
        <f t="shared" si="396"/>
        <v>271.50561860879793</v>
      </c>
      <c r="BR47">
        <f t="shared" si="396"/>
        <v>418.33713668429573</v>
      </c>
      <c r="BS47">
        <f t="shared" si="396"/>
        <v>649.84755720404053</v>
      </c>
    </row>
    <row r="48" spans="1:88" x14ac:dyDescent="0.25">
      <c r="B48" t="s">
        <v>21</v>
      </c>
      <c r="C48">
        <f>C30*COS(PI()*C36/180)</f>
        <v>9168.9556941137489</v>
      </c>
      <c r="D48">
        <f t="shared" ref="D48:Q48" si="397">D30*COS(PI()*D36/180)</f>
        <v>9178.2229386014442</v>
      </c>
      <c r="E48">
        <f t="shared" si="397"/>
        <v>9006.8558777032449</v>
      </c>
      <c r="F48">
        <f t="shared" si="397"/>
        <v>2400.9170347798322</v>
      </c>
      <c r="G48">
        <f t="shared" si="397"/>
        <v>2400.9170347798322</v>
      </c>
      <c r="H48">
        <f t="shared" si="397"/>
        <v>2400.9170347798322</v>
      </c>
      <c r="I48">
        <f t="shared" si="397"/>
        <v>2400.9170347798322</v>
      </c>
      <c r="J48">
        <f t="shared" si="397"/>
        <v>2400.9170347798322</v>
      </c>
      <c r="K48">
        <f t="shared" si="397"/>
        <v>2400.9170347798322</v>
      </c>
      <c r="L48">
        <f t="shared" si="397"/>
        <v>2400.9170347798322</v>
      </c>
      <c r="M48">
        <f t="shared" si="397"/>
        <v>3384.0193296669586</v>
      </c>
      <c r="N48">
        <f t="shared" si="397"/>
        <v>3388.6529519108062</v>
      </c>
      <c r="O48">
        <f t="shared" si="397"/>
        <v>5703.8864562415383</v>
      </c>
      <c r="P48">
        <f t="shared" si="397"/>
        <v>2400.9170347798322</v>
      </c>
      <c r="Q48">
        <f t="shared" si="397"/>
        <v>2400.9170347798322</v>
      </c>
      <c r="U48">
        <f>U30*COS(PI()*U36/180)</f>
        <v>4945.0207257494621</v>
      </c>
      <c r="V48">
        <f t="shared" ref="V48:AI48" si="398">V30*COS(PI()*V36/180)</f>
        <v>6405.2441858435332</v>
      </c>
      <c r="W48">
        <f t="shared" si="398"/>
        <v>7455.88268830793</v>
      </c>
      <c r="X48">
        <f t="shared" si="398"/>
        <v>8051.0293403319447</v>
      </c>
      <c r="Y48">
        <f t="shared" si="398"/>
        <v>9093.9819058337653</v>
      </c>
      <c r="Z48">
        <f t="shared" si="398"/>
        <v>4135.604961033232</v>
      </c>
      <c r="AA48">
        <f t="shared" si="398"/>
        <v>4913.2557761309872</v>
      </c>
      <c r="AB48">
        <f t="shared" si="398"/>
        <v>5561.2213024118855</v>
      </c>
      <c r="AC48">
        <f t="shared" si="398"/>
        <v>5951.8452628372015</v>
      </c>
      <c r="AD48">
        <f t="shared" si="398"/>
        <v>7470.9338608631379</v>
      </c>
      <c r="AE48">
        <f t="shared" si="398"/>
        <v>4540.312843391348</v>
      </c>
      <c r="AF48">
        <f t="shared" si="398"/>
        <v>5659.2499809872606</v>
      </c>
      <c r="AG48">
        <f t="shared" si="398"/>
        <v>6508.5519953599078</v>
      </c>
      <c r="AH48">
        <f t="shared" si="398"/>
        <v>7001.4373015845722</v>
      </c>
      <c r="AI48">
        <f t="shared" si="398"/>
        <v>8282.457883348452</v>
      </c>
      <c r="AM48">
        <f t="shared" ref="AM48:BA48" si="399">AM30*COS(PI()*AM36/180)</f>
        <v>1506.5346901964629</v>
      </c>
      <c r="AN48">
        <f t="shared" si="399"/>
        <v>2242.5539120065928</v>
      </c>
      <c r="AO48">
        <f t="shared" si="399"/>
        <v>3385.502532054576</v>
      </c>
      <c r="AP48">
        <f t="shared" si="399"/>
        <v>4602.9251883945226</v>
      </c>
      <c r="AQ48">
        <f t="shared" si="399"/>
        <v>5133.4503112305547</v>
      </c>
      <c r="AR48">
        <f t="shared" si="399"/>
        <v>1640.0587525132735</v>
      </c>
      <c r="AS48">
        <f t="shared" si="399"/>
        <v>2334.4419717312544</v>
      </c>
      <c r="AT48">
        <f t="shared" si="399"/>
        <v>3270.3462347276259</v>
      </c>
      <c r="AU48">
        <f t="shared" si="399"/>
        <v>4183.2920053406324</v>
      </c>
      <c r="AV48">
        <f t="shared" si="399"/>
        <v>5219.9346567775847</v>
      </c>
      <c r="AW48">
        <f t="shared" si="399"/>
        <v>1573.2967213548682</v>
      </c>
      <c r="AX48">
        <f t="shared" si="399"/>
        <v>2288.4979418689236</v>
      </c>
      <c r="AY48">
        <f t="shared" si="399"/>
        <v>3327.9243833911009</v>
      </c>
      <c r="AZ48">
        <f t="shared" si="399"/>
        <v>4393.1085968675779</v>
      </c>
      <c r="BA48">
        <f t="shared" si="399"/>
        <v>5176.6924840040701</v>
      </c>
      <c r="BE48">
        <f t="shared" ref="BE48:BS48" si="400">BE30*COS(PI()*BE36/180)</f>
        <v>414.41435835712252</v>
      </c>
      <c r="BF48">
        <f t="shared" si="400"/>
        <v>606.83741633134946</v>
      </c>
      <c r="BG48">
        <f t="shared" si="400"/>
        <v>1009.2318595756477</v>
      </c>
      <c r="BH48">
        <f t="shared" si="400"/>
        <v>1569.3068657515785</v>
      </c>
      <c r="BI48">
        <f t="shared" si="400"/>
        <v>1876.5331979763107</v>
      </c>
      <c r="BJ48">
        <f t="shared" si="400"/>
        <v>564.45124106359424</v>
      </c>
      <c r="BK48">
        <f t="shared" si="400"/>
        <v>811.84929915838177</v>
      </c>
      <c r="BL48">
        <f t="shared" si="400"/>
        <v>1219.6439481973982</v>
      </c>
      <c r="BM48">
        <f t="shared" si="400"/>
        <v>1768.0294615586533</v>
      </c>
      <c r="BN48">
        <f t="shared" si="400"/>
        <v>2480.2262623352212</v>
      </c>
      <c r="BO48">
        <f t="shared" si="400"/>
        <v>489.43279971035838</v>
      </c>
      <c r="BP48">
        <f t="shared" si="400"/>
        <v>709.34335774486567</v>
      </c>
      <c r="BQ48">
        <f t="shared" si="400"/>
        <v>1114.4379038865231</v>
      </c>
      <c r="BR48">
        <f t="shared" si="400"/>
        <v>1668.6681636551159</v>
      </c>
      <c r="BS48">
        <f t="shared" si="400"/>
        <v>2178.3797301557661</v>
      </c>
    </row>
    <row r="49" spans="2:71" x14ac:dyDescent="0.25">
      <c r="C49">
        <f>C30*SIN(PI()*C36/180)</f>
        <v>2011.0761700381402</v>
      </c>
      <c r="D49">
        <f t="shared" ref="D49:Q49" si="401">D30*SIN(PI()*D36/180)</f>
        <v>2113.1149947196327</v>
      </c>
      <c r="E49">
        <f t="shared" si="401"/>
        <v>2242.6525146142299</v>
      </c>
      <c r="F49">
        <f t="shared" si="401"/>
        <v>1657.8655638904822</v>
      </c>
      <c r="G49">
        <f t="shared" si="401"/>
        <v>1657.8655638904822</v>
      </c>
      <c r="H49">
        <f t="shared" si="401"/>
        <v>1657.8655638904822</v>
      </c>
      <c r="I49">
        <f t="shared" si="401"/>
        <v>1657.8655638904822</v>
      </c>
      <c r="J49">
        <f t="shared" si="401"/>
        <v>1657.865563890482</v>
      </c>
      <c r="K49">
        <f t="shared" si="401"/>
        <v>1657.8655638904822</v>
      </c>
      <c r="L49">
        <f t="shared" si="401"/>
        <v>1657.8655638904822</v>
      </c>
      <c r="M49">
        <f t="shared" si="401"/>
        <v>176.60530307382885</v>
      </c>
      <c r="N49">
        <f t="shared" si="401"/>
        <v>227.62471541457487</v>
      </c>
      <c r="O49">
        <f t="shared" si="401"/>
        <v>1950.2590392523555</v>
      </c>
      <c r="P49">
        <f t="shared" si="401"/>
        <v>1657.865563890482</v>
      </c>
      <c r="Q49">
        <f t="shared" si="401"/>
        <v>1657.865563890482</v>
      </c>
      <c r="U49">
        <f>U30*SIN(PI()*U36/180)</f>
        <v>2442.2547933963783</v>
      </c>
      <c r="V49">
        <f t="shared" ref="V49:AI49" si="402">V30*SIN(PI()*V36/180)</f>
        <v>2737.7009692151887</v>
      </c>
      <c r="W49">
        <f t="shared" si="402"/>
        <v>2436.8653475086599</v>
      </c>
      <c r="X49">
        <f t="shared" si="402"/>
        <v>2058.6579893255234</v>
      </c>
      <c r="Y49">
        <f t="shared" si="402"/>
        <v>2575.5717939905794</v>
      </c>
      <c r="Z49">
        <f t="shared" si="402"/>
        <v>1608.6985318287605</v>
      </c>
      <c r="AA49">
        <f t="shared" si="402"/>
        <v>1605.7200203150687</v>
      </c>
      <c r="AB49">
        <f t="shared" si="402"/>
        <v>1380.8938356925255</v>
      </c>
      <c r="AC49">
        <f t="shared" si="402"/>
        <v>1311.0559230286717</v>
      </c>
      <c r="AD49">
        <f t="shared" si="402"/>
        <v>1733.6537642762523</v>
      </c>
      <c r="AE49">
        <f t="shared" si="402"/>
        <v>2025.4766626125697</v>
      </c>
      <c r="AF49">
        <f t="shared" si="402"/>
        <v>2171.7104947651287</v>
      </c>
      <c r="AG49">
        <f t="shared" si="402"/>
        <v>1908.8795916005931</v>
      </c>
      <c r="AH49">
        <f t="shared" si="402"/>
        <v>1684.8569561770978</v>
      </c>
      <c r="AI49">
        <f t="shared" si="402"/>
        <v>2154.612779133417</v>
      </c>
      <c r="AM49">
        <f t="shared" ref="AM49:BA49" si="403">AM30*SIN(PI()*AM36/180)</f>
        <v>1212.9155159746203</v>
      </c>
      <c r="AN49">
        <f t="shared" si="403"/>
        <v>1704.6318690998014</v>
      </c>
      <c r="AO49">
        <f t="shared" si="403"/>
        <v>2139.4172075186525</v>
      </c>
      <c r="AP49">
        <f t="shared" si="403"/>
        <v>2507.1450099288563</v>
      </c>
      <c r="AQ49">
        <f t="shared" si="403"/>
        <v>2353.2838492801829</v>
      </c>
      <c r="AR49">
        <f t="shared" si="403"/>
        <v>1121.8509186695305</v>
      </c>
      <c r="AS49">
        <f t="shared" si="403"/>
        <v>1478.6241560527376</v>
      </c>
      <c r="AT49">
        <f t="shared" si="403"/>
        <v>1753.2796955819349</v>
      </c>
      <c r="AU49">
        <f t="shared" si="403"/>
        <v>1905.8451789268506</v>
      </c>
      <c r="AV49">
        <f t="shared" si="403"/>
        <v>2217.7589237433986</v>
      </c>
      <c r="AW49">
        <f t="shared" si="403"/>
        <v>1167.3832173220753</v>
      </c>
      <c r="AX49">
        <f t="shared" si="403"/>
        <v>1591.6280125762696</v>
      </c>
      <c r="AY49">
        <f t="shared" si="403"/>
        <v>1946.3484515502937</v>
      </c>
      <c r="AZ49">
        <f t="shared" si="403"/>
        <v>2206.4950944278535</v>
      </c>
      <c r="BA49">
        <f t="shared" si="403"/>
        <v>2285.5213865117912</v>
      </c>
      <c r="BE49">
        <f t="shared" ref="BE49:BS49" si="404">BE30*SIN(PI()*BE36/180)</f>
        <v>356.54143212775887</v>
      </c>
      <c r="BF49">
        <f t="shared" si="404"/>
        <v>550.54491643309711</v>
      </c>
      <c r="BG49">
        <f t="shared" si="404"/>
        <v>919.13578381602429</v>
      </c>
      <c r="BH49">
        <f t="shared" si="404"/>
        <v>1381.3456835960421</v>
      </c>
      <c r="BI49">
        <f t="shared" si="404"/>
        <v>1542.4139677589212</v>
      </c>
      <c r="BJ49">
        <f t="shared" si="404"/>
        <v>423.03850803148066</v>
      </c>
      <c r="BK49">
        <f t="shared" si="404"/>
        <v>630.79615055951922</v>
      </c>
      <c r="BL49">
        <f t="shared" si="404"/>
        <v>911.5135945310401</v>
      </c>
      <c r="BM49">
        <f t="shared" si="404"/>
        <v>1268.9966113723406</v>
      </c>
      <c r="BN49">
        <f t="shared" si="404"/>
        <v>1721.7267757271741</v>
      </c>
      <c r="BO49">
        <f t="shared" si="404"/>
        <v>389.78997007961982</v>
      </c>
      <c r="BP49">
        <f t="shared" si="404"/>
        <v>590.67053349630817</v>
      </c>
      <c r="BQ49">
        <f t="shared" si="404"/>
        <v>915.32468917353208</v>
      </c>
      <c r="BR49">
        <f t="shared" si="404"/>
        <v>1325.1711474841911</v>
      </c>
      <c r="BS49">
        <f t="shared" si="404"/>
        <v>1632.0703717430479</v>
      </c>
    </row>
    <row r="50" spans="2:71" x14ac:dyDescent="0.25">
      <c r="B50" t="s">
        <v>49</v>
      </c>
      <c r="C50">
        <f>C32*COS(PI()*C37/180)</f>
        <v>532.5882118779349</v>
      </c>
      <c r="D50">
        <f t="shared" ref="D50:Q50" si="405">D32*COS(PI()*D37/180)</f>
        <v>455.1928697386673</v>
      </c>
      <c r="E50">
        <f t="shared" si="405"/>
        <v>414.2146858455925</v>
      </c>
      <c r="F50">
        <f t="shared" si="405"/>
        <v>103.42842028427761</v>
      </c>
      <c r="G50">
        <f t="shared" si="405"/>
        <v>103.42842028427761</v>
      </c>
      <c r="H50">
        <f t="shared" si="405"/>
        <v>103.42842028427755</v>
      </c>
      <c r="I50">
        <f t="shared" si="405"/>
        <v>103.42842028427755</v>
      </c>
      <c r="J50">
        <f t="shared" si="405"/>
        <v>103.42842028427761</v>
      </c>
      <c r="K50">
        <f t="shared" si="405"/>
        <v>103.42842028427761</v>
      </c>
      <c r="L50">
        <f t="shared" si="405"/>
        <v>103.42842028427761</v>
      </c>
      <c r="M50">
        <f t="shared" si="405"/>
        <v>214.57989579682865</v>
      </c>
      <c r="N50">
        <f t="shared" si="405"/>
        <v>175.88222472719488</v>
      </c>
      <c r="O50">
        <f t="shared" si="405"/>
        <v>258.82155306493507</v>
      </c>
      <c r="P50">
        <f t="shared" si="405"/>
        <v>103.42842028427761</v>
      </c>
      <c r="Q50">
        <f t="shared" si="405"/>
        <v>103.42842028427761</v>
      </c>
      <c r="U50">
        <f>U32*COS(PI()*U37/180)</f>
        <v>128.45516986847875</v>
      </c>
      <c r="V50">
        <f t="shared" ref="V50:AI50" si="406">V32*COS(PI()*V37/180)</f>
        <v>153.44663455063719</v>
      </c>
      <c r="W50">
        <f t="shared" si="406"/>
        <v>190.21310947311684</v>
      </c>
      <c r="X50">
        <f t="shared" si="406"/>
        <v>210.18317555373096</v>
      </c>
      <c r="Y50">
        <f t="shared" si="406"/>
        <v>274.18490690946163</v>
      </c>
      <c r="Z50">
        <f t="shared" si="406"/>
        <v>154.71512995000396</v>
      </c>
      <c r="AA50">
        <f t="shared" si="406"/>
        <v>161.71831243971781</v>
      </c>
      <c r="AB50">
        <f t="shared" si="406"/>
        <v>189.95250491301397</v>
      </c>
      <c r="AC50">
        <f t="shared" si="406"/>
        <v>203.40996359758071</v>
      </c>
      <c r="AD50">
        <f t="shared" si="406"/>
        <v>296.03270562811304</v>
      </c>
      <c r="AE50">
        <f t="shared" si="406"/>
        <v>141.58514990924132</v>
      </c>
      <c r="AF50">
        <f t="shared" si="406"/>
        <v>157.58247349517751</v>
      </c>
      <c r="AG50">
        <f t="shared" si="406"/>
        <v>190.08280719306541</v>
      </c>
      <c r="AH50">
        <f t="shared" si="406"/>
        <v>206.79656957565581</v>
      </c>
      <c r="AI50">
        <f t="shared" si="406"/>
        <v>285.1088062687873</v>
      </c>
      <c r="AM50">
        <f t="shared" ref="AM50:BA50" si="407">AM32*COS(PI()*AM37/180)</f>
        <v>34.225729183820285</v>
      </c>
      <c r="AN50">
        <f t="shared" si="407"/>
        <v>53.288274815252009</v>
      </c>
      <c r="AO50">
        <f t="shared" si="407"/>
        <v>70.695353280096427</v>
      </c>
      <c r="AP50">
        <f t="shared" si="407"/>
        <v>90.27270231091066</v>
      </c>
      <c r="AQ50">
        <f t="shared" si="407"/>
        <v>110.14784719601717</v>
      </c>
      <c r="AR50">
        <f t="shared" si="407"/>
        <v>58.324253839996167</v>
      </c>
      <c r="AS50">
        <f t="shared" si="407"/>
        <v>103.21442030087101</v>
      </c>
      <c r="AT50">
        <f t="shared" si="407"/>
        <v>122.04301377874619</v>
      </c>
      <c r="AU50">
        <f t="shared" si="407"/>
        <v>114.9555271060771</v>
      </c>
      <c r="AV50">
        <f t="shared" si="407"/>
        <v>149.22329189897249</v>
      </c>
      <c r="AW50">
        <f t="shared" si="407"/>
        <v>46.274991511908226</v>
      </c>
      <c r="AX50">
        <f t="shared" si="407"/>
        <v>78.251347558061511</v>
      </c>
      <c r="AY50">
        <f t="shared" si="407"/>
        <v>96.369183529421306</v>
      </c>
      <c r="AZ50">
        <f t="shared" si="407"/>
        <v>102.61411470849386</v>
      </c>
      <c r="BA50">
        <f t="shared" si="407"/>
        <v>129.68556954749482</v>
      </c>
      <c r="BE50">
        <f t="shared" ref="BE50:BS50" si="408">BE32*COS(PI()*BE37/180)</f>
        <v>24.334130210202247</v>
      </c>
      <c r="BF50">
        <f t="shared" si="408"/>
        <v>22.153326052448765</v>
      </c>
      <c r="BG50">
        <f t="shared" si="408"/>
        <v>31.697063630382523</v>
      </c>
      <c r="BH50">
        <f t="shared" si="408"/>
        <v>36.307836991962553</v>
      </c>
      <c r="BI50">
        <f t="shared" si="408"/>
        <v>36.214742915952762</v>
      </c>
      <c r="BJ50">
        <f t="shared" si="408"/>
        <v>72.006291407316496</v>
      </c>
      <c r="BK50">
        <f t="shared" si="408"/>
        <v>53.902045893873073</v>
      </c>
      <c r="BL50">
        <f t="shared" si="408"/>
        <v>108.12186286132697</v>
      </c>
      <c r="BM50">
        <f t="shared" si="408"/>
        <v>77.397109578380025</v>
      </c>
      <c r="BN50">
        <f t="shared" si="408"/>
        <v>103.56647595525295</v>
      </c>
      <c r="BO50">
        <f t="shared" si="408"/>
        <v>48.170210808759371</v>
      </c>
      <c r="BP50">
        <f t="shared" si="408"/>
        <v>38.027685973160914</v>
      </c>
      <c r="BQ50">
        <f t="shared" si="408"/>
        <v>69.909463245854752</v>
      </c>
      <c r="BR50">
        <f t="shared" si="408"/>
        <v>56.852473285171293</v>
      </c>
      <c r="BS50">
        <f t="shared" si="408"/>
        <v>69.890609435602855</v>
      </c>
    </row>
    <row r="51" spans="2:71" x14ac:dyDescent="0.25">
      <c r="C51">
        <f>C32*SIN(PI()*C37/180)</f>
        <v>265.88583582265954</v>
      </c>
      <c r="D51">
        <f t="shared" ref="D51:Q51" si="409">D32*SIN(PI()*D37/180)</f>
        <v>269.45699709930813</v>
      </c>
      <c r="E51">
        <f t="shared" si="409"/>
        <v>270.74051195819021</v>
      </c>
      <c r="F51">
        <f t="shared" si="409"/>
        <v>146.35978698116813</v>
      </c>
      <c r="G51">
        <f t="shared" si="409"/>
        <v>146.35978698116813</v>
      </c>
      <c r="H51">
        <f t="shared" si="409"/>
        <v>146.35978698116818</v>
      </c>
      <c r="I51">
        <f t="shared" si="409"/>
        <v>146.35978698116818</v>
      </c>
      <c r="J51">
        <f t="shared" si="409"/>
        <v>146.35978698116813</v>
      </c>
      <c r="K51">
        <f t="shared" si="409"/>
        <v>146.35978698116813</v>
      </c>
      <c r="L51">
        <f t="shared" si="409"/>
        <v>146.35978698116813</v>
      </c>
      <c r="M51">
        <f t="shared" si="409"/>
        <v>59.763024420745694</v>
      </c>
      <c r="N51">
        <f t="shared" si="409"/>
        <v>61.548605059069942</v>
      </c>
      <c r="O51">
        <f t="shared" si="409"/>
        <v>208.5501494696791</v>
      </c>
      <c r="P51">
        <f t="shared" si="409"/>
        <v>146.35978698116813</v>
      </c>
      <c r="Q51">
        <f t="shared" si="409"/>
        <v>146.35978698116813</v>
      </c>
      <c r="U51">
        <f>U32*SIN(PI()*U37/180)</f>
        <v>95.570168748120182</v>
      </c>
      <c r="V51">
        <f t="shared" ref="V51:AI51" si="410">V32*SIN(PI()*V37/180)</f>
        <v>104.54296635769704</v>
      </c>
      <c r="W51">
        <f t="shared" si="410"/>
        <v>105.33656842116228</v>
      </c>
      <c r="X51">
        <f t="shared" si="410"/>
        <v>108.64490829284244</v>
      </c>
      <c r="Y51">
        <f t="shared" si="410"/>
        <v>206.86729026915592</v>
      </c>
      <c r="Z51">
        <f t="shared" si="410"/>
        <v>115.49308492303719</v>
      </c>
      <c r="AA51">
        <f t="shared" si="410"/>
        <v>113.58738007808988</v>
      </c>
      <c r="AB51">
        <f t="shared" si="410"/>
        <v>107.19414672720848</v>
      </c>
      <c r="AC51">
        <f t="shared" si="410"/>
        <v>101.88508662582203</v>
      </c>
      <c r="AD51">
        <f t="shared" si="410"/>
        <v>172.29502024866625</v>
      </c>
      <c r="AE51">
        <f t="shared" si="410"/>
        <v>105.53162683557872</v>
      </c>
      <c r="AF51">
        <f t="shared" si="410"/>
        <v>109.06517321789345</v>
      </c>
      <c r="AG51">
        <f t="shared" si="410"/>
        <v>106.26535757418537</v>
      </c>
      <c r="AH51">
        <f t="shared" si="410"/>
        <v>105.26499745933224</v>
      </c>
      <c r="AI51">
        <f t="shared" si="410"/>
        <v>189.58115525891108</v>
      </c>
      <c r="AM51">
        <f t="shared" ref="AM51:BA51" si="411">AM32*SIN(PI()*AM37/180)</f>
        <v>37.477207449116491</v>
      </c>
      <c r="AN51">
        <f t="shared" si="411"/>
        <v>58.215869649284073</v>
      </c>
      <c r="AO51">
        <f t="shared" si="411"/>
        <v>70.269551701870569</v>
      </c>
      <c r="AP51">
        <f t="shared" si="411"/>
        <v>82.377426791407885</v>
      </c>
      <c r="AQ51">
        <f t="shared" si="411"/>
        <v>98.158159275818718</v>
      </c>
      <c r="AR51">
        <f t="shared" si="411"/>
        <v>65.008999896066214</v>
      </c>
      <c r="AS51">
        <f t="shared" si="411"/>
        <v>116.15022450925636</v>
      </c>
      <c r="AT51">
        <f t="shared" si="411"/>
        <v>125.56434902323011</v>
      </c>
      <c r="AU51">
        <f t="shared" si="411"/>
        <v>107.8751337119397</v>
      </c>
      <c r="AV51">
        <f t="shared" si="411"/>
        <v>164.72668535335438</v>
      </c>
      <c r="AW51">
        <f t="shared" si="411"/>
        <v>51.24310367259136</v>
      </c>
      <c r="AX51">
        <f t="shared" si="411"/>
        <v>87.18304707927021</v>
      </c>
      <c r="AY51">
        <f t="shared" si="411"/>
        <v>97.916950362550295</v>
      </c>
      <c r="AZ51">
        <f t="shared" si="411"/>
        <v>95.126280251673791</v>
      </c>
      <c r="BA51">
        <f t="shared" si="411"/>
        <v>131.44242231458657</v>
      </c>
      <c r="BE51">
        <f t="shared" ref="BE51:BS51" si="412">BE32*SIN(PI()*BE37/180)</f>
        <v>23.140344362499807</v>
      </c>
      <c r="BF51">
        <f t="shared" si="412"/>
        <v>24.623893902635366</v>
      </c>
      <c r="BG51">
        <f t="shared" si="412"/>
        <v>34.969846680380506</v>
      </c>
      <c r="BH51">
        <f t="shared" si="412"/>
        <v>45.11251276326297</v>
      </c>
      <c r="BI51">
        <f t="shared" si="412"/>
        <v>43.938760301451197</v>
      </c>
      <c r="BJ51">
        <f t="shared" si="412"/>
        <v>130.01472573049486</v>
      </c>
      <c r="BK51">
        <f t="shared" si="412"/>
        <v>68.524784767588457</v>
      </c>
      <c r="BL51">
        <f t="shared" si="412"/>
        <v>136.49629101302068</v>
      </c>
      <c r="BM51">
        <f t="shared" si="412"/>
        <v>89.662091659676349</v>
      </c>
      <c r="BN51">
        <f t="shared" si="412"/>
        <v>130.15869913549227</v>
      </c>
      <c r="BO51">
        <f t="shared" si="412"/>
        <v>76.577535046497331</v>
      </c>
      <c r="BP51">
        <f t="shared" si="412"/>
        <v>46.574339335111908</v>
      </c>
      <c r="BQ51">
        <f t="shared" si="412"/>
        <v>85.733068846700604</v>
      </c>
      <c r="BR51">
        <f t="shared" si="412"/>
        <v>67.38730221146966</v>
      </c>
      <c r="BS51">
        <f t="shared" si="412"/>
        <v>87.048729718471748</v>
      </c>
    </row>
    <row r="79" spans="1:9" x14ac:dyDescent="0.25">
      <c r="A79">
        <v>301.14214617383999</v>
      </c>
      <c r="B79">
        <v>300.01623910574136</v>
      </c>
      <c r="C79">
        <v>301.77194653548077</v>
      </c>
      <c r="D79">
        <v>259.79799253464336</v>
      </c>
      <c r="E79">
        <v>271.97699954300401</v>
      </c>
      <c r="F79">
        <v>276.43140966213213</v>
      </c>
      <c r="H79">
        <v>285.38461257229636</v>
      </c>
      <c r="I79">
        <v>243.74284637975592</v>
      </c>
    </row>
    <row r="80" spans="1:9" x14ac:dyDescent="0.25">
      <c r="A80">
        <v>26.555012001594338</v>
      </c>
      <c r="B80">
        <v>-68.588532297784297</v>
      </c>
      <c r="C80">
        <v>-44.022736799979775</v>
      </c>
      <c r="D80">
        <v>80.46944188514432</v>
      </c>
      <c r="E80">
        <v>27.199639929439989</v>
      </c>
      <c r="F80">
        <v>-68.539966443004602</v>
      </c>
      <c r="H80">
        <v>-43.953370310999887</v>
      </c>
      <c r="I80">
        <v>80.050818888209278</v>
      </c>
    </row>
    <row r="81" spans="1:9" x14ac:dyDescent="0.25">
      <c r="A81">
        <v>2.701332963108547</v>
      </c>
      <c r="B81">
        <v>3.3927275596104129</v>
      </c>
      <c r="C81">
        <v>3.1994494869785095</v>
      </c>
      <c r="D81">
        <v>2.8767081346987031</v>
      </c>
      <c r="E81">
        <v>3.1429607890417626</v>
      </c>
      <c r="F81">
        <v>4.0152257018917288</v>
      </c>
      <c r="H81">
        <v>4.0420118233314071</v>
      </c>
      <c r="I81">
        <v>3.662770772789028</v>
      </c>
    </row>
    <row r="83" spans="1:9" x14ac:dyDescent="0.25">
      <c r="A83">
        <v>93.019113633693181</v>
      </c>
      <c r="B83">
        <v>97.622750715950346</v>
      </c>
      <c r="C83">
        <v>107.3546107112147</v>
      </c>
      <c r="D83">
        <v>104.97232929053487</v>
      </c>
      <c r="E83">
        <v>95.864926910721735</v>
      </c>
      <c r="F83">
        <v>101.52147249432088</v>
      </c>
      <c r="H83">
        <v>109.91446145187594</v>
      </c>
      <c r="I83">
        <v>108.70137876432791</v>
      </c>
    </row>
    <row r="84" spans="1:9" x14ac:dyDescent="0.25">
      <c r="A84">
        <v>35.276426663217535</v>
      </c>
      <c r="B84">
        <v>-58.407248382561043</v>
      </c>
      <c r="C84">
        <v>-33.271568314838532</v>
      </c>
      <c r="D84">
        <v>-89.198844641041561</v>
      </c>
      <c r="E84">
        <v>36.509309184757072</v>
      </c>
      <c r="F84">
        <v>-58.402701944905623</v>
      </c>
      <c r="H84">
        <v>-33.661379570377441</v>
      </c>
      <c r="I84">
        <v>-89.760311158700617</v>
      </c>
    </row>
    <row r="85" spans="1:9" x14ac:dyDescent="0.25">
      <c r="A85">
        <v>3.1535280548050673</v>
      </c>
      <c r="B85">
        <v>3.027478878071348</v>
      </c>
      <c r="C85">
        <v>2.9109512322329554</v>
      </c>
      <c r="D85">
        <v>3.7853826556321262</v>
      </c>
      <c r="E85">
        <v>3.5818084458846862</v>
      </c>
      <c r="F85">
        <v>3.6244244873067668</v>
      </c>
      <c r="H85">
        <v>3.7681757863166339</v>
      </c>
      <c r="I85">
        <v>3.0816686128705286</v>
      </c>
    </row>
    <row r="87" spans="1:9" x14ac:dyDescent="0.25">
      <c r="A87">
        <v>4.260112794940752E-3</v>
      </c>
      <c r="B87">
        <v>4.5237299549439804E-3</v>
      </c>
      <c r="C87">
        <v>4.7664305359882272E-3</v>
      </c>
      <c r="D87">
        <v>4.1235396944003079E-3</v>
      </c>
      <c r="E87">
        <v>3.0973216331125876E-3</v>
      </c>
      <c r="F87">
        <v>3.3999613189066133E-3</v>
      </c>
      <c r="H87">
        <v>3.7751505593932489E-3</v>
      </c>
      <c r="I87">
        <v>3.6227802966559836E-3</v>
      </c>
    </row>
    <row r="88" spans="1:9" x14ac:dyDescent="0.25">
      <c r="A88">
        <v>22.999143974261266</v>
      </c>
      <c r="B88">
        <v>-73.574873965614344</v>
      </c>
      <c r="C88">
        <v>-50.782499832123584</v>
      </c>
      <c r="D88">
        <v>70.369374955639358</v>
      </c>
      <c r="E88">
        <v>23.767657947998089</v>
      </c>
      <c r="F88">
        <v>-71.541436193002397</v>
      </c>
      <c r="H88">
        <v>-48.771093902332758</v>
      </c>
      <c r="I88">
        <v>75.02432834046256</v>
      </c>
    </row>
    <row r="89" spans="1:9" x14ac:dyDescent="0.25">
      <c r="A89">
        <v>4.0965829694149605</v>
      </c>
      <c r="B89">
        <v>3.2302405283182249</v>
      </c>
      <c r="C89">
        <v>3.512917412902032</v>
      </c>
      <c r="D89">
        <v>4.101993649604589</v>
      </c>
      <c r="E89">
        <v>6.8142801270145643</v>
      </c>
      <c r="F89">
        <v>7.0544805745589061</v>
      </c>
      <c r="H89">
        <v>6.502383543450664</v>
      </c>
      <c r="I89">
        <v>6.4360635454956583</v>
      </c>
    </row>
    <row r="90" spans="1:9" x14ac:dyDescent="0.25">
      <c r="A90">
        <v>82.937176540626027</v>
      </c>
      <c r="B90">
        <v>134.18157231704643</v>
      </c>
      <c r="C90">
        <v>230.55431815404617</v>
      </c>
      <c r="D90">
        <v>329.37051633199468</v>
      </c>
      <c r="E90">
        <v>82.937176540626027</v>
      </c>
      <c r="F90">
        <v>134.18157231704643</v>
      </c>
      <c r="H90">
        <v>230.55431815404617</v>
      </c>
      <c r="I90">
        <v>329.37051633199468</v>
      </c>
    </row>
    <row r="91" spans="1:9" x14ac:dyDescent="0.25">
      <c r="A91">
        <v>77.601377672879281</v>
      </c>
      <c r="B91">
        <v>-19.166335258544255</v>
      </c>
      <c r="C91">
        <v>2.2860716966384569</v>
      </c>
      <c r="D91">
        <v>-51.584542106838946</v>
      </c>
      <c r="E91">
        <v>77.601377672879281</v>
      </c>
      <c r="F91">
        <v>-19.166335258544255</v>
      </c>
      <c r="H91">
        <v>2.2860716966384569</v>
      </c>
      <c r="I91">
        <v>-51.584542106838946</v>
      </c>
    </row>
    <row r="92" spans="1:9" x14ac:dyDescent="0.25">
      <c r="A92">
        <v>3.8279285491867285</v>
      </c>
      <c r="B92">
        <v>3.6344598928967424</v>
      </c>
      <c r="C92">
        <v>3.7937958138228782</v>
      </c>
      <c r="D92">
        <v>4.5958387528203728</v>
      </c>
      <c r="E92">
        <v>3.8279285491867285</v>
      </c>
      <c r="F92">
        <v>3.6344598928967424</v>
      </c>
      <c r="H92">
        <v>3.7937958138228782</v>
      </c>
      <c r="I92">
        <v>4.5958387528203728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AL57"/>
  <sheetViews>
    <sheetView workbookViewId="0">
      <selection activeCell="K9" sqref="K9"/>
    </sheetView>
  </sheetViews>
  <sheetFormatPr defaultColWidth="11.42578125" defaultRowHeight="15" x14ac:dyDescent="0.25"/>
  <cols>
    <col min="1" max="1" width="15.28515625" customWidth="1"/>
  </cols>
  <sheetData>
    <row r="1" spans="1:38" x14ac:dyDescent="0.25">
      <c r="C1" t="s">
        <v>27</v>
      </c>
      <c r="O1" t="s">
        <v>33</v>
      </c>
      <c r="Q1" t="s">
        <v>34</v>
      </c>
      <c r="R1">
        <v>8.5999999999999993E-2</v>
      </c>
      <c r="T1" t="s">
        <v>35</v>
      </c>
      <c r="U1">
        <f>PI()*(R1^2-R2^2)</f>
        <v>1.1545353001942487E-2</v>
      </c>
    </row>
    <row r="2" spans="1:38" x14ac:dyDescent="0.25">
      <c r="C2" t="s">
        <v>30</v>
      </c>
      <c r="G2" t="s">
        <v>31</v>
      </c>
      <c r="K2" t="s">
        <v>32</v>
      </c>
      <c r="Q2" t="s">
        <v>36</v>
      </c>
      <c r="R2">
        <v>6.0999999999999999E-2</v>
      </c>
    </row>
    <row r="3" spans="1:3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Q3" t="s">
        <v>37</v>
      </c>
      <c r="R3">
        <v>0.128</v>
      </c>
    </row>
    <row r="4" spans="1:38" x14ac:dyDescent="0.25">
      <c r="A4" s="4" t="s">
        <v>38</v>
      </c>
      <c r="B4" t="s">
        <v>0</v>
      </c>
      <c r="C4">
        <v>239.05138861122367</v>
      </c>
      <c r="D4">
        <v>241.38040688690245</v>
      </c>
      <c r="E4">
        <v>248.54877915447216</v>
      </c>
      <c r="F4">
        <v>254.36747504002255</v>
      </c>
      <c r="G4">
        <v>224.24939385150748</v>
      </c>
      <c r="H4">
        <v>215.80295957604599</v>
      </c>
      <c r="I4">
        <v>222.10936508677904</v>
      </c>
      <c r="J4">
        <v>228.87258599498867</v>
      </c>
      <c r="K4">
        <f>0.5*(C4+G4)</f>
        <v>231.65039123136557</v>
      </c>
      <c r="V4" s="4"/>
      <c r="AL4" s="4"/>
    </row>
    <row r="5" spans="1:38" x14ac:dyDescent="0.25">
      <c r="A5" s="4"/>
      <c r="B5" t="s">
        <v>29</v>
      </c>
      <c r="C5">
        <v>-61.549470086176555</v>
      </c>
      <c r="D5">
        <v>66.581484195639149</v>
      </c>
      <c r="E5">
        <v>-14.824229548148724</v>
      </c>
      <c r="F5">
        <v>23.511145677235664</v>
      </c>
      <c r="G5">
        <v>-63.322377221203539</v>
      </c>
      <c r="H5">
        <v>67.483633823224054</v>
      </c>
      <c r="I5">
        <v>-12.615487845091325</v>
      </c>
      <c r="J5">
        <v>23.051397385816443</v>
      </c>
      <c r="V5" s="4"/>
      <c r="AL5" s="4"/>
    </row>
    <row r="6" spans="1:38" x14ac:dyDescent="0.25">
      <c r="A6" s="4"/>
      <c r="B6" t="s">
        <v>1</v>
      </c>
      <c r="C6">
        <v>4.0333903525978325</v>
      </c>
      <c r="D6">
        <v>3.7850134388495715</v>
      </c>
      <c r="E6">
        <v>5.8461580919541278</v>
      </c>
      <c r="F6">
        <v>6.9484158155839344</v>
      </c>
      <c r="G6">
        <v>5.4833908084626986</v>
      </c>
      <c r="H6">
        <v>4.6361390711566592</v>
      </c>
      <c r="I6">
        <v>7.0041691414583527</v>
      </c>
      <c r="J6">
        <v>4.8603556956640093</v>
      </c>
      <c r="V6" s="4"/>
      <c r="AL6" s="4"/>
    </row>
    <row r="7" spans="1:38" x14ac:dyDescent="0.25">
      <c r="B7" t="s">
        <v>2</v>
      </c>
      <c r="C7">
        <v>0.89477349236160009</v>
      </c>
      <c r="G7">
        <v>0.89477349236160009</v>
      </c>
    </row>
    <row r="8" spans="1:38" x14ac:dyDescent="0.25">
      <c r="A8" s="4" t="s">
        <v>39</v>
      </c>
      <c r="B8" t="s">
        <v>0</v>
      </c>
      <c r="C8">
        <v>104.24943728212914</v>
      </c>
      <c r="D8">
        <v>113.7695555856009</v>
      </c>
      <c r="E8">
        <v>135.19265324972253</v>
      </c>
      <c r="F8">
        <v>159.00147501817997</v>
      </c>
      <c r="G8">
        <v>91.19207790988203</v>
      </c>
      <c r="H8">
        <v>92.781861775318291</v>
      </c>
      <c r="I8">
        <v>120.93273790969432</v>
      </c>
      <c r="J8">
        <v>137.38303912435538</v>
      </c>
      <c r="V8" s="4"/>
      <c r="AL8" s="4"/>
    </row>
    <row r="9" spans="1:38" x14ac:dyDescent="0.25">
      <c r="A9" s="4"/>
      <c r="B9" t="s">
        <v>29</v>
      </c>
      <c r="C9">
        <v>-50.96372190623805</v>
      </c>
      <c r="D9">
        <v>78.649205836769042</v>
      </c>
      <c r="E9">
        <v>-5.1231777027430248</v>
      </c>
      <c r="F9">
        <v>35.507277761591922</v>
      </c>
      <c r="G9">
        <v>-56.244130683966155</v>
      </c>
      <c r="H9">
        <v>76.133005063997288</v>
      </c>
      <c r="I9">
        <v>-1.3486389798792313</v>
      </c>
      <c r="J9">
        <v>30.747802434386177</v>
      </c>
      <c r="V9" s="4"/>
      <c r="AL9" s="4"/>
    </row>
    <row r="10" spans="1:38" x14ac:dyDescent="0.25">
      <c r="A10" s="4"/>
      <c r="B10" t="s">
        <v>1</v>
      </c>
      <c r="C10">
        <v>9.0587672878780232</v>
      </c>
      <c r="D10">
        <v>9.1073396972925575</v>
      </c>
      <c r="E10">
        <v>9.0971793780823145</v>
      </c>
      <c r="F10">
        <v>7.9689155372476446</v>
      </c>
      <c r="G10">
        <v>8.5881704580934581</v>
      </c>
      <c r="H10">
        <v>8.8850375931201953</v>
      </c>
      <c r="I10">
        <v>8.3506678176371718</v>
      </c>
      <c r="J10">
        <v>5.8012835516811574</v>
      </c>
      <c r="V10" s="4"/>
      <c r="AL10" s="4"/>
    </row>
    <row r="11" spans="1:38" x14ac:dyDescent="0.25">
      <c r="B11" t="s">
        <v>2</v>
      </c>
      <c r="C11">
        <v>0.6295480151284657</v>
      </c>
      <c r="G11">
        <v>0.6295480151284657</v>
      </c>
    </row>
    <row r="12" spans="1:38" x14ac:dyDescent="0.25">
      <c r="A12" s="4" t="s">
        <v>9</v>
      </c>
      <c r="B12" t="s">
        <v>0</v>
      </c>
      <c r="C12">
        <v>4.4122455855925006E-4</v>
      </c>
      <c r="D12">
        <v>6.0670175346589511E-4</v>
      </c>
      <c r="E12">
        <v>4.8102248221402127E-4</v>
      </c>
      <c r="F12">
        <v>2.1944098713750013E-4</v>
      </c>
      <c r="G12">
        <v>2.6340519877351488E-4</v>
      </c>
      <c r="H12">
        <v>2.0396758499228464E-4</v>
      </c>
      <c r="I12">
        <v>3.2655091765924129E-4</v>
      </c>
      <c r="J12">
        <v>6.1468413137998176E-4</v>
      </c>
      <c r="V12" s="4"/>
      <c r="AL12" s="4"/>
    </row>
    <row r="13" spans="1:38" x14ac:dyDescent="0.25">
      <c r="A13" s="4"/>
      <c r="B13" t="s">
        <v>29</v>
      </c>
      <c r="C13">
        <v>-63.915656647390662</v>
      </c>
      <c r="D13">
        <v>61.249038924677201</v>
      </c>
      <c r="E13">
        <v>-16.741141981363405</v>
      </c>
      <c r="F13">
        <v>7.4287098828295939</v>
      </c>
      <c r="G13">
        <v>-72.999783715716745</v>
      </c>
      <c r="H13">
        <v>43.671695569513602</v>
      </c>
      <c r="I13">
        <v>-22.905178091599719</v>
      </c>
      <c r="J13">
        <v>28.977905202585603</v>
      </c>
      <c r="V13" s="4"/>
      <c r="AL13" s="4"/>
    </row>
    <row r="14" spans="1:38" x14ac:dyDescent="0.25">
      <c r="B14" t="s">
        <v>1</v>
      </c>
      <c r="C14">
        <v>48.633011985294885</v>
      </c>
      <c r="D14">
        <v>47.666505407010597</v>
      </c>
      <c r="E14">
        <v>81.555686689826217</v>
      </c>
      <c r="F14">
        <v>116.24374446552197</v>
      </c>
      <c r="G14">
        <v>50.258867880577654</v>
      </c>
      <c r="H14">
        <v>81.229671087556881</v>
      </c>
      <c r="I14">
        <v>46.983768632200288</v>
      </c>
      <c r="J14">
        <v>30.195042265750153</v>
      </c>
    </row>
    <row r="15" spans="1:38" x14ac:dyDescent="0.25">
      <c r="A15" s="5" t="s">
        <v>40</v>
      </c>
      <c r="B15" t="s">
        <v>0</v>
      </c>
      <c r="C15">
        <v>2.6535376745653156</v>
      </c>
      <c r="D15">
        <v>3.959774388641653</v>
      </c>
      <c r="E15">
        <v>6.6842558868470947</v>
      </c>
      <c r="F15">
        <v>10.187905249903</v>
      </c>
      <c r="G15">
        <f>C15</f>
        <v>2.6535376745653156</v>
      </c>
      <c r="H15">
        <v>3.959774388641653</v>
      </c>
      <c r="I15">
        <v>6.708036593143281</v>
      </c>
      <c r="J15">
        <v>10.309292930627565</v>
      </c>
      <c r="V15" s="5"/>
      <c r="AL15" s="5"/>
    </row>
    <row r="16" spans="1:38" x14ac:dyDescent="0.25">
      <c r="A16" s="5"/>
      <c r="B16" t="s">
        <v>29</v>
      </c>
      <c r="C16">
        <v>-15.8376824668866</v>
      </c>
      <c r="D16">
        <v>-67.348510279493553</v>
      </c>
      <c r="E16">
        <v>27.11484475900361</v>
      </c>
      <c r="F16">
        <v>67.838059390575594</v>
      </c>
      <c r="G16">
        <f t="shared" ref="G16:J19" si="0">C16</f>
        <v>-15.8376824668866</v>
      </c>
      <c r="H16">
        <v>-67.348510279493553</v>
      </c>
      <c r="I16">
        <v>26.981034193643723</v>
      </c>
      <c r="J16">
        <v>67.806618432090275</v>
      </c>
      <c r="V16" s="5"/>
      <c r="AL16" s="5"/>
    </row>
    <row r="17" spans="1:38" x14ac:dyDescent="0.25">
      <c r="B17" t="s">
        <v>1</v>
      </c>
      <c r="C17">
        <v>8.5469616091565737</v>
      </c>
      <c r="D17">
        <v>3.2000126936331168</v>
      </c>
      <c r="E17">
        <v>3.5335493784282948</v>
      </c>
      <c r="F17">
        <v>4.5335493784282903</v>
      </c>
    </row>
    <row r="18" spans="1:38" x14ac:dyDescent="0.25">
      <c r="A18" s="4" t="s">
        <v>41</v>
      </c>
      <c r="B18" t="s">
        <v>0</v>
      </c>
      <c r="C18">
        <f>C15/(($R$1^2-$R$2^2)*PI())/1000</f>
        <v>0.22983599324497589</v>
      </c>
      <c r="D18">
        <f>D15/(($R$1^2-$R$2^2)*PI())/1000</f>
        <v>0.34297560135020794</v>
      </c>
      <c r="E18">
        <f>E15/(($R$1^2-$R$2^2)*PI())/1000</f>
        <v>0.57895638926955972</v>
      </c>
      <c r="F18">
        <f>F15/(($R$1^2-$R$2^2)*PI())/1000</f>
        <v>0.88242475116948804</v>
      </c>
      <c r="G18">
        <f t="shared" si="0"/>
        <v>0.22983599324497589</v>
      </c>
      <c r="H18">
        <f t="shared" si="0"/>
        <v>0.34297560135020794</v>
      </c>
      <c r="I18">
        <f t="shared" si="0"/>
        <v>0.57895638926955972</v>
      </c>
      <c r="J18">
        <f t="shared" si="0"/>
        <v>0.88242475116948804</v>
      </c>
      <c r="V18" s="4"/>
      <c r="AL18" s="4"/>
    </row>
    <row r="19" spans="1:38" x14ac:dyDescent="0.25">
      <c r="A19" s="4"/>
      <c r="B19" t="s">
        <v>29</v>
      </c>
      <c r="C19">
        <f t="shared" ref="C19:F20" si="1">C16</f>
        <v>-15.8376824668866</v>
      </c>
      <c r="D19">
        <f t="shared" si="1"/>
        <v>-67.348510279493553</v>
      </c>
      <c r="E19">
        <f t="shared" si="1"/>
        <v>27.11484475900361</v>
      </c>
      <c r="F19">
        <f t="shared" si="1"/>
        <v>67.838059390575594</v>
      </c>
      <c r="G19">
        <f t="shared" si="0"/>
        <v>-15.8376824668866</v>
      </c>
      <c r="H19">
        <f t="shared" si="0"/>
        <v>-67.348510279493553</v>
      </c>
      <c r="I19">
        <f t="shared" si="0"/>
        <v>27.11484475900361</v>
      </c>
      <c r="J19">
        <f t="shared" si="0"/>
        <v>67.838059390575594</v>
      </c>
      <c r="V19" s="4"/>
      <c r="AL19" s="4"/>
    </row>
    <row r="20" spans="1:38" x14ac:dyDescent="0.25">
      <c r="B20" t="s">
        <v>1</v>
      </c>
      <c r="C20">
        <f t="shared" si="1"/>
        <v>8.5469616091565737</v>
      </c>
      <c r="D20">
        <f t="shared" si="1"/>
        <v>3.2000126936331168</v>
      </c>
      <c r="E20">
        <f t="shared" si="1"/>
        <v>3.5335493784282948</v>
      </c>
      <c r="F20">
        <f t="shared" si="1"/>
        <v>4.5335493784282903</v>
      </c>
    </row>
    <row r="21" spans="1:38" x14ac:dyDescent="0.25">
      <c r="A21" t="s">
        <v>42</v>
      </c>
      <c r="B21" t="s">
        <v>0</v>
      </c>
    </row>
    <row r="22" spans="1:38" x14ac:dyDescent="0.25">
      <c r="B22" t="s">
        <v>29</v>
      </c>
    </row>
    <row r="23" spans="1:38" x14ac:dyDescent="0.25">
      <c r="B23" t="s">
        <v>1</v>
      </c>
    </row>
    <row r="24" spans="1:38" x14ac:dyDescent="0.25">
      <c r="A24" t="s">
        <v>43</v>
      </c>
      <c r="B24" t="s">
        <v>0</v>
      </c>
    </row>
    <row r="25" spans="1:38" x14ac:dyDescent="0.25">
      <c r="B25" t="s">
        <v>29</v>
      </c>
    </row>
    <row r="26" spans="1:38" x14ac:dyDescent="0.25">
      <c r="B26" t="s">
        <v>1</v>
      </c>
    </row>
    <row r="28" spans="1:38" x14ac:dyDescent="0.25">
      <c r="A28" t="s">
        <v>3</v>
      </c>
      <c r="B28" t="s">
        <v>6</v>
      </c>
      <c r="C28">
        <f>C18/C4*1000000</f>
        <v>961.45014919266976</v>
      </c>
      <c r="D28">
        <f t="shared" ref="D28:J28" si="2">D18/D4*1000000</f>
        <v>1420.8924650247498</v>
      </c>
      <c r="E28">
        <f t="shared" si="2"/>
        <v>2329.3471456149878</v>
      </c>
      <c r="F28">
        <f t="shared" si="2"/>
        <v>3469.0942740641117</v>
      </c>
      <c r="G28">
        <f t="shared" si="2"/>
        <v>1024.9124392156339</v>
      </c>
      <c r="H28">
        <f t="shared" si="2"/>
        <v>1589.2998039693152</v>
      </c>
      <c r="I28">
        <f t="shared" si="2"/>
        <v>2606.6275460440806</v>
      </c>
      <c r="J28">
        <f t="shared" si="2"/>
        <v>3855.5283820177979</v>
      </c>
      <c r="K28">
        <f>(C28+G28)/2</f>
        <v>993.18129420415175</v>
      </c>
      <c r="L28">
        <f t="shared" ref="L28:N28" si="3">(D28+H28)/2</f>
        <v>1505.0961344970324</v>
      </c>
      <c r="M28">
        <f t="shared" si="3"/>
        <v>2467.9873458295342</v>
      </c>
      <c r="N28">
        <f t="shared" si="3"/>
        <v>3662.3113280409548</v>
      </c>
    </row>
    <row r="29" spans="1:38" x14ac:dyDescent="0.25">
      <c r="B29" t="s">
        <v>29</v>
      </c>
      <c r="C29">
        <f>C19-C5</f>
        <v>45.711787619289957</v>
      </c>
      <c r="D29">
        <f>D19-D5+180</f>
        <v>46.070005524867298</v>
      </c>
      <c r="E29">
        <f t="shared" ref="E29:G29" si="4">E19-E5</f>
        <v>41.939074307152332</v>
      </c>
      <c r="F29">
        <f t="shared" si="4"/>
        <v>44.326913713339934</v>
      </c>
      <c r="G29">
        <f t="shared" si="4"/>
        <v>47.484694754316941</v>
      </c>
      <c r="H29">
        <f>H19-H5+180</f>
        <v>45.167855897282379</v>
      </c>
      <c r="I29">
        <f>I19-I5</f>
        <v>39.730332604094933</v>
      </c>
      <c r="J29">
        <f t="shared" ref="J29:N29" si="5">J19-J5</f>
        <v>44.786662004759151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1:38" x14ac:dyDescent="0.25">
      <c r="A30" t="s">
        <v>4</v>
      </c>
      <c r="B30" t="s">
        <v>6</v>
      </c>
      <c r="C30">
        <f>C18/C8*1000000</f>
        <v>2204.6737060361602</v>
      </c>
      <c r="D30">
        <f t="shared" ref="D30:I30" si="6">D18/D8*1000000</f>
        <v>3014.6518511461618</v>
      </c>
      <c r="E30">
        <f t="shared" si="6"/>
        <v>4282.4545221413355</v>
      </c>
      <c r="F30">
        <f t="shared" si="6"/>
        <v>5549.789717790939</v>
      </c>
      <c r="G30">
        <f t="shared" si="6"/>
        <v>2520.3504351782044</v>
      </c>
      <c r="H30">
        <f t="shared" si="6"/>
        <v>3696.5802882977487</v>
      </c>
      <c r="I30">
        <f t="shared" si="6"/>
        <v>4787.424805530256</v>
      </c>
      <c r="J30">
        <f>J18/J8*1000000</f>
        <v>6423.0981989759393</v>
      </c>
      <c r="K30">
        <f>(C30+G30)/2</f>
        <v>2362.5120706071821</v>
      </c>
      <c r="L30">
        <f t="shared" ref="L30" si="7">(D30+H30)/2</f>
        <v>3355.6160697219552</v>
      </c>
      <c r="M30">
        <f t="shared" ref="M30" si="8">(E30+I30)/2</f>
        <v>4534.9396638357957</v>
      </c>
      <c r="N30">
        <f t="shared" ref="N30" si="9">(F30+J30)/2</f>
        <v>5986.4439583834392</v>
      </c>
    </row>
    <row r="31" spans="1:38" x14ac:dyDescent="0.25">
      <c r="B31" t="s">
        <v>29</v>
      </c>
      <c r="C31">
        <f>C19-C9</f>
        <v>35.126039439351452</v>
      </c>
      <c r="D31">
        <f>D19-D9+180</f>
        <v>34.002283883737391</v>
      </c>
      <c r="E31">
        <f t="shared" ref="E31:I31" si="10">E19-E9</f>
        <v>32.238022461746638</v>
      </c>
      <c r="F31">
        <f t="shared" si="10"/>
        <v>32.330781628983672</v>
      </c>
      <c r="G31">
        <f t="shared" si="10"/>
        <v>40.406448217079557</v>
      </c>
      <c r="H31">
        <f>H19-H9+180</f>
        <v>36.518484656509145</v>
      </c>
      <c r="I31">
        <f t="shared" si="10"/>
        <v>28.463483738882843</v>
      </c>
      <c r="J31">
        <f>J19-J9</f>
        <v>37.090256956189421</v>
      </c>
      <c r="K31">
        <f t="shared" ref="K31:N31" si="11">K19-K9</f>
        <v>0</v>
      </c>
      <c r="L31">
        <f t="shared" si="11"/>
        <v>0</v>
      </c>
      <c r="M31">
        <f t="shared" si="11"/>
        <v>0</v>
      </c>
      <c r="N31">
        <f t="shared" si="11"/>
        <v>0</v>
      </c>
    </row>
    <row r="32" spans="1:38" x14ac:dyDescent="0.25">
      <c r="A32" t="s">
        <v>5</v>
      </c>
      <c r="B32" t="s">
        <v>6</v>
      </c>
      <c r="C32">
        <f>C18/C12</f>
        <v>520.90480637675626</v>
      </c>
      <c r="D32">
        <f t="shared" ref="D32:I32" si="12">D18/D12</f>
        <v>565.31170281097241</v>
      </c>
      <c r="E32">
        <f t="shared" si="12"/>
        <v>1203.5952802138772</v>
      </c>
      <c r="F32">
        <f t="shared" si="12"/>
        <v>4021.2394351679027</v>
      </c>
      <c r="G32">
        <f t="shared" si="12"/>
        <v>872.55678443384488</v>
      </c>
      <c r="H32">
        <f t="shared" si="12"/>
        <v>1681.5201364627692</v>
      </c>
      <c r="I32">
        <f t="shared" si="12"/>
        <v>1772.9436910469985</v>
      </c>
      <c r="J32">
        <f>J18/J12</f>
        <v>1435.5743155243356</v>
      </c>
      <c r="K32">
        <f>(C32+G32)/2</f>
        <v>696.73079540530057</v>
      </c>
      <c r="L32">
        <f t="shared" ref="L32" si="13">(D32+H32)/2</f>
        <v>1123.4159196368707</v>
      </c>
      <c r="M32">
        <f t="shared" ref="M32" si="14">(E32+I32)/2</f>
        <v>1488.2694856304379</v>
      </c>
      <c r="N32">
        <f t="shared" ref="N32" si="15">(F32+J32)/2</f>
        <v>2728.4068753461193</v>
      </c>
    </row>
    <row r="33" spans="1:14" x14ac:dyDescent="0.25">
      <c r="B33" t="s">
        <v>29</v>
      </c>
      <c r="C33">
        <f>C19-C13</f>
        <v>48.077974180504064</v>
      </c>
      <c r="D33">
        <f>D19-D13+180</f>
        <v>51.402450795829253</v>
      </c>
      <c r="E33">
        <f t="shared" ref="E33:I33" si="16">E19-E13</f>
        <v>43.855986740367015</v>
      </c>
      <c r="F33">
        <f t="shared" si="16"/>
        <v>60.409349507746001</v>
      </c>
      <c r="G33">
        <f t="shared" si="16"/>
        <v>57.162101248830147</v>
      </c>
      <c r="H33">
        <f>H19-H13+180</f>
        <v>68.979794150992845</v>
      </c>
      <c r="I33">
        <f t="shared" si="16"/>
        <v>50.020022850603326</v>
      </c>
      <c r="J33">
        <f>J19-J15</f>
        <v>57.528766459948031</v>
      </c>
      <c r="K33">
        <f t="shared" ref="K33:N33" si="17">K19-K13</f>
        <v>0</v>
      </c>
      <c r="L33">
        <f t="shared" si="17"/>
        <v>0</v>
      </c>
      <c r="M33">
        <f t="shared" si="17"/>
        <v>0</v>
      </c>
      <c r="N33">
        <f t="shared" si="17"/>
        <v>0</v>
      </c>
    </row>
    <row r="34" spans="1:14" x14ac:dyDescent="0.25">
      <c r="A34" t="s">
        <v>44</v>
      </c>
      <c r="B34" t="s">
        <v>6</v>
      </c>
      <c r="C34">
        <f>C21/C4</f>
        <v>0</v>
      </c>
      <c r="D34">
        <f t="shared" ref="D34:N34" si="18">D21/D4</f>
        <v>0</v>
      </c>
      <c r="E34">
        <f t="shared" si="18"/>
        <v>0</v>
      </c>
      <c r="F34">
        <f t="shared" si="18"/>
        <v>0</v>
      </c>
      <c r="G34">
        <f t="shared" si="18"/>
        <v>0</v>
      </c>
      <c r="H34">
        <f t="shared" si="18"/>
        <v>0</v>
      </c>
      <c r="I34">
        <f t="shared" si="18"/>
        <v>0</v>
      </c>
      <c r="J34">
        <f t="shared" si="18"/>
        <v>0</v>
      </c>
      <c r="K34">
        <f t="shared" si="18"/>
        <v>0</v>
      </c>
      <c r="L34" t="e">
        <f t="shared" si="18"/>
        <v>#DIV/0!</v>
      </c>
      <c r="M34" t="e">
        <f t="shared" si="18"/>
        <v>#DIV/0!</v>
      </c>
      <c r="N34" t="e">
        <f t="shared" si="18"/>
        <v>#DIV/0!</v>
      </c>
    </row>
    <row r="35" spans="1:14" x14ac:dyDescent="0.25">
      <c r="B35" t="s">
        <v>29</v>
      </c>
    </row>
    <row r="36" spans="1:14" x14ac:dyDescent="0.25">
      <c r="A36" t="s">
        <v>45</v>
      </c>
      <c r="B36" t="s">
        <v>6</v>
      </c>
      <c r="C36">
        <f>C24/C8</f>
        <v>0</v>
      </c>
      <c r="D36">
        <f>D24/D9</f>
        <v>0</v>
      </c>
      <c r="E36">
        <f t="shared" ref="E36:N36" si="19">E24/E8</f>
        <v>0</v>
      </c>
      <c r="F36">
        <f t="shared" si="19"/>
        <v>0</v>
      </c>
      <c r="G36">
        <f t="shared" si="19"/>
        <v>0</v>
      </c>
      <c r="H36">
        <f>H24/H9</f>
        <v>0</v>
      </c>
      <c r="I36">
        <f t="shared" si="19"/>
        <v>0</v>
      </c>
      <c r="J36">
        <f>J24/J9</f>
        <v>0</v>
      </c>
      <c r="K36" t="e">
        <f t="shared" si="19"/>
        <v>#DIV/0!</v>
      </c>
      <c r="L36" t="e">
        <f t="shared" si="19"/>
        <v>#DIV/0!</v>
      </c>
      <c r="M36" t="e">
        <f t="shared" si="19"/>
        <v>#DIV/0!</v>
      </c>
      <c r="N36" t="e">
        <f t="shared" si="19"/>
        <v>#DIV/0!</v>
      </c>
    </row>
    <row r="37" spans="1:14" x14ac:dyDescent="0.25">
      <c r="B37" t="s">
        <v>29</v>
      </c>
    </row>
    <row r="38" spans="1:14" x14ac:dyDescent="0.25">
      <c r="A38" t="s">
        <v>48</v>
      </c>
      <c r="B38" t="s">
        <v>20</v>
      </c>
      <c r="C38">
        <f>C28*COS(PI()*C29/180)</f>
        <v>671.34990085528136</v>
      </c>
      <c r="D38">
        <f t="shared" ref="D38:J38" si="20">D28*COS(PI()*D29/180)</f>
        <v>985.78527313060317</v>
      </c>
      <c r="E38">
        <f t="shared" si="20"/>
        <v>1732.6986823200464</v>
      </c>
      <c r="F38">
        <f t="shared" si="20"/>
        <v>2481.6671895484837</v>
      </c>
      <c r="G38">
        <f t="shared" si="20"/>
        <v>692.62263594322167</v>
      </c>
      <c r="H38">
        <f t="shared" si="20"/>
        <v>1120.507509806464</v>
      </c>
      <c r="I38">
        <f t="shared" si="20"/>
        <v>2004.6563199785285</v>
      </c>
      <c r="J38">
        <f t="shared" si="20"/>
        <v>2736.4024741335857</v>
      </c>
    </row>
    <row r="39" spans="1:14" x14ac:dyDescent="0.25">
      <c r="C39">
        <f>C28*SIN(PI()*C29/180)</f>
        <v>688.24101883294543</v>
      </c>
      <c r="D39">
        <f t="shared" ref="D39:J39" si="21">D28*SIN(PI()*D29/180)</f>
        <v>1023.3097245912069</v>
      </c>
      <c r="E39">
        <f t="shared" si="21"/>
        <v>1556.795876494753</v>
      </c>
      <c r="F39">
        <f t="shared" si="21"/>
        <v>2424.0344557499457</v>
      </c>
      <c r="G39">
        <f t="shared" si="21"/>
        <v>755.45972244587847</v>
      </c>
      <c r="H39">
        <f t="shared" si="21"/>
        <v>1127.0921822833398</v>
      </c>
      <c r="I39">
        <f t="shared" si="21"/>
        <v>1666.0912947872723</v>
      </c>
      <c r="J39">
        <f t="shared" si="21"/>
        <v>2716.1002566364091</v>
      </c>
    </row>
    <row r="40" spans="1:14" x14ac:dyDescent="0.25">
      <c r="B40" t="s">
        <v>21</v>
      </c>
      <c r="C40">
        <f>C30*COS(PI()*C31/180)</f>
        <v>1803.1768471918076</v>
      </c>
      <c r="D40">
        <f t="shared" ref="D40:J40" si="22">D30*COS(PI()*D31/180)</f>
        <v>2499.1924537421869</v>
      </c>
      <c r="E40">
        <f t="shared" si="22"/>
        <v>3622.2685665118074</v>
      </c>
      <c r="F40">
        <f t="shared" si="22"/>
        <v>4689.4315432396616</v>
      </c>
      <c r="G40">
        <f t="shared" si="22"/>
        <v>1919.159555489472</v>
      </c>
      <c r="H40">
        <f t="shared" si="22"/>
        <v>2970.8118949381369</v>
      </c>
      <c r="I40">
        <f t="shared" si="22"/>
        <v>4208.7258800305717</v>
      </c>
      <c r="J40">
        <f t="shared" si="22"/>
        <v>5123.6186683259139</v>
      </c>
    </row>
    <row r="41" spans="1:14" x14ac:dyDescent="0.25">
      <c r="C41">
        <f>C30*SIN(PI()*C31/180)</f>
        <v>1268.5185878963814</v>
      </c>
      <c r="D41">
        <f t="shared" ref="D41:J41" si="23">D30*SIN(PI()*D31/180)</f>
        <v>1685.8715439727566</v>
      </c>
      <c r="E41">
        <f t="shared" si="23"/>
        <v>2284.422720572808</v>
      </c>
      <c r="F41">
        <f t="shared" si="23"/>
        <v>2968.0629563685002</v>
      </c>
      <c r="G41">
        <f t="shared" si="23"/>
        <v>1633.7052722802898</v>
      </c>
      <c r="H41">
        <f t="shared" si="23"/>
        <v>2199.7687407374306</v>
      </c>
      <c r="I41">
        <f t="shared" si="23"/>
        <v>2281.6798056185044</v>
      </c>
      <c r="J41">
        <f t="shared" si="23"/>
        <v>3873.5929336044264</v>
      </c>
    </row>
    <row r="42" spans="1:14" x14ac:dyDescent="0.25">
      <c r="B42" t="s">
        <v>49</v>
      </c>
      <c r="C42">
        <f>C32*COS(PI()*C33/180)</f>
        <v>348.0262090596263</v>
      </c>
      <c r="D42">
        <f t="shared" ref="D42:J42" si="24">D32*COS(PI()*D33/180)</f>
        <v>352.6675389731094</v>
      </c>
      <c r="E42">
        <f t="shared" si="24"/>
        <v>867.8927620882489</v>
      </c>
      <c r="F42">
        <f t="shared" si="24"/>
        <v>1985.6879369478213</v>
      </c>
      <c r="G42">
        <f t="shared" si="24"/>
        <v>473.156211759835</v>
      </c>
      <c r="H42">
        <f t="shared" si="24"/>
        <v>603.15650149066425</v>
      </c>
      <c r="I42">
        <f t="shared" si="24"/>
        <v>1139.1515409781935</v>
      </c>
      <c r="J42">
        <f t="shared" si="24"/>
        <v>770.7255391672619</v>
      </c>
    </row>
    <row r="43" spans="1:14" x14ac:dyDescent="0.25">
      <c r="C43">
        <f>C32*SIN(PI()*C33/180)</f>
        <v>387.58170121148805</v>
      </c>
      <c r="D43">
        <f t="shared" ref="D43:J43" si="25">D32*SIN(PI()*D33/180)</f>
        <v>441.81775461121015</v>
      </c>
      <c r="E43">
        <f t="shared" si="25"/>
        <v>833.90871926605473</v>
      </c>
      <c r="F43">
        <f t="shared" si="25"/>
        <v>3496.7713697079735</v>
      </c>
      <c r="G43">
        <f t="shared" si="25"/>
        <v>733.12928009636437</v>
      </c>
      <c r="H43">
        <f t="shared" si="25"/>
        <v>1569.6216754489956</v>
      </c>
      <c r="I43">
        <f t="shared" si="25"/>
        <v>1358.551838654073</v>
      </c>
      <c r="J43">
        <f t="shared" si="25"/>
        <v>1211.1382079137368</v>
      </c>
    </row>
    <row r="45" spans="1:14" x14ac:dyDescent="0.25">
      <c r="B45" t="s">
        <v>18</v>
      </c>
    </row>
    <row r="46" spans="1:14" x14ac:dyDescent="0.25">
      <c r="B46" t="s">
        <v>19</v>
      </c>
      <c r="C46">
        <v>0.03</v>
      </c>
      <c r="D46">
        <v>0.01</v>
      </c>
      <c r="E46">
        <v>0.1</v>
      </c>
      <c r="F46">
        <v>0.3</v>
      </c>
      <c r="H46" t="s">
        <v>26</v>
      </c>
      <c r="I46">
        <v>0.03</v>
      </c>
      <c r="J46">
        <v>0.01</v>
      </c>
      <c r="K46">
        <v>0.1</v>
      </c>
      <c r="L46">
        <v>0.3</v>
      </c>
    </row>
    <row r="47" spans="1:14" x14ac:dyDescent="0.25">
      <c r="B47" t="s">
        <v>20</v>
      </c>
      <c r="C47">
        <f>(G28-C28)/C28</f>
        <v>6.6006844011885002E-2</v>
      </c>
      <c r="D47">
        <f>(H28-D28)/D28</f>
        <v>0.1185222267623413</v>
      </c>
      <c r="E47">
        <f>(I28-E28)/E28</f>
        <v>0.11903781750653833</v>
      </c>
      <c r="F47">
        <f>(J28-F28)/F28</f>
        <v>0.11139337170591536</v>
      </c>
      <c r="H47" t="s">
        <v>20</v>
      </c>
      <c r="I47" t="e">
        <f>(S30-O30)/O30</f>
        <v>#DIV/0!</v>
      </c>
      <c r="J47" t="e">
        <f>(T30-P30)/P30</f>
        <v>#DIV/0!</v>
      </c>
      <c r="K47" t="e">
        <f>(U30-Q30)/Q30</f>
        <v>#DIV/0!</v>
      </c>
      <c r="L47" t="e">
        <f>(V30-R30)/R30</f>
        <v>#DIV/0!</v>
      </c>
    </row>
    <row r="48" spans="1:14" x14ac:dyDescent="0.25">
      <c r="B48" t="s">
        <v>22</v>
      </c>
      <c r="C48">
        <v>83.530372001020993</v>
      </c>
      <c r="D48">
        <v>77.491210698575614</v>
      </c>
      <c r="E48">
        <v>70.205792510213698</v>
      </c>
      <c r="F48">
        <v>57.577337859473175</v>
      </c>
      <c r="H48" t="s">
        <v>22</v>
      </c>
      <c r="I48">
        <v>72.023671040822052</v>
      </c>
      <c r="J48">
        <v>65.669605452075146</v>
      </c>
      <c r="K48">
        <v>72.17731267418867</v>
      </c>
      <c r="L48">
        <v>55.444505326743233</v>
      </c>
    </row>
    <row r="49" spans="2:12" x14ac:dyDescent="0.25">
      <c r="B49" t="s">
        <v>23</v>
      </c>
      <c r="C49">
        <v>218.515449225179</v>
      </c>
      <c r="D49">
        <v>196.50565156678326</v>
      </c>
      <c r="E49">
        <v>164.95171377321032</v>
      </c>
      <c r="F49">
        <v>129.66903371826805</v>
      </c>
      <c r="H49" t="s">
        <v>23</v>
      </c>
      <c r="I49">
        <v>195.25808062451028</v>
      </c>
      <c r="J49">
        <v>182.9058541725463</v>
      </c>
      <c r="K49">
        <v>173.28579941420878</v>
      </c>
      <c r="L49">
        <v>159.01701951689836</v>
      </c>
    </row>
    <row r="50" spans="2:12" x14ac:dyDescent="0.25">
      <c r="B50" t="s">
        <v>24</v>
      </c>
      <c r="C50">
        <f>C49-C48</f>
        <v>134.985077224158</v>
      </c>
      <c r="D50">
        <f t="shared" ref="D50:F50" si="26">D49-D48</f>
        <v>119.01444086820764</v>
      </c>
      <c r="E50">
        <f t="shared" si="26"/>
        <v>94.745921262996617</v>
      </c>
      <c r="F50">
        <f t="shared" si="26"/>
        <v>72.091695858794878</v>
      </c>
      <c r="H50" t="s">
        <v>24</v>
      </c>
      <c r="I50">
        <f>I49-I48</f>
        <v>123.23440958368823</v>
      </c>
      <c r="J50">
        <f t="shared" ref="J50" si="27">J49-J48</f>
        <v>117.23624872047115</v>
      </c>
      <c r="K50">
        <f t="shared" ref="K50" si="28">K49-K48</f>
        <v>101.10848674002011</v>
      </c>
      <c r="L50">
        <f t="shared" ref="L50" si="29">L49-L48</f>
        <v>103.57251419015512</v>
      </c>
    </row>
    <row r="51" spans="2:12" x14ac:dyDescent="0.25">
      <c r="B51" t="s">
        <v>25</v>
      </c>
      <c r="C51">
        <f>C47/C50</f>
        <v>4.8899363818026467E-4</v>
      </c>
      <c r="D51">
        <f t="shared" ref="D51:F51" si="30">D47/D50</f>
        <v>9.9586424889050733E-4</v>
      </c>
      <c r="E51">
        <f t="shared" si="30"/>
        <v>1.2563898890814733E-3</v>
      </c>
      <c r="F51">
        <f t="shared" si="30"/>
        <v>1.5451623155612844E-3</v>
      </c>
      <c r="H51" t="s">
        <v>25</v>
      </c>
      <c r="I51" t="e">
        <f>I47/I50</f>
        <v>#DIV/0!</v>
      </c>
      <c r="J51" t="e">
        <f t="shared" ref="J51" si="31">J47/J50</f>
        <v>#DIV/0!</v>
      </c>
      <c r="K51" t="e">
        <f t="shared" ref="K51" si="32">K47/K50</f>
        <v>#DIV/0!</v>
      </c>
      <c r="L51" t="e">
        <f t="shared" ref="L51" si="33">L47/L50</f>
        <v>#DIV/0!</v>
      </c>
    </row>
    <row r="53" spans="2:12" x14ac:dyDescent="0.25">
      <c r="B53" t="s">
        <v>21</v>
      </c>
      <c r="C53">
        <f>(G29-C30)/C30</f>
        <v>-0.97846180383777026</v>
      </c>
      <c r="D53">
        <f>(H29-D30)/D30</f>
        <v>-0.98501722317284834</v>
      </c>
      <c r="E53">
        <f>(I29-E30)/E30</f>
        <v>-0.99072253251057796</v>
      </c>
      <c r="F53">
        <f>(J29-F30)/F30</f>
        <v>-0.99193002540957786</v>
      </c>
      <c r="H53" t="s">
        <v>21</v>
      </c>
      <c r="I53" t="e">
        <f>(#REF!-#REF!)/#REF!</f>
        <v>#REF!</v>
      </c>
      <c r="J53" t="e">
        <f>(#REF!-#REF!)/#REF!</f>
        <v>#REF!</v>
      </c>
      <c r="K53" t="e">
        <f>(#REF!-#REF!)/#REF!</f>
        <v>#REF!</v>
      </c>
      <c r="L53" t="e">
        <f>(#REF!-#REF!)/#REF!</f>
        <v>#REF!</v>
      </c>
    </row>
    <row r="54" spans="2:12" x14ac:dyDescent="0.25">
      <c r="B54" t="s">
        <v>22</v>
      </c>
      <c r="C54">
        <v>19.778572667431131</v>
      </c>
      <c r="D54">
        <v>21.199567983046947</v>
      </c>
      <c r="E54">
        <v>24.888325647474026</v>
      </c>
      <c r="F54">
        <v>16.32922964381649</v>
      </c>
      <c r="H54" t="s">
        <v>22</v>
      </c>
      <c r="I54">
        <v>14.103576030421213</v>
      </c>
      <c r="J54">
        <v>14.116211563371941</v>
      </c>
      <c r="K54">
        <v>21.799590017958511</v>
      </c>
      <c r="L54">
        <v>20.238564893949004</v>
      </c>
    </row>
    <row r="55" spans="2:12" x14ac:dyDescent="0.25">
      <c r="B55" t="s">
        <v>23</v>
      </c>
      <c r="C55">
        <v>43.319889270142703</v>
      </c>
      <c r="D55">
        <v>43.352520440080774</v>
      </c>
      <c r="E55">
        <v>42.281115687090107</v>
      </c>
      <c r="F55">
        <v>38.66735254340567</v>
      </c>
      <c r="H55" t="s">
        <v>23</v>
      </c>
      <c r="I55">
        <v>30.396201693648752</v>
      </c>
      <c r="J55">
        <v>34.521132705647652</v>
      </c>
      <c r="K55">
        <v>39.316018011562896</v>
      </c>
      <c r="L55">
        <v>45.45315239675368</v>
      </c>
    </row>
    <row r="56" spans="2:12" x14ac:dyDescent="0.25">
      <c r="B56" t="s">
        <v>24</v>
      </c>
      <c r="C56">
        <f>C55-C54</f>
        <v>23.541316602711571</v>
      </c>
      <c r="D56">
        <f t="shared" ref="D56:F56" si="34">D55-D54</f>
        <v>22.152952457033827</v>
      </c>
      <c r="E56">
        <f t="shared" si="34"/>
        <v>17.392790039616081</v>
      </c>
      <c r="F56">
        <f t="shared" si="34"/>
        <v>22.33812289958918</v>
      </c>
      <c r="H56" t="s">
        <v>24</v>
      </c>
      <c r="I56">
        <f>I55-I54</f>
        <v>16.29262566322754</v>
      </c>
      <c r="J56">
        <f t="shared" ref="J56" si="35">J55-J54</f>
        <v>20.404921142275711</v>
      </c>
      <c r="K56">
        <f t="shared" ref="K56" si="36">K55-K54</f>
        <v>17.516427993604385</v>
      </c>
      <c r="L56">
        <f t="shared" ref="L56" si="37">L55-L54</f>
        <v>25.214587502804676</v>
      </c>
    </row>
    <row r="57" spans="2:12" x14ac:dyDescent="0.25">
      <c r="B57" t="s">
        <v>25</v>
      </c>
      <c r="C57">
        <f>C53/C56</f>
        <v>-4.1563597327647667E-2</v>
      </c>
      <c r="D57">
        <f t="shared" ref="D57:F57" si="38">D53/D56</f>
        <v>-4.4464376704789685E-2</v>
      </c>
      <c r="E57">
        <f t="shared" si="38"/>
        <v>-5.6961679538129271E-2</v>
      </c>
      <c r="F57">
        <f t="shared" si="38"/>
        <v>-4.440525418668103E-2</v>
      </c>
      <c r="H57" t="s">
        <v>25</v>
      </c>
      <c r="I57" t="e">
        <f>I53/I56</f>
        <v>#REF!</v>
      </c>
      <c r="J57" t="e">
        <f t="shared" ref="J57" si="39">J53/J56</f>
        <v>#REF!</v>
      </c>
      <c r="K57" t="e">
        <f t="shared" ref="K57" si="40">K53/K56</f>
        <v>#REF!</v>
      </c>
      <c r="L57" t="e">
        <f t="shared" ref="L57" si="41">L53/L56</f>
        <v>#REF!</v>
      </c>
    </row>
  </sheetData>
  <mergeCells count="15">
    <mergeCell ref="AL4:AL6"/>
    <mergeCell ref="AL8:AL10"/>
    <mergeCell ref="AL12:AL13"/>
    <mergeCell ref="AL15:AL16"/>
    <mergeCell ref="AL18:AL19"/>
    <mergeCell ref="V4:V6"/>
    <mergeCell ref="V8:V10"/>
    <mergeCell ref="V12:V13"/>
    <mergeCell ref="V15:V16"/>
    <mergeCell ref="V18:V19"/>
    <mergeCell ref="A4:A6"/>
    <mergeCell ref="A8:A10"/>
    <mergeCell ref="A12:A13"/>
    <mergeCell ref="A15:A16"/>
    <mergeCell ref="A18:A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BDD7-2FBD-4416-87B2-BF0426EF0C76}">
  <sheetPr codeName="Sheet1"/>
  <dimension ref="A1:BZ89"/>
  <sheetViews>
    <sheetView workbookViewId="0">
      <selection activeCell="L50" sqref="L50"/>
    </sheetView>
  </sheetViews>
  <sheetFormatPr defaultColWidth="11.42578125" defaultRowHeight="15" x14ac:dyDescent="0.25"/>
  <sheetData>
    <row r="1" spans="1:78" x14ac:dyDescent="0.25">
      <c r="A1" s="1" t="s">
        <v>51</v>
      </c>
      <c r="C1" t="s">
        <v>28</v>
      </c>
      <c r="Q1" s="1" t="s">
        <v>65</v>
      </c>
      <c r="S1" t="s">
        <v>28</v>
      </c>
      <c r="AG1" s="1" t="s">
        <v>50</v>
      </c>
      <c r="AI1" t="s">
        <v>28</v>
      </c>
      <c r="AW1" t="s">
        <v>63</v>
      </c>
      <c r="AY1" t="s">
        <v>28</v>
      </c>
      <c r="BM1" t="s">
        <v>64</v>
      </c>
      <c r="BO1" t="s">
        <v>28</v>
      </c>
    </row>
    <row r="2" spans="1:78" x14ac:dyDescent="0.25">
      <c r="C2" t="s">
        <v>30</v>
      </c>
      <c r="G2" t="s">
        <v>31</v>
      </c>
      <c r="K2" t="s">
        <v>32</v>
      </c>
      <c r="S2" t="s">
        <v>30</v>
      </c>
      <c r="W2" t="s">
        <v>31</v>
      </c>
      <c r="AA2" t="s">
        <v>32</v>
      </c>
      <c r="AI2" t="s">
        <v>30</v>
      </c>
      <c r="AM2" t="s">
        <v>31</v>
      </c>
      <c r="AQ2" t="s">
        <v>32</v>
      </c>
      <c r="AY2" t="s">
        <v>30</v>
      </c>
      <c r="BC2" t="s">
        <v>31</v>
      </c>
      <c r="BG2" t="s">
        <v>32</v>
      </c>
      <c r="BO2" t="s">
        <v>30</v>
      </c>
      <c r="BS2" t="s">
        <v>31</v>
      </c>
      <c r="BW2" t="s">
        <v>32</v>
      </c>
    </row>
    <row r="3" spans="1:78" x14ac:dyDescent="0.25">
      <c r="C3">
        <v>0.01</v>
      </c>
      <c r="D3">
        <v>0.03</v>
      </c>
      <c r="E3">
        <v>0.1</v>
      </c>
      <c r="F3">
        <v>0.3</v>
      </c>
      <c r="G3">
        <v>0.01</v>
      </c>
      <c r="H3">
        <v>0.03</v>
      </c>
      <c r="I3">
        <v>0.1</v>
      </c>
      <c r="J3">
        <v>0.3</v>
      </c>
      <c r="K3">
        <v>0.01</v>
      </c>
      <c r="L3">
        <v>0.03</v>
      </c>
      <c r="M3">
        <v>0.1</v>
      </c>
      <c r="N3">
        <v>0.3</v>
      </c>
      <c r="S3">
        <v>0.01</v>
      </c>
      <c r="T3">
        <v>0.03</v>
      </c>
      <c r="U3">
        <v>0.1</v>
      </c>
      <c r="V3">
        <v>0.3</v>
      </c>
      <c r="W3">
        <v>0.01</v>
      </c>
      <c r="X3">
        <v>0.03</v>
      </c>
      <c r="Y3">
        <v>0.1</v>
      </c>
      <c r="Z3">
        <v>0.3</v>
      </c>
      <c r="AA3">
        <v>0.01</v>
      </c>
      <c r="AB3">
        <v>0.03</v>
      </c>
      <c r="AC3">
        <v>0.1</v>
      </c>
      <c r="AD3">
        <v>0.3</v>
      </c>
      <c r="AI3">
        <v>0.01</v>
      </c>
      <c r="AJ3">
        <v>0.03</v>
      </c>
      <c r="AK3">
        <v>0.1</v>
      </c>
      <c r="AL3">
        <v>0.3</v>
      </c>
      <c r="AM3">
        <v>0.01</v>
      </c>
      <c r="AN3">
        <v>0.03</v>
      </c>
      <c r="AO3">
        <v>0.1</v>
      </c>
      <c r="AP3">
        <v>0.3</v>
      </c>
      <c r="AQ3">
        <v>0.01</v>
      </c>
      <c r="AR3">
        <v>0.03</v>
      </c>
      <c r="AS3">
        <v>0.1</v>
      </c>
      <c r="AT3">
        <v>0.3</v>
      </c>
      <c r="AY3">
        <v>0.01</v>
      </c>
      <c r="AZ3">
        <v>0.03</v>
      </c>
      <c r="BA3">
        <v>0.1</v>
      </c>
      <c r="BB3">
        <v>0.3</v>
      </c>
      <c r="BC3">
        <v>0.01</v>
      </c>
      <c r="BD3">
        <v>0.03</v>
      </c>
      <c r="BE3">
        <v>0.1</v>
      </c>
      <c r="BF3">
        <v>0.3</v>
      </c>
      <c r="BG3">
        <v>0.01</v>
      </c>
      <c r="BH3">
        <v>0.03</v>
      </c>
      <c r="BI3">
        <v>0.1</v>
      </c>
      <c r="BJ3">
        <v>0.3</v>
      </c>
      <c r="BO3">
        <v>0.01</v>
      </c>
      <c r="BP3">
        <v>0.03</v>
      </c>
      <c r="BQ3">
        <v>0.1</v>
      </c>
      <c r="BR3">
        <v>0.3</v>
      </c>
      <c r="BS3">
        <v>0.01</v>
      </c>
      <c r="BT3">
        <v>0.03</v>
      </c>
      <c r="BU3">
        <v>0.1</v>
      </c>
      <c r="BV3">
        <v>0.3</v>
      </c>
      <c r="BW3">
        <v>0.01</v>
      </c>
      <c r="BX3">
        <v>0.03</v>
      </c>
      <c r="BY3">
        <v>0.1</v>
      </c>
      <c r="BZ3">
        <v>0.3</v>
      </c>
    </row>
    <row r="4" spans="1:78" x14ac:dyDescent="0.25">
      <c r="A4" t="s">
        <v>7</v>
      </c>
      <c r="B4" t="s">
        <v>0</v>
      </c>
      <c r="C4">
        <v>240.8313972596072</v>
      </c>
      <c r="D4">
        <v>222.9111193910777</v>
      </c>
      <c r="E4">
        <v>206.46263557578752</v>
      </c>
      <c r="F4">
        <v>206.28450167577114</v>
      </c>
      <c r="G4">
        <v>248.16107240330672</v>
      </c>
      <c r="H4">
        <v>230.53721386625116</v>
      </c>
      <c r="I4">
        <v>214.84264022897753</v>
      </c>
      <c r="J4">
        <v>215.74368423350251</v>
      </c>
      <c r="K4">
        <f>AVERAGE(C4,G4)</f>
        <v>244.49623483145695</v>
      </c>
      <c r="L4">
        <f>AVERAGE(D4,H4)</f>
        <v>226.72416662866442</v>
      </c>
      <c r="M4">
        <f>AVERAGE(E4,I4)</f>
        <v>210.65263790238254</v>
      </c>
      <c r="N4">
        <f>AVERAGE(F4,J4)</f>
        <v>211.01409295463682</v>
      </c>
      <c r="Q4" t="s">
        <v>7</v>
      </c>
      <c r="S4">
        <v>288.30123630482501</v>
      </c>
      <c r="T4">
        <v>280.46797732318265</v>
      </c>
      <c r="U4">
        <v>267.92177430800587</v>
      </c>
      <c r="V4">
        <v>260.77208695255825</v>
      </c>
      <c r="W4">
        <v>295.13740567289909</v>
      </c>
      <c r="X4">
        <v>286.88361719952451</v>
      </c>
      <c r="Y4">
        <v>270.27576843973293</v>
      </c>
      <c r="Z4">
        <v>265.59753140904246</v>
      </c>
      <c r="AA4">
        <f>AVERAGE(S4,W4)</f>
        <v>291.71932098886202</v>
      </c>
      <c r="AB4">
        <f>AVERAGE(T4,X4)</f>
        <v>283.67579726135358</v>
      </c>
      <c r="AC4">
        <f>AVERAGE(U4,Y4)</f>
        <v>269.0987713738694</v>
      </c>
      <c r="AD4">
        <f>AVERAGE(V4,Z4)</f>
        <v>263.18480918080036</v>
      </c>
      <c r="AE4">
        <f>MIN(S4:AD4)</f>
        <v>260.77208695255825</v>
      </c>
      <c r="AF4">
        <f>MAX(S4:AD4)</f>
        <v>295.13740567289909</v>
      </c>
      <c r="AI4">
        <v>323.59648472136394</v>
      </c>
      <c r="AJ4">
        <v>324.3771007116203</v>
      </c>
      <c r="AK4">
        <v>315.55978709743374</v>
      </c>
      <c r="AL4">
        <v>309.9416982012508</v>
      </c>
      <c r="AM4">
        <v>322.08588757261083</v>
      </c>
      <c r="AN4">
        <v>323.91782812686284</v>
      </c>
      <c r="AO4">
        <v>319.80601348964041</v>
      </c>
      <c r="AP4">
        <v>316.52011030223406</v>
      </c>
      <c r="AQ4">
        <f>AVERAGE(AI4,AM4)</f>
        <v>322.84118614698741</v>
      </c>
      <c r="AR4">
        <f>AVERAGE(AJ4,AN4)</f>
        <v>324.1474644192416</v>
      </c>
      <c r="AS4">
        <f>AVERAGE(AK4,AO4)</f>
        <v>317.68290029353705</v>
      </c>
      <c r="AT4">
        <f>AVERAGE(AL4,AP4)</f>
        <v>313.23090425174246</v>
      </c>
      <c r="AU4">
        <f>MIN(AI4:AT4)</f>
        <v>309.9416982012508</v>
      </c>
      <c r="AV4">
        <f>MAX(AI4:AT4)</f>
        <v>324.3771007116203</v>
      </c>
      <c r="AY4">
        <v>306.97269251406033</v>
      </c>
      <c r="AZ4">
        <v>320.58765577648904</v>
      </c>
      <c r="BA4">
        <v>321.76522929489238</v>
      </c>
      <c r="BB4">
        <v>320.84741019466247</v>
      </c>
      <c r="BC4">
        <v>305.79722490882978</v>
      </c>
      <c r="BD4">
        <v>319.712868965837</v>
      </c>
      <c r="BE4">
        <v>326.71867121236625</v>
      </c>
      <c r="BF4">
        <v>329.28754754952394</v>
      </c>
      <c r="BG4">
        <f>AVERAGE(AY4,BC4)</f>
        <v>306.38495871144505</v>
      </c>
      <c r="BH4">
        <f>AVERAGE(AZ4,BD4)</f>
        <v>320.15026237116302</v>
      </c>
      <c r="BI4">
        <f>AVERAGE(BA4,BE4)</f>
        <v>324.24195025362928</v>
      </c>
      <c r="BJ4">
        <f>AVERAGE(BB4,BF4)</f>
        <v>325.0674788720932</v>
      </c>
      <c r="BK4">
        <f>MIN(AY4:BJ4)</f>
        <v>305.79722490882978</v>
      </c>
      <c r="BL4">
        <f>MAX(AY4:BJ4)</f>
        <v>329.28754754952394</v>
      </c>
      <c r="BM4" t="s">
        <v>7</v>
      </c>
      <c r="BN4" t="s">
        <v>0</v>
      </c>
    </row>
    <row r="5" spans="1:78" x14ac:dyDescent="0.25">
      <c r="B5" t="s">
        <v>29</v>
      </c>
      <c r="C5">
        <v>-30.734879370323725</v>
      </c>
      <c r="D5">
        <v>-13.035725497774258</v>
      </c>
      <c r="E5">
        <v>25.812065769200544</v>
      </c>
      <c r="F5">
        <v>50.39066453353508</v>
      </c>
      <c r="G5">
        <v>-30.915657900629228</v>
      </c>
      <c r="H5">
        <v>-13.135600039774777</v>
      </c>
      <c r="I5">
        <v>25.61657597658369</v>
      </c>
      <c r="J5">
        <v>50.468445912564071</v>
      </c>
      <c r="K5">
        <f t="shared" ref="K5:N5" si="0">AVERAGE(C5,G5)</f>
        <v>-30.825268635476476</v>
      </c>
      <c r="L5">
        <f t="shared" si="0"/>
        <v>-13.085662768774519</v>
      </c>
      <c r="M5">
        <f t="shared" si="0"/>
        <v>25.714320872892117</v>
      </c>
      <c r="N5">
        <f t="shared" si="0"/>
        <v>50.429555223049576</v>
      </c>
      <c r="S5">
        <v>6.5787895676525716</v>
      </c>
      <c r="T5">
        <v>-86.183569561117196</v>
      </c>
      <c r="U5">
        <v>11.354357158607121</v>
      </c>
      <c r="V5">
        <v>-5.1971922743673824</v>
      </c>
      <c r="W5">
        <v>6.0654282211493387</v>
      </c>
      <c r="X5">
        <v>-87.056172762466531</v>
      </c>
      <c r="Y5">
        <v>10.460407978095192</v>
      </c>
      <c r="Z5">
        <v>-6.2066732943914786</v>
      </c>
      <c r="AA5">
        <f t="shared" ref="AA5:AD5" si="1">AVERAGE(S5,W5)</f>
        <v>6.3221088944009551</v>
      </c>
      <c r="AB5">
        <f t="shared" si="1"/>
        <v>-86.619871161791863</v>
      </c>
      <c r="AC5">
        <f t="shared" si="1"/>
        <v>10.907382568351156</v>
      </c>
      <c r="AD5">
        <f t="shared" si="1"/>
        <v>-5.7019327843794301</v>
      </c>
      <c r="AI5">
        <v>67.009874999490393</v>
      </c>
      <c r="AJ5">
        <v>-87.03378500807456</v>
      </c>
      <c r="AK5">
        <v>65.180271848733639</v>
      </c>
      <c r="AL5">
        <v>-23.715639986597818</v>
      </c>
      <c r="AM5">
        <v>68.38650465377475</v>
      </c>
      <c r="AN5">
        <v>-85.75605755759652</v>
      </c>
      <c r="AO5">
        <v>65.937345657534948</v>
      </c>
      <c r="AP5">
        <v>-23.391483730221577</v>
      </c>
      <c r="AQ5">
        <f t="shared" ref="AQ5:AT5" si="2">AVERAGE(AI5,AM5)</f>
        <v>67.698189826632571</v>
      </c>
      <c r="AR5">
        <f t="shared" si="2"/>
        <v>-86.39492128283554</v>
      </c>
      <c r="AS5">
        <f t="shared" si="2"/>
        <v>65.558808753134286</v>
      </c>
      <c r="AT5">
        <f t="shared" si="2"/>
        <v>-23.553561858409697</v>
      </c>
      <c r="AY5">
        <v>-4.2597577461892646</v>
      </c>
      <c r="AZ5">
        <v>54.929570503759926</v>
      </c>
      <c r="BA5">
        <v>52.46843820992958</v>
      </c>
      <c r="BB5">
        <v>-61.817575837827604</v>
      </c>
      <c r="BC5">
        <v>-3.9030411966533269</v>
      </c>
      <c r="BD5">
        <v>55.326155295871416</v>
      </c>
      <c r="BE5">
        <v>53.215576485315694</v>
      </c>
      <c r="BF5">
        <v>-61.945164532090011</v>
      </c>
      <c r="BG5">
        <f t="shared" ref="BG5:BJ5" si="3">AVERAGE(AY5,BC5)</f>
        <v>-4.081399471421296</v>
      </c>
      <c r="BH5">
        <f t="shared" si="3"/>
        <v>55.127862899815668</v>
      </c>
      <c r="BI5">
        <f t="shared" si="3"/>
        <v>52.842007347622641</v>
      </c>
      <c r="BJ5">
        <f t="shared" si="3"/>
        <v>-61.881370184958811</v>
      </c>
      <c r="BN5" t="s">
        <v>29</v>
      </c>
    </row>
    <row r="6" spans="1:78" x14ac:dyDescent="0.25">
      <c r="B6" t="s">
        <v>1</v>
      </c>
      <c r="C6">
        <v>0.98811577254346838</v>
      </c>
      <c r="D6">
        <v>1.3179143991062217</v>
      </c>
      <c r="E6">
        <v>1.8934375056220036</v>
      </c>
      <c r="F6">
        <v>3.6348426047859803</v>
      </c>
      <c r="G6">
        <v>1.0635896293472986</v>
      </c>
      <c r="H6">
        <v>1.2317500733667937</v>
      </c>
      <c r="I6">
        <v>2.090263452802493</v>
      </c>
      <c r="J6">
        <v>3.4371730573295594</v>
      </c>
      <c r="K6">
        <f>AVERAGE(C6,G6)</f>
        <v>1.0258527009453835</v>
      </c>
      <c r="L6">
        <f>AVERAGE(D6,H6)</f>
        <v>1.2748322362365077</v>
      </c>
      <c r="M6">
        <f>AVERAGE(E6,I6)</f>
        <v>1.9918504792122484</v>
      </c>
      <c r="N6">
        <f>AVERAGE(F6,J6)</f>
        <v>3.5360078310577698</v>
      </c>
      <c r="S6">
        <v>1.0061250334624547</v>
      </c>
      <c r="T6">
        <v>1.0583495849167326</v>
      </c>
      <c r="U6">
        <v>1.6238342886224193</v>
      </c>
      <c r="V6">
        <v>3.3669423199323485</v>
      </c>
      <c r="W6">
        <v>0.88427646876022226</v>
      </c>
      <c r="X6">
        <v>0.93624747528460206</v>
      </c>
      <c r="Y6">
        <v>1.304322100353331</v>
      </c>
      <c r="Z6">
        <v>2.4743937156626159</v>
      </c>
      <c r="AA6">
        <f>AVERAGE(S6,W6)</f>
        <v>0.9452007511113385</v>
      </c>
      <c r="AB6">
        <f>AVERAGE(T6,X6)</f>
        <v>0.99729853010066738</v>
      </c>
      <c r="AC6">
        <f>AVERAGE(U6,Y6)</f>
        <v>1.4640781944878751</v>
      </c>
      <c r="AD6">
        <f>AVERAGE(V6,Z6)</f>
        <v>2.9206680177974822</v>
      </c>
      <c r="AI6">
        <v>0.71558637261965186</v>
      </c>
      <c r="AJ6">
        <v>0.9105418262679027</v>
      </c>
      <c r="AK6">
        <v>0.92639243513695391</v>
      </c>
      <c r="AL6">
        <v>1.7743424126329024</v>
      </c>
      <c r="AM6">
        <v>0.80347717927250417</v>
      </c>
      <c r="AN6">
        <v>0.92053403879341045</v>
      </c>
      <c r="AO6">
        <v>0.95971937674604579</v>
      </c>
      <c r="AP6">
        <v>1.7778996793039836</v>
      </c>
      <c r="AQ6">
        <f>AVERAGE(AI6,AM6)</f>
        <v>0.75953177594607801</v>
      </c>
      <c r="AR6">
        <f>AVERAGE(AJ6,AN6)</f>
        <v>0.91553793253065652</v>
      </c>
      <c r="AS6">
        <f>AVERAGE(AK6,AO6)</f>
        <v>0.94305590594149979</v>
      </c>
      <c r="AT6">
        <f>AVERAGE(AL6,AP6)</f>
        <v>1.7761210459684431</v>
      </c>
      <c r="AY6">
        <v>2.0507772420061925</v>
      </c>
      <c r="AZ6">
        <v>1.259324536791891</v>
      </c>
      <c r="BA6">
        <v>1.1178412989692414</v>
      </c>
      <c r="BB6">
        <v>1.0979086723407547</v>
      </c>
      <c r="BC6">
        <v>1.5453822503025865</v>
      </c>
      <c r="BD6">
        <v>1.0416450916811895</v>
      </c>
      <c r="BE6">
        <v>1.2069009346243293</v>
      </c>
      <c r="BF6">
        <v>1.1576688462429012</v>
      </c>
      <c r="BG6">
        <f>AVERAGE(AY6,BC6)</f>
        <v>1.7980797461543894</v>
      </c>
      <c r="BH6">
        <f>AVERAGE(AZ6,BD6)</f>
        <v>1.1504848142365403</v>
      </c>
      <c r="BI6">
        <f>AVERAGE(BA6,BE6)</f>
        <v>1.1623711167967854</v>
      </c>
      <c r="BJ6">
        <f>AVERAGE(BB6,BF6)</f>
        <v>1.1277887592918279</v>
      </c>
      <c r="BN6" t="s">
        <v>1</v>
      </c>
    </row>
    <row r="7" spans="1:78" x14ac:dyDescent="0.25">
      <c r="B7" t="s">
        <v>2</v>
      </c>
      <c r="BN7" t="s">
        <v>2</v>
      </c>
    </row>
    <row r="8" spans="1:78" x14ac:dyDescent="0.25">
      <c r="A8" t="s">
        <v>8</v>
      </c>
      <c r="B8" t="s">
        <v>0</v>
      </c>
      <c r="C8">
        <v>163.16465165426015</v>
      </c>
      <c r="D8">
        <v>155.28282461323099</v>
      </c>
      <c r="E8">
        <v>150.58479308220942</v>
      </c>
      <c r="F8">
        <v>154.85877290041745</v>
      </c>
      <c r="G8">
        <v>158.77897518994334</v>
      </c>
      <c r="H8">
        <v>151.03385624181169</v>
      </c>
      <c r="I8">
        <v>145.95431029195518</v>
      </c>
      <c r="J8">
        <v>150.62098928324619</v>
      </c>
      <c r="K8">
        <f>AVERAGE(C8,G8)</f>
        <v>160.97181342210175</v>
      </c>
      <c r="L8">
        <f>AVERAGE(D8,H8)</f>
        <v>153.15834042752135</v>
      </c>
      <c r="M8">
        <f>AVERAGE(E8,I8)</f>
        <v>148.2695516870823</v>
      </c>
      <c r="N8">
        <f>AVERAGE(F8,J8)</f>
        <v>152.73988109183182</v>
      </c>
      <c r="Q8" t="s">
        <v>8</v>
      </c>
      <c r="S8">
        <v>139.76891392155878</v>
      </c>
      <c r="T8">
        <v>140.10223591504879</v>
      </c>
      <c r="U8">
        <v>141.70346867050895</v>
      </c>
      <c r="V8">
        <v>142.98278470533606</v>
      </c>
      <c r="W8">
        <v>137.92385084872802</v>
      </c>
      <c r="X8">
        <v>135.65948673197602</v>
      </c>
      <c r="Y8">
        <v>135.36713005461334</v>
      </c>
      <c r="Z8">
        <v>137.03770767606406</v>
      </c>
      <c r="AA8">
        <f>AVERAGE(S8,W8)</f>
        <v>138.84638238514339</v>
      </c>
      <c r="AB8">
        <f>AVERAGE(T8,X8)</f>
        <v>137.88086132351242</v>
      </c>
      <c r="AC8">
        <f>AVERAGE(U8,Y8)</f>
        <v>138.53529936256115</v>
      </c>
      <c r="AD8">
        <f>AVERAGE(V8,Z8)</f>
        <v>140.01024619070006</v>
      </c>
      <c r="AE8">
        <f>MIN(S8:AD8)</f>
        <v>135.36713005461334</v>
      </c>
      <c r="AF8">
        <f>MAX(S8:AD8)</f>
        <v>142.98278470533606</v>
      </c>
      <c r="AI8">
        <v>128.50399306558654</v>
      </c>
      <c r="AJ8">
        <v>124.27881638967595</v>
      </c>
      <c r="AK8">
        <v>119.39615469200419</v>
      </c>
      <c r="AL8">
        <v>119.1313914793687</v>
      </c>
      <c r="AM8">
        <v>119.3646568431333</v>
      </c>
      <c r="AN8">
        <v>115.9561653172329</v>
      </c>
      <c r="AO8">
        <v>115.51876119057016</v>
      </c>
      <c r="AP8">
        <v>115.51110897821991</v>
      </c>
      <c r="AQ8">
        <f>AVERAGE(AI8,AM8)</f>
        <v>123.93432495435992</v>
      </c>
      <c r="AR8">
        <f>AVERAGE(AJ8,AN8)</f>
        <v>120.11749085345443</v>
      </c>
      <c r="AS8">
        <f>AVERAGE(AK8,AO8)</f>
        <v>117.45745794128717</v>
      </c>
      <c r="AT8">
        <f>AVERAGE(AL8,AP8)</f>
        <v>117.3212502287943</v>
      </c>
      <c r="AU8">
        <f>MIN(AI8:AT8)</f>
        <v>115.51110897821991</v>
      </c>
      <c r="AV8">
        <f>MAX(AI8:AT8)</f>
        <v>128.50399306558654</v>
      </c>
      <c r="AY8">
        <v>137.55971670560572</v>
      </c>
      <c r="AZ8">
        <v>127.98528653683438</v>
      </c>
      <c r="BA8">
        <v>120.16382841715044</v>
      </c>
      <c r="BB8">
        <v>115.99787844751839</v>
      </c>
      <c r="BC8">
        <v>135.00476916769833</v>
      </c>
      <c r="BD8">
        <v>119.18576714065172</v>
      </c>
      <c r="BE8">
        <v>114.7034958922107</v>
      </c>
      <c r="BF8">
        <v>111.96459029535364</v>
      </c>
      <c r="BG8">
        <f>AVERAGE(AY8,BC8)</f>
        <v>136.28224293665204</v>
      </c>
      <c r="BH8">
        <f>AVERAGE(AZ8,BD8)</f>
        <v>123.58552683874305</v>
      </c>
      <c r="BI8">
        <f>AVERAGE(BA8,BE8)</f>
        <v>117.43366215468058</v>
      </c>
      <c r="BJ8">
        <f>AVERAGE(BB8,BF8)</f>
        <v>113.98123437143602</v>
      </c>
      <c r="BK8">
        <f>MIN(AY8:BJ8)</f>
        <v>111.96459029535364</v>
      </c>
      <c r="BL8">
        <f>MAX(AY8:BJ8)</f>
        <v>137.55971670560572</v>
      </c>
      <c r="BM8" t="s">
        <v>8</v>
      </c>
      <c r="BN8" t="s">
        <v>0</v>
      </c>
    </row>
    <row r="9" spans="1:78" x14ac:dyDescent="0.25">
      <c r="B9" t="s">
        <v>29</v>
      </c>
      <c r="C9">
        <v>-23.577578024178095</v>
      </c>
      <c r="D9">
        <v>-5.8068119638432254</v>
      </c>
      <c r="E9">
        <v>32.63796589148712</v>
      </c>
      <c r="F9">
        <v>56.652780746485462</v>
      </c>
      <c r="G9">
        <v>-24.245129821571215</v>
      </c>
      <c r="H9">
        <v>-6.3034165726029201</v>
      </c>
      <c r="I9">
        <v>32.137249600527575</v>
      </c>
      <c r="J9">
        <v>56.574080027128041</v>
      </c>
      <c r="K9">
        <f t="shared" ref="K9:N9" si="4">AVERAGE(C9,G9)</f>
        <v>-23.911353922874653</v>
      </c>
      <c r="L9">
        <f t="shared" si="4"/>
        <v>-6.0551142682230727</v>
      </c>
      <c r="M9">
        <f t="shared" si="4"/>
        <v>32.387607746007347</v>
      </c>
      <c r="N9">
        <f t="shared" si="4"/>
        <v>56.613430386806755</v>
      </c>
      <c r="S9">
        <v>14.895184253729703</v>
      </c>
      <c r="T9">
        <v>-76.743507748581223</v>
      </c>
      <c r="U9">
        <v>21.319360291323552</v>
      </c>
      <c r="V9">
        <v>5.184141226608002</v>
      </c>
      <c r="W9">
        <v>13.740984848262007</v>
      </c>
      <c r="X9">
        <v>-77.897537952388205</v>
      </c>
      <c r="Y9">
        <v>20.234199105973925</v>
      </c>
      <c r="Z9">
        <v>4.2095411145971866</v>
      </c>
      <c r="AA9">
        <f t="shared" ref="AA9:AD9" si="5">AVERAGE(S9,W9)</f>
        <v>14.318084550995856</v>
      </c>
      <c r="AB9">
        <f t="shared" si="5"/>
        <v>-77.320522850484707</v>
      </c>
      <c r="AC9">
        <f t="shared" si="5"/>
        <v>20.776779698648738</v>
      </c>
      <c r="AD9">
        <f t="shared" si="5"/>
        <v>4.6968411706025943</v>
      </c>
      <c r="AI9">
        <v>70.962196309075637</v>
      </c>
      <c r="AJ9">
        <v>-81.039635659838339</v>
      </c>
      <c r="AK9">
        <v>74.366153021495478</v>
      </c>
      <c r="AL9">
        <v>-13.34377501607138</v>
      </c>
      <c r="AM9">
        <v>71.387921037362432</v>
      </c>
      <c r="AN9">
        <v>-80.446065176007238</v>
      </c>
      <c r="AO9">
        <v>74.291524928042961</v>
      </c>
      <c r="AP9">
        <v>-12.899460034365347</v>
      </c>
      <c r="AQ9">
        <f t="shared" ref="AQ9:AT9" si="6">AVERAGE(AI9,AM9)</f>
        <v>71.175058673219041</v>
      </c>
      <c r="AR9">
        <f t="shared" si="6"/>
        <v>-80.742850417922796</v>
      </c>
      <c r="AS9">
        <f t="shared" si="6"/>
        <v>74.328838974769212</v>
      </c>
      <c r="AT9">
        <f t="shared" si="6"/>
        <v>-13.121617525218364</v>
      </c>
      <c r="AY9">
        <v>-3.2586451276668922</v>
      </c>
      <c r="AZ9">
        <v>57.038532260901071</v>
      </c>
      <c r="BA9">
        <v>56.676514539598678</v>
      </c>
      <c r="BB9">
        <v>-55.553743692064536</v>
      </c>
      <c r="BC9">
        <v>-3.1286210310859008</v>
      </c>
      <c r="BD9">
        <v>57.440147642476177</v>
      </c>
      <c r="BE9">
        <v>57.227464590407294</v>
      </c>
      <c r="BF9">
        <v>-56.181211797922792</v>
      </c>
      <c r="BG9">
        <f t="shared" ref="BG9:BJ9" si="7">AVERAGE(AY9,BC9)</f>
        <v>-3.1936330793763963</v>
      </c>
      <c r="BH9">
        <f t="shared" si="7"/>
        <v>57.239339951688621</v>
      </c>
      <c r="BI9">
        <f t="shared" si="7"/>
        <v>56.951989565002989</v>
      </c>
      <c r="BJ9">
        <f t="shared" si="7"/>
        <v>-55.867477744993664</v>
      </c>
      <c r="BN9" t="s">
        <v>29</v>
      </c>
    </row>
    <row r="10" spans="1:78" x14ac:dyDescent="0.25">
      <c r="B10" t="s">
        <v>1</v>
      </c>
      <c r="C10">
        <v>1.3548032509879855</v>
      </c>
      <c r="D10">
        <v>1.559271427020916</v>
      </c>
      <c r="E10">
        <v>2.0021412040679873</v>
      </c>
      <c r="F10">
        <v>3.7424548232653532</v>
      </c>
      <c r="G10">
        <v>1.6744049928142217</v>
      </c>
      <c r="H10">
        <v>1.5000300249364349</v>
      </c>
      <c r="I10">
        <v>2.0567051177722906</v>
      </c>
      <c r="J10">
        <v>3.7241176137093928</v>
      </c>
      <c r="K10">
        <f>AVERAGE(C10,G10)</f>
        <v>1.5146041219011037</v>
      </c>
      <c r="L10">
        <f>AVERAGE(D10,H10)</f>
        <v>1.5296507259786756</v>
      </c>
      <c r="M10">
        <f>AVERAGE(E10,I10)</f>
        <v>2.029423160920139</v>
      </c>
      <c r="N10">
        <f>AVERAGE(F10,J10)</f>
        <v>3.7332862184873727</v>
      </c>
      <c r="S10">
        <v>2.1829037092650276</v>
      </c>
      <c r="T10">
        <v>2.0423312179947906</v>
      </c>
      <c r="U10">
        <v>2.812963443155204</v>
      </c>
      <c r="V10">
        <v>3.7233824962323525</v>
      </c>
      <c r="W10">
        <v>1.6278949984023252</v>
      </c>
      <c r="X10">
        <v>1.5376388362527864</v>
      </c>
      <c r="Y10">
        <v>1.990463974480879</v>
      </c>
      <c r="Z10">
        <v>3.3582844032112211</v>
      </c>
      <c r="AA10">
        <f>AVERAGE(S10,W10)</f>
        <v>1.9053993538336764</v>
      </c>
      <c r="AB10">
        <f>AVERAGE(T10,X10)</f>
        <v>1.7899850271237885</v>
      </c>
      <c r="AC10">
        <f>AVERAGE(U10,Y10)</f>
        <v>2.4017137088180416</v>
      </c>
      <c r="AD10">
        <f>AVERAGE(V10,Z10)</f>
        <v>3.540833449721787</v>
      </c>
      <c r="AI10">
        <v>1.5082677513538429</v>
      </c>
      <c r="AJ10">
        <v>1.8795544541106486</v>
      </c>
      <c r="AK10">
        <v>1.6683579192365097</v>
      </c>
      <c r="AL10">
        <v>2.3233370598141034</v>
      </c>
      <c r="AM10">
        <v>2.001194255424763</v>
      </c>
      <c r="AN10">
        <v>1.8142968938874526</v>
      </c>
      <c r="AO10">
        <v>2.1094077193577161</v>
      </c>
      <c r="AP10">
        <v>2.434245038037893</v>
      </c>
      <c r="AQ10">
        <f>AVERAGE(AI10,AM10)</f>
        <v>1.7547310033893031</v>
      </c>
      <c r="AR10">
        <f>AVERAGE(AJ10,AN10)</f>
        <v>1.8469256739990505</v>
      </c>
      <c r="AS10">
        <f>AVERAGE(AK10,AO10)</f>
        <v>1.888882819297113</v>
      </c>
      <c r="AT10">
        <f>AVERAGE(AL10,AP10)</f>
        <v>2.378791048925998</v>
      </c>
      <c r="AY10">
        <v>1.6564835974066514</v>
      </c>
      <c r="AZ10">
        <v>1.6628761360939843</v>
      </c>
      <c r="BA10">
        <v>1.9079364281240747</v>
      </c>
      <c r="BB10">
        <v>2.2983537772702625</v>
      </c>
      <c r="BC10">
        <v>2.0391041116065294</v>
      </c>
      <c r="BD10">
        <v>1.5451000979893539</v>
      </c>
      <c r="BE10">
        <v>1.846895648641858</v>
      </c>
      <c r="BF10">
        <v>2.010412782987347</v>
      </c>
      <c r="BG10">
        <f>AVERAGE(AY10,BC10)</f>
        <v>1.8477938545065904</v>
      </c>
      <c r="BH10">
        <f>AVERAGE(AZ10,BD10)</f>
        <v>1.603988117041669</v>
      </c>
      <c r="BI10">
        <f>AVERAGE(BA10,BE10)</f>
        <v>1.8774160383829663</v>
      </c>
      <c r="BJ10">
        <f>AVERAGE(BB10,BF10)</f>
        <v>2.1543832801288048</v>
      </c>
      <c r="BN10" t="s">
        <v>1</v>
      </c>
    </row>
    <row r="11" spans="1:78" x14ac:dyDescent="0.25">
      <c r="B11" t="s">
        <v>2</v>
      </c>
      <c r="BN11" t="s">
        <v>2</v>
      </c>
    </row>
    <row r="12" spans="1:78" x14ac:dyDescent="0.25">
      <c r="A12" t="s">
        <v>10</v>
      </c>
      <c r="B12" t="s">
        <v>0</v>
      </c>
      <c r="C12">
        <v>3.6352968562783743E-3</v>
      </c>
      <c r="D12">
        <v>3.1197077285143975E-3</v>
      </c>
      <c r="E12">
        <v>3.1579884160588892E-3</v>
      </c>
      <c r="F12">
        <v>3.1087286481581823E-3</v>
      </c>
      <c r="G12">
        <v>3.9451413475889551E-3</v>
      </c>
      <c r="H12">
        <v>3.4702197248648588E-3</v>
      </c>
      <c r="I12">
        <v>3.5569603693449384E-3</v>
      </c>
      <c r="J12">
        <v>3.3857918880762865E-3</v>
      </c>
      <c r="K12">
        <f>AVERAGE(C12,G12)</f>
        <v>3.7902191019336647E-3</v>
      </c>
      <c r="L12">
        <f>AVERAGE(D12,H12)</f>
        <v>3.2949637266896283E-3</v>
      </c>
      <c r="M12">
        <f>AVERAGE(E12,I12)</f>
        <v>3.3574743927019136E-3</v>
      </c>
      <c r="N12">
        <f>AVERAGE(F12,J12)</f>
        <v>3.2472602681172342E-3</v>
      </c>
      <c r="Q12" t="s">
        <v>10</v>
      </c>
      <c r="S12">
        <v>4.275476973790015E-3</v>
      </c>
      <c r="T12">
        <v>3.5203565191168607E-3</v>
      </c>
      <c r="U12">
        <v>4.1190686150378263E-3</v>
      </c>
      <c r="V12">
        <v>4.0398472636312297E-3</v>
      </c>
      <c r="W12">
        <v>4.5475876598978617E-3</v>
      </c>
      <c r="X12">
        <v>4.4399016540584034E-3</v>
      </c>
      <c r="Y12">
        <v>4.5762619213592214E-3</v>
      </c>
      <c r="Z12">
        <v>4.1036599267807172E-3</v>
      </c>
      <c r="AA12">
        <f>AVERAGE(S12,W12)</f>
        <v>4.4115323168439384E-3</v>
      </c>
      <c r="AB12">
        <f>AVERAGE(T12,X12)</f>
        <v>3.9801290865876318E-3</v>
      </c>
      <c r="AC12">
        <f>AVERAGE(U12,Y12)</f>
        <v>4.3476652681985238E-3</v>
      </c>
      <c r="AD12">
        <f>AVERAGE(V12,Z12)</f>
        <v>4.0717535952059739E-3</v>
      </c>
      <c r="AE12">
        <f>MIN(S12:AD12)*10^3</f>
        <v>3.5203565191168606</v>
      </c>
      <c r="AF12">
        <f>MAX(S12:AD12)*10^3</f>
        <v>4.5762619213592215</v>
      </c>
      <c r="AI12">
        <v>3.432673568958411E-3</v>
      </c>
      <c r="AJ12">
        <v>3.3625738556531683E-3</v>
      </c>
      <c r="AK12">
        <v>4.0774603868050886E-3</v>
      </c>
      <c r="AL12">
        <v>4.1488423835113033E-3</v>
      </c>
      <c r="AM12">
        <v>3.4913425559009535E-3</v>
      </c>
      <c r="AN12">
        <v>3.0127364028746861E-3</v>
      </c>
      <c r="AO12">
        <v>3.821730762546252E-3</v>
      </c>
      <c r="AP12">
        <v>4.4183100660494601E-3</v>
      </c>
      <c r="AQ12">
        <f>AVERAGE(AI12,AM12)</f>
        <v>3.462008062429682E-3</v>
      </c>
      <c r="AR12">
        <f>AVERAGE(AJ12,AN12)</f>
        <v>3.187655129263927E-3</v>
      </c>
      <c r="AS12">
        <f>AVERAGE(AK12,AO12)</f>
        <v>3.9495955746756701E-3</v>
      </c>
      <c r="AT12">
        <f>AVERAGE(AL12,AP12)</f>
        <v>4.2835762247803817E-3</v>
      </c>
      <c r="AU12">
        <f>MIN(AI12:AT12)*10^3</f>
        <v>3.0127364028746859</v>
      </c>
      <c r="AV12">
        <f>MAX(AI12:AT12)*10^3</f>
        <v>4.4183100660494601</v>
      </c>
      <c r="AY12">
        <v>2.9627695412047777E-3</v>
      </c>
      <c r="AZ12">
        <v>2.1918250912492548E-3</v>
      </c>
      <c r="BA12">
        <v>2.9959026094843071E-3</v>
      </c>
      <c r="BB12">
        <v>3.6819130686398388E-3</v>
      </c>
      <c r="BC12">
        <v>4.584835789572566E-3</v>
      </c>
      <c r="BD12">
        <v>2.1884209746012295E-3</v>
      </c>
      <c r="BE12">
        <v>3.3534889208591979E-3</v>
      </c>
      <c r="BF12">
        <v>2.9349113716475306E-3</v>
      </c>
      <c r="BG12">
        <f>AVERAGE(AY12,BC12)</f>
        <v>3.7738026653886718E-3</v>
      </c>
      <c r="BH12">
        <f>AVERAGE(AZ12,BD12)</f>
        <v>2.1901230329252419E-3</v>
      </c>
      <c r="BI12">
        <f>AVERAGE(BA12,BE12)</f>
        <v>3.1746957651717523E-3</v>
      </c>
      <c r="BJ12">
        <f>AVERAGE(BB12,BF12)</f>
        <v>3.3084122201436847E-3</v>
      </c>
      <c r="BK12">
        <f>MIN(AY12:BJ12)*10^3</f>
        <v>2.1884209746012298</v>
      </c>
      <c r="BL12">
        <f>MAX(AY12:BJ12)*10^3</f>
        <v>4.5848357895725655</v>
      </c>
      <c r="BM12" t="s">
        <v>10</v>
      </c>
      <c r="BN12" t="s">
        <v>0</v>
      </c>
    </row>
    <row r="13" spans="1:78" x14ac:dyDescent="0.25">
      <c r="B13" t="s">
        <v>29</v>
      </c>
      <c r="C13">
        <v>-39.148150291282171</v>
      </c>
      <c r="D13">
        <v>-22.405820450193456</v>
      </c>
      <c r="E13">
        <v>14.204260336011092</v>
      </c>
      <c r="F13">
        <v>37.087537922334462</v>
      </c>
      <c r="G13">
        <v>-37.446136585354296</v>
      </c>
      <c r="H13">
        <v>-21.47694845285379</v>
      </c>
      <c r="I13">
        <v>15.193005654321663</v>
      </c>
      <c r="J13">
        <v>37.959711930529302</v>
      </c>
      <c r="K13">
        <f t="shared" ref="K13:N16" si="8">AVERAGE(C13,G13)</f>
        <v>-38.29714343831823</v>
      </c>
      <c r="L13">
        <f t="shared" si="8"/>
        <v>-21.941384451523625</v>
      </c>
      <c r="M13">
        <f t="shared" si="8"/>
        <v>14.698632995166378</v>
      </c>
      <c r="N13">
        <f t="shared" si="8"/>
        <v>37.523624926431879</v>
      </c>
      <c r="S13">
        <v>3.1096067296040935</v>
      </c>
      <c r="T13">
        <v>-89.584628959567439</v>
      </c>
      <c r="U13">
        <v>4.9514865510507464</v>
      </c>
      <c r="V13">
        <v>-13.259356788105102</v>
      </c>
      <c r="W13">
        <v>4.4633457175394939</v>
      </c>
      <c r="X13">
        <v>-89.303676901721033</v>
      </c>
      <c r="Y13">
        <v>6.3806267966289045</v>
      </c>
      <c r="Z13">
        <v>-11.663913005187077</v>
      </c>
      <c r="AA13">
        <f t="shared" ref="AA13:AD16" si="9">AVERAGE(S13,W13)</f>
        <v>3.7864762235717935</v>
      </c>
      <c r="AB13">
        <f t="shared" si="9"/>
        <v>-89.444152930644236</v>
      </c>
      <c r="AC13">
        <f t="shared" si="9"/>
        <v>5.6660566738398259</v>
      </c>
      <c r="AD13">
        <f t="shared" si="9"/>
        <v>-12.461634896646089</v>
      </c>
      <c r="AI13">
        <v>64.594057978862068</v>
      </c>
      <c r="AJ13">
        <v>-88.228156142931439</v>
      </c>
      <c r="AK13">
        <v>64.059793206378288</v>
      </c>
      <c r="AL13">
        <v>-25.4423699711521</v>
      </c>
      <c r="AM13">
        <v>65.810488967364449</v>
      </c>
      <c r="AN13">
        <v>-86.214528356306303</v>
      </c>
      <c r="AO13">
        <v>65.788207861656105</v>
      </c>
      <c r="AP13">
        <v>-24.491191698556278</v>
      </c>
      <c r="AQ13">
        <f t="shared" ref="AQ13:AT16" si="10">AVERAGE(AI13,AM13)</f>
        <v>65.202273473113252</v>
      </c>
      <c r="AR13">
        <f t="shared" si="10"/>
        <v>-87.221342249618871</v>
      </c>
      <c r="AS13">
        <f t="shared" si="10"/>
        <v>64.924000534017196</v>
      </c>
      <c r="AT13">
        <f t="shared" si="10"/>
        <v>-24.966780834854191</v>
      </c>
      <c r="AY13">
        <v>-9.2021374420616233</v>
      </c>
      <c r="AZ13">
        <v>54.517161842202512</v>
      </c>
      <c r="BA13">
        <v>52.007971816981879</v>
      </c>
      <c r="BB13">
        <v>-63.387639024164812</v>
      </c>
      <c r="BC13">
        <v>-7.4639874095439378</v>
      </c>
      <c r="BD13">
        <v>52.746901743030655</v>
      </c>
      <c r="BE13">
        <v>51.707366750863265</v>
      </c>
      <c r="BF13">
        <v>-61.169333462634611</v>
      </c>
      <c r="BG13">
        <f t="shared" ref="BG13:BJ16" si="11">AVERAGE(AY13,BC13)</f>
        <v>-8.3330624258027797</v>
      </c>
      <c r="BH13">
        <f t="shared" si="11"/>
        <v>53.632031792616587</v>
      </c>
      <c r="BI13">
        <f t="shared" si="11"/>
        <v>51.857669283922576</v>
      </c>
      <c r="BJ13">
        <f t="shared" si="11"/>
        <v>-62.278486243399712</v>
      </c>
      <c r="BN13" t="s">
        <v>29</v>
      </c>
    </row>
    <row r="14" spans="1:78" x14ac:dyDescent="0.25">
      <c r="B14" t="s">
        <v>1</v>
      </c>
      <c r="C14">
        <v>2.4922382329190844</v>
      </c>
      <c r="D14">
        <v>3.1285235849692126</v>
      </c>
      <c r="E14">
        <v>2.9871874692917659</v>
      </c>
      <c r="F14">
        <v>4.2183379211039549</v>
      </c>
      <c r="G14">
        <v>2.9763069209535704</v>
      </c>
      <c r="H14">
        <v>3.0508913575292298</v>
      </c>
      <c r="I14">
        <v>3.5473975202684436</v>
      </c>
      <c r="J14">
        <v>4.7986897050023698</v>
      </c>
      <c r="K14">
        <f t="shared" si="8"/>
        <v>2.7342725769363274</v>
      </c>
      <c r="L14">
        <f t="shared" si="8"/>
        <v>3.0897074712492212</v>
      </c>
      <c r="M14">
        <f t="shared" si="8"/>
        <v>3.2672924947801048</v>
      </c>
      <c r="N14">
        <f t="shared" si="8"/>
        <v>4.5085138130531623</v>
      </c>
      <c r="S14">
        <v>2.6858229835077663</v>
      </c>
      <c r="T14">
        <v>4.0080953809101194</v>
      </c>
      <c r="U14">
        <v>3.969605345882631</v>
      </c>
      <c r="V14">
        <v>4.1713447212742105</v>
      </c>
      <c r="W14">
        <v>2.3147900361462814</v>
      </c>
      <c r="X14">
        <v>2.2560161516598507</v>
      </c>
      <c r="Y14">
        <v>2.6722352194560881</v>
      </c>
      <c r="Z14">
        <v>3.5467772717175099</v>
      </c>
      <c r="AA14">
        <f t="shared" si="9"/>
        <v>2.5003065098270238</v>
      </c>
      <c r="AB14">
        <f t="shared" si="9"/>
        <v>3.1320557662849851</v>
      </c>
      <c r="AC14">
        <f t="shared" si="9"/>
        <v>3.3209202826693596</v>
      </c>
      <c r="AD14">
        <f t="shared" si="9"/>
        <v>3.8590609964958604</v>
      </c>
      <c r="AI14">
        <v>3.2727690782000747</v>
      </c>
      <c r="AJ14">
        <v>2.5839072851353442</v>
      </c>
      <c r="AK14">
        <v>2.1643270128653609</v>
      </c>
      <c r="AL14">
        <v>2.5771398625834743</v>
      </c>
      <c r="AM14">
        <v>2.7901393819212919</v>
      </c>
      <c r="AN14">
        <v>3.4861666896161032</v>
      </c>
      <c r="AO14">
        <v>2.8662936283849754</v>
      </c>
      <c r="AP14">
        <v>2.5682084122572442</v>
      </c>
      <c r="AQ14">
        <f t="shared" si="10"/>
        <v>3.0314542300606835</v>
      </c>
      <c r="AR14">
        <f t="shared" si="10"/>
        <v>3.0350369873757237</v>
      </c>
      <c r="AS14">
        <f t="shared" si="10"/>
        <v>2.5153103206251681</v>
      </c>
      <c r="AT14">
        <f t="shared" si="10"/>
        <v>2.5726741374203592</v>
      </c>
      <c r="AY14">
        <v>25.651863874696112</v>
      </c>
      <c r="AZ14">
        <v>18.131558590057342</v>
      </c>
      <c r="BA14">
        <v>7.6079777920999261</v>
      </c>
      <c r="BB14">
        <v>3.7745001028151455</v>
      </c>
      <c r="BC14">
        <v>2.026808150910258</v>
      </c>
      <c r="BD14">
        <v>3.5305970305602625</v>
      </c>
      <c r="BE14">
        <v>3.0182581923999297</v>
      </c>
      <c r="BF14">
        <v>3.4839780402741964</v>
      </c>
      <c r="BG14">
        <f t="shared" si="11"/>
        <v>13.839336012803185</v>
      </c>
      <c r="BH14">
        <f t="shared" si="11"/>
        <v>10.831077810308802</v>
      </c>
      <c r="BI14">
        <f t="shared" si="11"/>
        <v>5.3131179922499276</v>
      </c>
      <c r="BJ14">
        <f t="shared" si="11"/>
        <v>3.6292390715446707</v>
      </c>
      <c r="BN14" t="s">
        <v>1</v>
      </c>
    </row>
    <row r="15" spans="1:78" x14ac:dyDescent="0.25">
      <c r="A15" t="s">
        <v>46</v>
      </c>
      <c r="B15" t="s">
        <v>0</v>
      </c>
      <c r="C15">
        <v>564.56281706757511</v>
      </c>
      <c r="D15">
        <v>688.88238949040863</v>
      </c>
      <c r="E15">
        <v>867.68525785275074</v>
      </c>
      <c r="F15">
        <v>1086.9087802590661</v>
      </c>
      <c r="G15">
        <v>564.56281706757511</v>
      </c>
      <c r="H15">
        <v>688.88238949040863</v>
      </c>
      <c r="I15">
        <v>867.68525785275074</v>
      </c>
      <c r="J15">
        <v>1086.9087802590661</v>
      </c>
      <c r="K15">
        <f t="shared" si="8"/>
        <v>564.56281706757511</v>
      </c>
      <c r="L15">
        <f t="shared" si="8"/>
        <v>688.88238949040863</v>
      </c>
      <c r="M15">
        <f t="shared" si="8"/>
        <v>867.68525785275074</v>
      </c>
      <c r="N15">
        <f t="shared" si="8"/>
        <v>1086.9087802590661</v>
      </c>
      <c r="Q15" t="s">
        <v>46</v>
      </c>
      <c r="S15">
        <v>149.46848460877428</v>
      </c>
      <c r="T15">
        <v>215.55300649075954</v>
      </c>
      <c r="U15">
        <v>319.88388912433783</v>
      </c>
      <c r="V15">
        <v>445.15547623216366</v>
      </c>
      <c r="W15">
        <v>149.46848460877428</v>
      </c>
      <c r="X15">
        <v>215.55300649075954</v>
      </c>
      <c r="Y15">
        <v>319.88388912433783</v>
      </c>
      <c r="Z15">
        <v>445.15547623216366</v>
      </c>
      <c r="AA15">
        <f t="shared" si="9"/>
        <v>149.46848460877428</v>
      </c>
      <c r="AB15">
        <f t="shared" si="9"/>
        <v>215.55300649075954</v>
      </c>
      <c r="AC15">
        <f t="shared" si="9"/>
        <v>319.88388912433783</v>
      </c>
      <c r="AD15">
        <f t="shared" si="9"/>
        <v>445.15547623216366</v>
      </c>
      <c r="AI15">
        <v>38.64401630614632</v>
      </c>
      <c r="AJ15">
        <v>57.240000316462307</v>
      </c>
      <c r="AK15">
        <v>91.078949758790728</v>
      </c>
      <c r="AL15">
        <v>138.86628300452728</v>
      </c>
      <c r="AM15">
        <v>38.64401630614632</v>
      </c>
      <c r="AN15">
        <v>57.240000316462307</v>
      </c>
      <c r="AO15">
        <v>91.078949758790728</v>
      </c>
      <c r="AP15">
        <v>138.86628300452728</v>
      </c>
      <c r="AQ15">
        <f t="shared" si="10"/>
        <v>38.64401630614632</v>
      </c>
      <c r="AR15">
        <f t="shared" si="10"/>
        <v>57.240000316462307</v>
      </c>
      <c r="AS15">
        <f t="shared" si="10"/>
        <v>91.078949758790728</v>
      </c>
      <c r="AT15">
        <f t="shared" si="10"/>
        <v>138.86628300452728</v>
      </c>
      <c r="AY15">
        <v>16.559318156908542</v>
      </c>
      <c r="AZ15">
        <v>21.433322731419167</v>
      </c>
      <c r="BA15">
        <v>31.824811769210406</v>
      </c>
      <c r="BB15">
        <v>46.889941094422582</v>
      </c>
      <c r="BC15">
        <v>16.559318156908542</v>
      </c>
      <c r="BD15">
        <v>21.433322731419167</v>
      </c>
      <c r="BE15">
        <v>31.824811769210406</v>
      </c>
      <c r="BF15">
        <v>46.889941094422582</v>
      </c>
      <c r="BG15">
        <f t="shared" si="11"/>
        <v>16.559318156908542</v>
      </c>
      <c r="BH15">
        <f t="shared" si="11"/>
        <v>21.433322731419167</v>
      </c>
      <c r="BI15">
        <f t="shared" si="11"/>
        <v>31.824811769210406</v>
      </c>
      <c r="BJ15">
        <f t="shared" si="11"/>
        <v>46.889941094422582</v>
      </c>
      <c r="BM15" t="s">
        <v>46</v>
      </c>
      <c r="BN15" t="s">
        <v>0</v>
      </c>
    </row>
    <row r="16" spans="1:78" x14ac:dyDescent="0.25">
      <c r="B16" t="s">
        <v>29</v>
      </c>
      <c r="C16">
        <v>3.1976458140923545</v>
      </c>
      <c r="D16">
        <v>17.53160987454153</v>
      </c>
      <c r="E16">
        <v>52.271528806171901</v>
      </c>
      <c r="F16">
        <v>73.49070378477812</v>
      </c>
      <c r="G16">
        <v>3.1976458140923545</v>
      </c>
      <c r="H16">
        <v>17.53160987454153</v>
      </c>
      <c r="I16">
        <v>52.271528806171901</v>
      </c>
      <c r="J16">
        <v>73.49070378477812</v>
      </c>
      <c r="K16">
        <f t="shared" si="8"/>
        <v>3.1976458140923545</v>
      </c>
      <c r="L16">
        <f t="shared" si="8"/>
        <v>17.53160987454153</v>
      </c>
      <c r="M16">
        <f t="shared" si="8"/>
        <v>52.271528806171901</v>
      </c>
      <c r="N16">
        <f t="shared" si="8"/>
        <v>73.49070378477812</v>
      </c>
      <c r="S16">
        <v>52.711583579607201</v>
      </c>
      <c r="T16">
        <v>-41.198426874843626</v>
      </c>
      <c r="U16">
        <v>53.275049229189179</v>
      </c>
      <c r="V16">
        <v>33.621409436436217</v>
      </c>
      <c r="W16">
        <v>52.711583579607201</v>
      </c>
      <c r="X16">
        <v>-41.198426874843626</v>
      </c>
      <c r="Y16">
        <v>53.275049229189179</v>
      </c>
      <c r="Z16">
        <v>33.621409436436217</v>
      </c>
      <c r="AA16">
        <f t="shared" si="9"/>
        <v>52.711583579607201</v>
      </c>
      <c r="AB16">
        <f t="shared" si="9"/>
        <v>-41.198426874843626</v>
      </c>
      <c r="AC16">
        <f t="shared" si="9"/>
        <v>53.275049229189179</v>
      </c>
      <c r="AD16">
        <f t="shared" si="9"/>
        <v>33.621409436436217</v>
      </c>
      <c r="AI16">
        <v>-67.444328730340956</v>
      </c>
      <c r="AJ16">
        <v>-38.685358879870925</v>
      </c>
      <c r="AK16">
        <v>-64.675611828435777</v>
      </c>
      <c r="AL16">
        <v>25.621281482891099</v>
      </c>
      <c r="AM16">
        <v>-67.444328730340956</v>
      </c>
      <c r="AN16">
        <v>-38.685358879870925</v>
      </c>
      <c r="AO16">
        <v>-64.675611828435777</v>
      </c>
      <c r="AP16">
        <v>25.621281482891099</v>
      </c>
      <c r="AQ16">
        <f t="shared" si="10"/>
        <v>-67.444328730340956</v>
      </c>
      <c r="AR16">
        <f t="shared" si="10"/>
        <v>-38.685358879870925</v>
      </c>
      <c r="AS16">
        <f t="shared" si="10"/>
        <v>-64.675611828435777</v>
      </c>
      <c r="AT16">
        <f t="shared" si="10"/>
        <v>25.621281482891099</v>
      </c>
      <c r="AY16">
        <v>34.993813973366223</v>
      </c>
      <c r="AZ16">
        <v>-83.282923946100269</v>
      </c>
      <c r="BA16">
        <v>-82.062146716985453</v>
      </c>
      <c r="BB16">
        <v>-13.802912483611289</v>
      </c>
      <c r="BC16">
        <v>34.993813973366223</v>
      </c>
      <c r="BD16">
        <v>-83.282923946100269</v>
      </c>
      <c r="BE16">
        <v>-82.062146716985453</v>
      </c>
      <c r="BF16">
        <v>-13.802912483611289</v>
      </c>
      <c r="BG16">
        <f t="shared" si="11"/>
        <v>34.993813973366223</v>
      </c>
      <c r="BH16">
        <f t="shared" si="11"/>
        <v>-83.282923946100269</v>
      </c>
      <c r="BI16">
        <f t="shared" si="11"/>
        <v>-82.062146716985453</v>
      </c>
      <c r="BJ16">
        <f t="shared" si="11"/>
        <v>-13.802912483611289</v>
      </c>
      <c r="BN16" t="s">
        <v>29</v>
      </c>
    </row>
    <row r="17" spans="1:78" x14ac:dyDescent="0.25">
      <c r="B17" t="s">
        <v>1</v>
      </c>
      <c r="C17">
        <v>1.4280269039772728</v>
      </c>
      <c r="D17">
        <v>1.2662149407279657</v>
      </c>
      <c r="E17">
        <v>2.1223354052083789</v>
      </c>
      <c r="F17">
        <v>4.1001913688057945</v>
      </c>
      <c r="G17">
        <v>1.4280269039772728</v>
      </c>
      <c r="H17">
        <v>1.2662149407279657</v>
      </c>
      <c r="I17">
        <v>2.1223354052083789</v>
      </c>
      <c r="J17">
        <v>4.1001913688057945</v>
      </c>
      <c r="K17">
        <f>AVERAGE(C17,G17)</f>
        <v>1.4280269039772728</v>
      </c>
      <c r="L17">
        <f>AVERAGE(D17,H17)</f>
        <v>1.2662149407279657</v>
      </c>
      <c r="M17">
        <f>AVERAGE(E17,I17)</f>
        <v>2.1223354052083789</v>
      </c>
      <c r="N17">
        <f>AVERAGE(F17,J17)</f>
        <v>4.1001913688057945</v>
      </c>
      <c r="S17">
        <v>2.4411229563674737</v>
      </c>
      <c r="T17">
        <v>1.9722200913130015</v>
      </c>
      <c r="U17">
        <v>2.0611152946258717</v>
      </c>
      <c r="V17">
        <v>5.2427492336343171</v>
      </c>
      <c r="W17">
        <v>2.4411229563674737</v>
      </c>
      <c r="X17">
        <v>1.9722200913130015</v>
      </c>
      <c r="Y17">
        <v>2.0611152946258717</v>
      </c>
      <c r="Z17">
        <v>5.2427492336343171</v>
      </c>
      <c r="AA17">
        <f>AVERAGE(S17,W17)</f>
        <v>2.4411229563674737</v>
      </c>
      <c r="AB17">
        <f>AVERAGE(T17,X17)</f>
        <v>1.9722200913130015</v>
      </c>
      <c r="AC17">
        <f>AVERAGE(U17,Y17)</f>
        <v>2.0611152946258717</v>
      </c>
      <c r="AD17">
        <f>AVERAGE(V17,Z17)</f>
        <v>5.2427492336343171</v>
      </c>
      <c r="AI17">
        <v>3.4384875844503977</v>
      </c>
      <c r="AJ17">
        <v>3.5294366074478418</v>
      </c>
      <c r="AK17">
        <v>3.0337379391853325</v>
      </c>
      <c r="AL17">
        <v>3.9861977759133396</v>
      </c>
      <c r="AM17">
        <v>3.4384875844503977</v>
      </c>
      <c r="AN17">
        <v>3.5294366074478418</v>
      </c>
      <c r="AO17">
        <v>3.0337379391853325</v>
      </c>
      <c r="AP17">
        <v>3.9861977759133396</v>
      </c>
      <c r="AQ17">
        <f>AVERAGE(AI17,AM17)</f>
        <v>3.4384875844503977</v>
      </c>
      <c r="AR17">
        <f>AVERAGE(AJ17,AN17)</f>
        <v>3.5294366074478418</v>
      </c>
      <c r="AS17">
        <f>AVERAGE(AK17,AO17)</f>
        <v>3.0337379391853325</v>
      </c>
      <c r="AT17">
        <f>AVERAGE(AL17,AP17)</f>
        <v>3.9861977759133396</v>
      </c>
      <c r="AY17">
        <v>7.8521966517653832</v>
      </c>
      <c r="AZ17">
        <v>4.8181163828559885</v>
      </c>
      <c r="BA17">
        <v>4.8396530095709576</v>
      </c>
      <c r="BB17">
        <v>3.4877263043100868</v>
      </c>
      <c r="BC17">
        <v>7.8521966517653832</v>
      </c>
      <c r="BD17">
        <v>4.8181163828559885</v>
      </c>
      <c r="BE17">
        <v>4.8396530095709576</v>
      </c>
      <c r="BF17">
        <v>3.4877263043100868</v>
      </c>
      <c r="BG17">
        <f>AVERAGE(AY17,BC17)</f>
        <v>7.8521966517653832</v>
      </c>
      <c r="BH17">
        <f>AVERAGE(AZ17,BD17)</f>
        <v>4.8181163828559885</v>
      </c>
      <c r="BI17">
        <f>AVERAGE(BA17,BE17)</f>
        <v>4.8396530095709576</v>
      </c>
      <c r="BJ17">
        <f>AVERAGE(BB17,BF17)</f>
        <v>3.4877263043100868</v>
      </c>
      <c r="BN17" t="s">
        <v>1</v>
      </c>
    </row>
    <row r="18" spans="1:78" x14ac:dyDescent="0.25">
      <c r="A18" t="s">
        <v>47</v>
      </c>
      <c r="B18" t="s">
        <v>0</v>
      </c>
      <c r="C18">
        <f>3*C15/(2*PI()*(Ax!$R$1^3-Ax!$R$2^3))/1000000</f>
        <v>0.65894735455984887</v>
      </c>
      <c r="D18">
        <f>3*D15/(2*PI()*(Ax!$R$1^3-Ax!$R$2^3))/1000000</f>
        <v>0.80405087695181743</v>
      </c>
      <c r="E18">
        <f>3*E15/(2*PI()*(Ax!$R$1^3-Ax!$R$2^3))/1000000</f>
        <v>1.0127463020367742</v>
      </c>
      <c r="F18">
        <f>3*F15/(2*PI()*(Ax!$R$1^3-Ax!$R$2^3))/1000000</f>
        <v>1.2686199723880445</v>
      </c>
      <c r="G18">
        <f>3*G15/(2*PI()*(Ax!$R$1^3-Ax!$R$2^3))/1000000</f>
        <v>0.65894735455984887</v>
      </c>
      <c r="H18">
        <f>3*H15/(2*PI()*(Ax!$R$1^3-Ax!$R$2^3))/1000000</f>
        <v>0.80405087695181743</v>
      </c>
      <c r="I18">
        <f>3*I15/(2*PI()*(Ax!$R$1^3-Ax!$R$2^3))/1000000</f>
        <v>1.0127463020367742</v>
      </c>
      <c r="J18">
        <f>3*J15/(2*PI()*(Ax!$R$1^3-Ax!$R$2^3))/1000000</f>
        <v>1.2686199723880445</v>
      </c>
      <c r="K18">
        <f>3*K15/(2*PI()*(Ax!$R$1^3-Ax!$R$2^3))/1000000</f>
        <v>0.65894735455984887</v>
      </c>
      <c r="L18">
        <f>3*L15/(2*PI()*(Ax!$R$1^3-Ax!$R$2^3))/1000000</f>
        <v>0.80405087695181743</v>
      </c>
      <c r="M18">
        <f>3*M15/(2*PI()*(Ax!$R$1^3-Ax!$R$2^3))/1000000</f>
        <v>1.0127463020367742</v>
      </c>
      <c r="N18">
        <f>3*N15/(2*PI()*(Ax!$R$1^3-Ax!$R$2^3))/1000000</f>
        <v>1.2686199723880445</v>
      </c>
      <c r="Q18" t="s">
        <v>47</v>
      </c>
      <c r="R18" t="s">
        <v>0</v>
      </c>
      <c r="S18">
        <f>3*S15/(2*PI()*(Ax!$R$1^3-Ax!$R$2^3))/1000000</f>
        <v>0.17445687095477341</v>
      </c>
      <c r="T18">
        <f>3*T15/(2*PI()*(Ax!$R$1^3-Ax!$R$2^3))/1000000</f>
        <v>0.25158951156626874</v>
      </c>
      <c r="U18">
        <f>3*U15/(2*PI()*(Ax!$R$1^3-Ax!$R$2^3))/1000000</f>
        <v>0.37336260223380668</v>
      </c>
      <c r="V18">
        <f>3*V15/(2*PI()*(Ax!$R$1^3-Ax!$R$2^3))/1000000</f>
        <v>0.51957729868685887</v>
      </c>
      <c r="W18">
        <f>3*W15/(2*PI()*(Ax!$R$1^3-Ax!$R$2^3))/1000000</f>
        <v>0.17445687095477341</v>
      </c>
      <c r="X18">
        <f>3*X15/(2*PI()*(Ax!$R$1^3-Ax!$R$2^3))/1000000</f>
        <v>0.25158951156626874</v>
      </c>
      <c r="Y18">
        <f>3*Y15/(2*PI()*(Ax!$R$1^3-Ax!$R$2^3))/1000000</f>
        <v>0.37336260223380668</v>
      </c>
      <c r="Z18">
        <f>3*Z15/(2*PI()*(Ax!$R$1^3-Ax!$R$2^3))/1000000</f>
        <v>0.51957729868685887</v>
      </c>
      <c r="AA18">
        <f>3*AA15/(2*PI()*(Ax!$R$1^3-Ax!$R$2^3))/1000000</f>
        <v>0.17445687095477341</v>
      </c>
      <c r="AB18">
        <f>3*AB15/(2*PI()*(Ax!$R$1^3-Ax!$R$2^3))/1000000</f>
        <v>0.25158951156626874</v>
      </c>
      <c r="AC18">
        <f>3*AC15/(2*PI()*(Ax!$R$1^3-Ax!$R$2^3))/1000000</f>
        <v>0.37336260223380668</v>
      </c>
      <c r="AD18">
        <f>3*AD15/(2*PI()*(Ax!$R$1^3-Ax!$R$2^3))/1000000</f>
        <v>0.51957729868685887</v>
      </c>
      <c r="AG18" t="s">
        <v>47</v>
      </c>
      <c r="AH18" t="s">
        <v>0</v>
      </c>
      <c r="AI18">
        <f>3*AI15/(2*PI()*(Ax!$R$1^3-Ax!$R$2^3))/1000000</f>
        <v>4.5104586318257013E-2</v>
      </c>
      <c r="AJ18">
        <f>3*AJ15/(2*PI()*(Ax!$R$1^3-Ax!$R$2^3))/1000000</f>
        <v>6.6809477427953068E-2</v>
      </c>
      <c r="AK18">
        <f>3*AK15/(2*PI()*(Ax!$R$1^3-Ax!$R$2^3))/1000000</f>
        <v>0.10630567792504997</v>
      </c>
      <c r="AL18">
        <f>3*AL15/(2*PI()*(Ax!$R$1^3-Ax!$R$2^3))/1000000</f>
        <v>0.16208217590149909</v>
      </c>
      <c r="AM18">
        <f>3*AM15/(2*PI()*(Ax!$R$1^3-Ax!$R$2^3))/1000000</f>
        <v>4.5104586318257013E-2</v>
      </c>
      <c r="AN18">
        <f>3*AN15/(2*PI()*(Ax!$R$1^3-Ax!$R$2^3))/1000000</f>
        <v>6.6809477427953068E-2</v>
      </c>
      <c r="AO18">
        <f>3*AO15/(2*PI()*(Ax!$R$1^3-Ax!$R$2^3))/1000000</f>
        <v>0.10630567792504997</v>
      </c>
      <c r="AP18">
        <f>3*AP15/(2*PI()*(Ax!$R$1^3-Ax!$R$2^3))/1000000</f>
        <v>0.16208217590149909</v>
      </c>
      <c r="AQ18">
        <f>3*AQ15/(2*PI()*(Ax!$R$1^3-Ax!$R$2^3))/1000000</f>
        <v>4.5104586318257013E-2</v>
      </c>
      <c r="AR18">
        <f>3*AR15/(2*PI()*(Ax!$R$1^3-Ax!$R$2^3))/1000000</f>
        <v>6.6809477427953068E-2</v>
      </c>
      <c r="AS18">
        <f>3*AS15/(2*PI()*(Ax!$R$1^3-Ax!$R$2^3))/1000000</f>
        <v>0.10630567792504997</v>
      </c>
      <c r="AT18">
        <f>3*AT15/(2*PI()*(Ax!$R$1^3-Ax!$R$2^3))/1000000</f>
        <v>0.16208217590149909</v>
      </c>
      <c r="AW18" t="s">
        <v>47</v>
      </c>
      <c r="AX18" t="s">
        <v>0</v>
      </c>
      <c r="AY18">
        <f>3*AY15/(2*PI()*(Ax!$R$1^3-Ax!$R$2^3))/1000000</f>
        <v>1.9327732119318236E-2</v>
      </c>
      <c r="AZ18">
        <f>3*AZ15/(2*PI()*(Ax!$R$1^3-Ax!$R$2^3))/1000000</f>
        <v>2.501658077068444E-2</v>
      </c>
      <c r="BA18">
        <f>3*BA15/(2*PI()*(Ax!$R$1^3-Ax!$R$2^3))/1000000</f>
        <v>3.7145335985129604E-2</v>
      </c>
      <c r="BB18">
        <f>3*BB15/(2*PI()*(Ax!$R$1^3-Ax!$R$2^3))/1000000</f>
        <v>5.472907833379078E-2</v>
      </c>
      <c r="BC18">
        <f>3*BC15/(2*PI()*(Ax!$R$1^3-Ax!$R$2^3))/1000000</f>
        <v>1.9327732119318236E-2</v>
      </c>
      <c r="BD18">
        <f>3*BD15/(2*PI()*(Ax!$R$1^3-Ax!$R$2^3))/1000000</f>
        <v>2.501658077068444E-2</v>
      </c>
      <c r="BE18">
        <f>3*BE15/(2*PI()*(Ax!$R$1^3-Ax!$R$2^3))/1000000</f>
        <v>3.7145335985129604E-2</v>
      </c>
      <c r="BF18">
        <f>3*BF15/(2*PI()*(Ax!$R$1^3-Ax!$R$2^3))/1000000</f>
        <v>5.472907833379078E-2</v>
      </c>
      <c r="BG18">
        <f>3*BG15/(2*PI()*(Ax!$R$1^3-Ax!$R$2^3))/1000000</f>
        <v>1.9327732119318236E-2</v>
      </c>
      <c r="BH18">
        <f>3*BH15/(2*PI()*(Ax!$R$1^3-Ax!$R$2^3))/1000000</f>
        <v>2.501658077068444E-2</v>
      </c>
      <c r="BI18">
        <f>3*BI15/(2*PI()*(Ax!$R$1^3-Ax!$R$2^3))/1000000</f>
        <v>3.7145335985129604E-2</v>
      </c>
      <c r="BJ18">
        <f>3*BJ15/(2*PI()*(Ax!$R$1^3-Ax!$R$2^3))/1000000</f>
        <v>5.472907833379078E-2</v>
      </c>
      <c r="BM18" t="s">
        <v>47</v>
      </c>
      <c r="BN18" t="s">
        <v>0</v>
      </c>
      <c r="BO18">
        <f>3*BO15/(2*PI()*(Ax!$R$1^3-Ax!$R$2^3))/1000000</f>
        <v>0</v>
      </c>
      <c r="BP18">
        <f>3*BP15/(2*PI()*(Ax!$R$1^3-Ax!$R$2^3))/1000000</f>
        <v>0</v>
      </c>
      <c r="BQ18">
        <f>3*BQ15/(2*PI()*(Ax!$R$1^3-Ax!$R$2^3))/1000000</f>
        <v>0</v>
      </c>
      <c r="BR18">
        <f>3*BR15/(2*PI()*(Ax!$R$1^3-Ax!$R$2^3))/1000000</f>
        <v>0</v>
      </c>
      <c r="BS18">
        <f>3*BS15/(2*PI()*(Ax!$R$1^3-Ax!$R$2^3))/1000000</f>
        <v>0</v>
      </c>
      <c r="BT18">
        <f>3*BT15/(2*PI()*(Ax!$R$1^3-Ax!$R$2^3))/1000000</f>
        <v>0</v>
      </c>
      <c r="BU18">
        <f>3*BU15/(2*PI()*(Ax!$R$1^3-Ax!$R$2^3))/1000000</f>
        <v>0</v>
      </c>
      <c r="BV18">
        <f>3*BV15/(2*PI()*(Ax!$R$1^3-Ax!$R$2^3))/1000000</f>
        <v>0</v>
      </c>
    </row>
    <row r="19" spans="1:78" x14ac:dyDescent="0.25">
      <c r="B19" t="s">
        <v>29</v>
      </c>
      <c r="C19">
        <f>C16</f>
        <v>3.1976458140923545</v>
      </c>
      <c r="D19">
        <f t="shared" ref="D19:N20" si="12">D16</f>
        <v>17.53160987454153</v>
      </c>
      <c r="E19">
        <f t="shared" si="12"/>
        <v>52.271528806171901</v>
      </c>
      <c r="F19">
        <f t="shared" si="12"/>
        <v>73.49070378477812</v>
      </c>
      <c r="G19">
        <f t="shared" si="12"/>
        <v>3.1976458140923545</v>
      </c>
      <c r="H19">
        <f t="shared" si="12"/>
        <v>17.53160987454153</v>
      </c>
      <c r="I19">
        <f t="shared" si="12"/>
        <v>52.271528806171901</v>
      </c>
      <c r="J19">
        <f t="shared" si="12"/>
        <v>73.49070378477812</v>
      </c>
      <c r="K19">
        <f t="shared" si="12"/>
        <v>3.1976458140923545</v>
      </c>
      <c r="L19">
        <f t="shared" si="12"/>
        <v>17.53160987454153</v>
      </c>
      <c r="M19">
        <f t="shared" si="12"/>
        <v>52.271528806171901</v>
      </c>
      <c r="N19">
        <f t="shared" si="12"/>
        <v>73.49070378477812</v>
      </c>
      <c r="R19" t="s">
        <v>29</v>
      </c>
      <c r="S19">
        <f t="shared" ref="S19:AD20" si="13">S16</f>
        <v>52.711583579607201</v>
      </c>
      <c r="T19">
        <f t="shared" si="13"/>
        <v>-41.198426874843626</v>
      </c>
      <c r="U19">
        <f t="shared" si="13"/>
        <v>53.275049229189179</v>
      </c>
      <c r="V19">
        <f t="shared" si="13"/>
        <v>33.621409436436217</v>
      </c>
      <c r="W19">
        <f t="shared" si="13"/>
        <v>52.711583579607201</v>
      </c>
      <c r="X19">
        <f t="shared" si="13"/>
        <v>-41.198426874843626</v>
      </c>
      <c r="Y19">
        <f t="shared" si="13"/>
        <v>53.275049229189179</v>
      </c>
      <c r="Z19">
        <f t="shared" si="13"/>
        <v>33.621409436436217</v>
      </c>
      <c r="AA19">
        <f t="shared" si="13"/>
        <v>52.711583579607201</v>
      </c>
      <c r="AB19">
        <f t="shared" si="13"/>
        <v>-41.198426874843626</v>
      </c>
      <c r="AC19">
        <f t="shared" si="13"/>
        <v>53.275049229189179</v>
      </c>
      <c r="AD19">
        <f t="shared" si="13"/>
        <v>33.621409436436217</v>
      </c>
      <c r="AH19" t="s">
        <v>29</v>
      </c>
      <c r="AI19">
        <f t="shared" ref="AI19:AT20" si="14">AI16</f>
        <v>-67.444328730340956</v>
      </c>
      <c r="AJ19">
        <f t="shared" si="14"/>
        <v>-38.685358879870925</v>
      </c>
      <c r="AK19">
        <f t="shared" si="14"/>
        <v>-64.675611828435777</v>
      </c>
      <c r="AL19">
        <f t="shared" si="14"/>
        <v>25.621281482891099</v>
      </c>
      <c r="AM19">
        <f t="shared" si="14"/>
        <v>-67.444328730340956</v>
      </c>
      <c r="AN19">
        <f t="shared" si="14"/>
        <v>-38.685358879870925</v>
      </c>
      <c r="AO19">
        <f t="shared" si="14"/>
        <v>-64.675611828435777</v>
      </c>
      <c r="AP19">
        <f t="shared" si="14"/>
        <v>25.621281482891099</v>
      </c>
      <c r="AQ19">
        <f t="shared" si="14"/>
        <v>-67.444328730340956</v>
      </c>
      <c r="AR19">
        <f t="shared" si="14"/>
        <v>-38.685358879870925</v>
      </c>
      <c r="AS19">
        <f t="shared" si="14"/>
        <v>-64.675611828435777</v>
      </c>
      <c r="AT19">
        <f t="shared" si="14"/>
        <v>25.621281482891099</v>
      </c>
      <c r="AX19" t="s">
        <v>29</v>
      </c>
      <c r="AY19">
        <f t="shared" ref="AY19:BJ20" si="15">AY16</f>
        <v>34.993813973366223</v>
      </c>
      <c r="AZ19">
        <f t="shared" si="15"/>
        <v>-83.282923946100269</v>
      </c>
      <c r="BA19">
        <f t="shared" si="15"/>
        <v>-82.062146716985453</v>
      </c>
      <c r="BB19">
        <f t="shared" si="15"/>
        <v>-13.802912483611289</v>
      </c>
      <c r="BC19">
        <f t="shared" si="15"/>
        <v>34.993813973366223</v>
      </c>
      <c r="BD19">
        <f t="shared" si="15"/>
        <v>-83.282923946100269</v>
      </c>
      <c r="BE19">
        <f t="shared" si="15"/>
        <v>-82.062146716985453</v>
      </c>
      <c r="BF19">
        <f t="shared" si="15"/>
        <v>-13.802912483611289</v>
      </c>
      <c r="BG19">
        <f t="shared" si="15"/>
        <v>34.993813973366223</v>
      </c>
      <c r="BH19">
        <f t="shared" si="15"/>
        <v>-83.282923946100269</v>
      </c>
      <c r="BI19">
        <f t="shared" si="15"/>
        <v>-82.062146716985453</v>
      </c>
      <c r="BJ19">
        <f t="shared" si="15"/>
        <v>-13.802912483611289</v>
      </c>
      <c r="BN19" t="s">
        <v>29</v>
      </c>
      <c r="BO19">
        <f>BO16</f>
        <v>0</v>
      </c>
      <c r="BP19">
        <f t="shared" ref="BP19:BV20" si="16">BP16</f>
        <v>0</v>
      </c>
      <c r="BQ19">
        <f t="shared" si="16"/>
        <v>0</v>
      </c>
      <c r="BR19">
        <f t="shared" si="16"/>
        <v>0</v>
      </c>
      <c r="BS19">
        <f t="shared" si="16"/>
        <v>0</v>
      </c>
      <c r="BT19">
        <f t="shared" si="16"/>
        <v>0</v>
      </c>
      <c r="BU19">
        <f t="shared" si="16"/>
        <v>0</v>
      </c>
      <c r="BV19">
        <f t="shared" si="16"/>
        <v>0</v>
      </c>
    </row>
    <row r="20" spans="1:78" x14ac:dyDescent="0.25">
      <c r="B20" t="s">
        <v>1</v>
      </c>
      <c r="C20">
        <f>C17</f>
        <v>1.4280269039772728</v>
      </c>
      <c r="D20">
        <f t="shared" si="12"/>
        <v>1.2662149407279657</v>
      </c>
      <c r="E20">
        <f t="shared" si="12"/>
        <v>2.1223354052083789</v>
      </c>
      <c r="F20">
        <f t="shared" si="12"/>
        <v>4.1001913688057945</v>
      </c>
      <c r="G20">
        <f t="shared" si="12"/>
        <v>1.4280269039772728</v>
      </c>
      <c r="H20">
        <f t="shared" si="12"/>
        <v>1.2662149407279657</v>
      </c>
      <c r="I20">
        <f t="shared" si="12"/>
        <v>2.1223354052083789</v>
      </c>
      <c r="J20">
        <f t="shared" si="12"/>
        <v>4.1001913688057945</v>
      </c>
      <c r="K20">
        <f t="shared" si="12"/>
        <v>1.4280269039772728</v>
      </c>
      <c r="L20">
        <f t="shared" si="12"/>
        <v>1.2662149407279657</v>
      </c>
      <c r="M20">
        <f t="shared" si="12"/>
        <v>2.1223354052083789</v>
      </c>
      <c r="N20">
        <f t="shared" si="12"/>
        <v>4.1001913688057945</v>
      </c>
      <c r="R20" t="s">
        <v>1</v>
      </c>
      <c r="S20">
        <f t="shared" si="13"/>
        <v>2.4411229563674737</v>
      </c>
      <c r="T20">
        <f t="shared" si="13"/>
        <v>1.9722200913130015</v>
      </c>
      <c r="U20">
        <f t="shared" si="13"/>
        <v>2.0611152946258717</v>
      </c>
      <c r="V20">
        <f t="shared" si="13"/>
        <v>5.2427492336343171</v>
      </c>
      <c r="W20">
        <f t="shared" si="13"/>
        <v>2.4411229563674737</v>
      </c>
      <c r="X20">
        <f t="shared" si="13"/>
        <v>1.9722200913130015</v>
      </c>
      <c r="Y20">
        <f t="shared" si="13"/>
        <v>2.0611152946258717</v>
      </c>
      <c r="Z20">
        <f t="shared" si="13"/>
        <v>5.2427492336343171</v>
      </c>
      <c r="AA20">
        <f t="shared" si="13"/>
        <v>2.4411229563674737</v>
      </c>
      <c r="AB20">
        <f t="shared" si="13"/>
        <v>1.9722200913130015</v>
      </c>
      <c r="AC20">
        <f t="shared" si="13"/>
        <v>2.0611152946258717</v>
      </c>
      <c r="AD20">
        <f t="shared" si="13"/>
        <v>5.2427492336343171</v>
      </c>
      <c r="AH20" t="s">
        <v>1</v>
      </c>
      <c r="AI20">
        <f t="shared" si="14"/>
        <v>3.4384875844503977</v>
      </c>
      <c r="AJ20">
        <f t="shared" si="14"/>
        <v>3.5294366074478418</v>
      </c>
      <c r="AK20">
        <f t="shared" si="14"/>
        <v>3.0337379391853325</v>
      </c>
      <c r="AL20">
        <f t="shared" si="14"/>
        <v>3.9861977759133396</v>
      </c>
      <c r="AM20">
        <f t="shared" si="14"/>
        <v>3.4384875844503977</v>
      </c>
      <c r="AN20">
        <f t="shared" si="14"/>
        <v>3.5294366074478418</v>
      </c>
      <c r="AO20">
        <f t="shared" si="14"/>
        <v>3.0337379391853325</v>
      </c>
      <c r="AP20">
        <f t="shared" si="14"/>
        <v>3.9861977759133396</v>
      </c>
      <c r="AQ20">
        <f t="shared" si="14"/>
        <v>3.4384875844503977</v>
      </c>
      <c r="AR20">
        <f t="shared" si="14"/>
        <v>3.5294366074478418</v>
      </c>
      <c r="AS20">
        <f t="shared" si="14"/>
        <v>3.0337379391853325</v>
      </c>
      <c r="AT20">
        <f t="shared" si="14"/>
        <v>3.9861977759133396</v>
      </c>
      <c r="AX20" t="s">
        <v>1</v>
      </c>
      <c r="AY20">
        <f t="shared" si="15"/>
        <v>7.8521966517653832</v>
      </c>
      <c r="AZ20">
        <f t="shared" si="15"/>
        <v>4.8181163828559885</v>
      </c>
      <c r="BA20">
        <f t="shared" si="15"/>
        <v>4.8396530095709576</v>
      </c>
      <c r="BB20">
        <f t="shared" si="15"/>
        <v>3.4877263043100868</v>
      </c>
      <c r="BC20">
        <f t="shared" si="15"/>
        <v>7.8521966517653832</v>
      </c>
      <c r="BD20">
        <f t="shared" si="15"/>
        <v>4.8181163828559885</v>
      </c>
      <c r="BE20">
        <f t="shared" si="15"/>
        <v>4.8396530095709576</v>
      </c>
      <c r="BF20">
        <f t="shared" si="15"/>
        <v>3.4877263043100868</v>
      </c>
      <c r="BG20">
        <f t="shared" si="15"/>
        <v>7.8521966517653832</v>
      </c>
      <c r="BH20">
        <f t="shared" si="15"/>
        <v>4.8181163828559885</v>
      </c>
      <c r="BI20">
        <f t="shared" si="15"/>
        <v>4.8396530095709576</v>
      </c>
      <c r="BJ20">
        <f t="shared" si="15"/>
        <v>3.4877263043100868</v>
      </c>
      <c r="BN20" t="s">
        <v>1</v>
      </c>
      <c r="BO20">
        <f>BO17</f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  <c r="BU20">
        <f t="shared" si="16"/>
        <v>0</v>
      </c>
      <c r="BV20">
        <f t="shared" si="16"/>
        <v>0</v>
      </c>
    </row>
    <row r="21" spans="1:78" x14ac:dyDescent="0.25">
      <c r="BM21" t="s">
        <v>11</v>
      </c>
      <c r="BN21" t="s">
        <v>0</v>
      </c>
    </row>
    <row r="22" spans="1:78" x14ac:dyDescent="0.25">
      <c r="A22" t="s">
        <v>13</v>
      </c>
      <c r="B22" t="s">
        <v>6</v>
      </c>
      <c r="C22" s="3">
        <f>ABS((C28-K28)/K28)</f>
        <v>1.4990604316863842E-2</v>
      </c>
      <c r="D22" s="3">
        <f t="shared" ref="D22:F27" si="17">ABS((D28-L28)/L28)</f>
        <v>1.6818386991962E-2</v>
      </c>
      <c r="E22" s="3">
        <f t="shared" si="17"/>
        <v>1.9892059634245372E-2</v>
      </c>
      <c r="F22" s="3">
        <f t="shared" si="17"/>
        <v>2.2413862919877417E-2</v>
      </c>
      <c r="G22" s="3">
        <f>ABS((G28-K28)/K28)</f>
        <v>1.498811608235834E-2</v>
      </c>
      <c r="H22" s="3">
        <f t="shared" ref="H22:J27" si="18">ABS((H28-L28)/L28)</f>
        <v>1.6817627572667006E-2</v>
      </c>
      <c r="I22" s="3">
        <f t="shared" si="18"/>
        <v>1.9889150447596537E-2</v>
      </c>
      <c r="J22" s="3">
        <f t="shared" si="18"/>
        <v>2.2413402421745152E-2</v>
      </c>
      <c r="K22" s="2"/>
      <c r="L22" s="2"/>
      <c r="M22" s="2"/>
      <c r="N22" s="2"/>
      <c r="Q22" t="s">
        <v>13</v>
      </c>
      <c r="R22" t="s">
        <v>6</v>
      </c>
      <c r="S22" s="3">
        <f>ABS((S28-AA28)/AA28)</f>
        <v>1.1727183347035217E-2</v>
      </c>
      <c r="T22" s="3">
        <f t="shared" ref="T22:T27" si="19">ABS((T28-AB28)/AB28)</f>
        <v>1.133736759622875E-2</v>
      </c>
      <c r="U22" s="3">
        <f t="shared" ref="U22" si="20">ABS((U28-AC28)/AC28)</f>
        <v>4.4044102619283394E-3</v>
      </c>
      <c r="V22" s="3">
        <f t="shared" ref="V22" si="21">ABS((V28-AD28)/AD28)</f>
        <v>9.2065631874464569E-3</v>
      </c>
      <c r="W22" s="3">
        <f>ABS((W28-AA28)/AA28)</f>
        <v>1.1707116225653711E-2</v>
      </c>
      <c r="X22" s="3">
        <f t="shared" ref="X22:X27" si="22">ABS((X28-AB28)/AB28)</f>
        <v>1.1279386916708123E-2</v>
      </c>
      <c r="Y22" s="3">
        <f t="shared" ref="Y22" si="23">ABS((Y28-AC28)/AC28)</f>
        <v>4.3435515005579347E-3</v>
      </c>
      <c r="Z22" s="3">
        <f t="shared" ref="Z22" si="24">ABS((Z28-AD28)/AD28)</f>
        <v>9.1289619582309665E-3</v>
      </c>
      <c r="AG22" t="s">
        <v>13</v>
      </c>
      <c r="AH22" t="s">
        <v>6</v>
      </c>
      <c r="AI22" s="3">
        <f>ABS((AI28-AQ28)/AQ28)</f>
        <v>2.2675404681037031E-3</v>
      </c>
      <c r="AJ22" s="3">
        <f t="shared" ref="AJ22:AJ27" si="25">ABS((AJ28-AR28)/AR28)</f>
        <v>6.4630808586696974E-4</v>
      </c>
      <c r="AK22" s="3">
        <f t="shared" ref="AK22" si="26">ABS((AK28-AS28)/AS28)</f>
        <v>6.7050904082972297E-3</v>
      </c>
      <c r="AL22" s="3">
        <f t="shared" ref="AL22" si="27">ABS((AL28-AT28)/AT28)</f>
        <v>1.0504941504756032E-2</v>
      </c>
      <c r="AM22" s="3">
        <f>ABS((AM28-AQ28)/AQ28)</f>
        <v>2.4118691761561969E-3</v>
      </c>
      <c r="AN22" s="3">
        <f t="shared" ref="AN22:AN26" si="28">ABS((AN28-AR28)/AR28)</f>
        <v>7.7064310767008314E-4</v>
      </c>
      <c r="AO22" s="3">
        <f t="shared" ref="AO22" si="29">ABS((AO28-AS28)/AS28)</f>
        <v>6.661442876727942E-3</v>
      </c>
      <c r="AP22" s="3">
        <f t="shared" ref="AP22" si="30">ABS((AP28-AT28)/AT28)</f>
        <v>1.0496940268098129E-2</v>
      </c>
      <c r="AW22" t="s">
        <v>13</v>
      </c>
      <c r="AX22" t="s">
        <v>6</v>
      </c>
      <c r="AY22" s="3">
        <f>ABS((AY28-BG28)/BG28)</f>
        <v>1.9134495288189108E-3</v>
      </c>
      <c r="AZ22" s="3">
        <f t="shared" ref="AZ22:AZ26" si="31">ABS((AZ28-BH28)/BH28)</f>
        <v>1.3602322630979192E-3</v>
      </c>
      <c r="BA22" s="3">
        <f t="shared" ref="BA22" si="32">ABS((BA28-BI28)/BI28)</f>
        <v>7.6599131286279728E-3</v>
      </c>
      <c r="BB22" s="3">
        <f t="shared" ref="BB22" si="33">ABS((BB28-BJ28)/BJ28)</f>
        <v>1.2982759050072599E-2</v>
      </c>
      <c r="BC22" s="3">
        <f>ABS((BC28-BG28)/BG28)</f>
        <v>1.9231399223934842E-3</v>
      </c>
      <c r="BD22" s="3">
        <f t="shared" ref="BD22" si="34">ABS((BD28-BH28)/BH28)</f>
        <v>1.3722098191824956E-3</v>
      </c>
      <c r="BE22" s="3">
        <f t="shared" ref="BE22" si="35">ABS((BE28-BI28)/BI28)</f>
        <v>7.6174043069740837E-3</v>
      </c>
      <c r="BF22" s="3">
        <f t="shared" ref="BF22" si="36">ABS((BF28-BJ28)/BJ28)</f>
        <v>1.2981519551149805E-2</v>
      </c>
      <c r="BN22" t="s">
        <v>29</v>
      </c>
    </row>
    <row r="23" spans="1:78" x14ac:dyDescent="0.25">
      <c r="B23" t="s">
        <v>29</v>
      </c>
      <c r="C23" s="3">
        <f t="shared" ref="C23:C27" si="37">ABS((C29-K29)/K29)</f>
        <v>2.6169990317567154E-3</v>
      </c>
      <c r="D23" s="3">
        <f t="shared" si="17"/>
        <v>1.6036298560025595E-3</v>
      </c>
      <c r="E23" s="3">
        <f>ABS((E35-M29)/M29)</f>
        <v>3.6075970888926018E-3</v>
      </c>
      <c r="F23" s="3">
        <f>ABS((F35-N29)/N29)</f>
        <v>1.6485549640157004E-3</v>
      </c>
      <c r="G23" s="3">
        <f t="shared" ref="G23:G27" si="38">ABS((G29-K29)/K29)</f>
        <v>2.6966471553987949E-3</v>
      </c>
      <c r="H23" s="3">
        <f t="shared" si="18"/>
        <v>1.6584922422626155E-3</v>
      </c>
      <c r="I23" s="3">
        <f>ABS((I35-M29)/M29)</f>
        <v>3.7540241177782064E-3</v>
      </c>
      <c r="J23" s="3">
        <f>ABS((J35-N29)/N29)</f>
        <v>1.7241495175712115E-3</v>
      </c>
      <c r="R23" t="s">
        <v>29</v>
      </c>
      <c r="S23" s="3">
        <f t="shared" ref="S23:S27" si="39">ABS((S29-AA29)/AA29)</f>
        <v>5.4686880272030239E-3</v>
      </c>
      <c r="T23" s="3">
        <f t="shared" si="19"/>
        <v>9.4980389460766965E-3</v>
      </c>
      <c r="U23" s="3">
        <f>ABS((U35-AC29)/AC29)</f>
        <v>1.0504238799066687E-2</v>
      </c>
      <c r="V23" s="3">
        <f>ABS((V35-AD29)/AD29)</f>
        <v>1.2719470345624579E-2</v>
      </c>
      <c r="W23" s="3">
        <f t="shared" ref="W23:W27" si="40">ABS((W29-AA29)/AA29)</f>
        <v>5.598361874905174E-3</v>
      </c>
      <c r="X23" s="3">
        <f t="shared" si="22"/>
        <v>9.7153086292813048E-3</v>
      </c>
      <c r="Y23" s="3">
        <f>ABS((Y35-AC29)/AC29)</f>
        <v>1.0596532232009528E-2</v>
      </c>
      <c r="Z23" s="3">
        <f>ABS((Z35-AD29)/AD29)</f>
        <v>1.2954843313335856E-2</v>
      </c>
      <c r="AH23" t="s">
        <v>29</v>
      </c>
      <c r="AI23" s="3">
        <f>ABS((AI35-AQ29)/AQ29)</f>
        <v>1.5380935117533887E-2</v>
      </c>
      <c r="AJ23" s="3">
        <f t="shared" si="25"/>
        <v>1.340029897839677E-2</v>
      </c>
      <c r="AK23" s="3">
        <f>ABS((AK35-AS29)/AS29)</f>
        <v>7.5551807232648802E-3</v>
      </c>
      <c r="AL23" s="3">
        <f>ABS((AL35-AT29)/AT29)</f>
        <v>3.2612326994012381E-3</v>
      </c>
      <c r="AM23" s="3">
        <f>ABS((AM35-AQ29)/AQ29)</f>
        <v>1.5309131148653579E-2</v>
      </c>
      <c r="AN23" s="3">
        <f>ABS((AN29-AR29)/AR29)</f>
        <v>1.3381325244361758E-2</v>
      </c>
      <c r="AO23" s="3">
        <f>ABS((AO35-AS29)/AS29)</f>
        <v>7.6568460145633342E-3</v>
      </c>
      <c r="AP23" s="3">
        <f>ABS((AP35-AT29)/AT29)</f>
        <v>3.3304514931436434E-3</v>
      </c>
      <c r="AX23" t="s">
        <v>29</v>
      </c>
      <c r="AY23" s="3">
        <f>ABS((AY35-BG29)/BG29)</f>
        <v>4.5732823167562702E-3</v>
      </c>
      <c r="AZ23" s="3">
        <f>ABS((AZ35-BH29)/BH29)</f>
        <v>4.7744255094713355E-3</v>
      </c>
      <c r="BA23" s="3">
        <f>ABS((BA35-BI29)/BI29)</f>
        <v>8.2200949254552409E-3</v>
      </c>
      <c r="BB23" s="3">
        <f>ABS((BB35-BJ29)/BJ29)</f>
        <v>1.309676887924906E-3</v>
      </c>
      <c r="BC23" s="3">
        <f>ABS((BC35-BG29)/BG29)</f>
        <v>4.5557701318774159E-3</v>
      </c>
      <c r="BD23" s="3">
        <f>ABS((BD35-BH29)/BH29)</f>
        <v>4.7613974934475212E-3</v>
      </c>
      <c r="BE23" s="3">
        <f>ABS((BE35-BI29)/BI29)</f>
        <v>8.3466416758730261E-3</v>
      </c>
      <c r="BF23" s="3">
        <f>ABS((BF35-BJ29)/BJ29)</f>
        <v>1.3441289579757432E-3</v>
      </c>
      <c r="BN23" t="s">
        <v>1</v>
      </c>
    </row>
    <row r="24" spans="1:78" x14ac:dyDescent="0.25">
      <c r="A24" t="s">
        <v>14</v>
      </c>
      <c r="B24" t="s">
        <v>6</v>
      </c>
      <c r="C24" s="3">
        <f t="shared" si="37"/>
        <v>1.3605764020577012E-2</v>
      </c>
      <c r="D24" s="3">
        <f t="shared" si="17"/>
        <v>1.3861903741208263E-2</v>
      </c>
      <c r="E24" s="3">
        <f t="shared" si="17"/>
        <v>1.5605687963337899E-2</v>
      </c>
      <c r="F24" s="3">
        <f t="shared" si="17"/>
        <v>1.3872318594405866E-2</v>
      </c>
      <c r="G24" s="3">
        <f t="shared" si="38"/>
        <v>1.3639694517605595E-2</v>
      </c>
      <c r="H24" s="3">
        <f t="shared" si="18"/>
        <v>1.3880681167348696E-2</v>
      </c>
      <c r="I24" s="3">
        <f t="shared" si="18"/>
        <v>1.5624776636111178E-2</v>
      </c>
      <c r="J24" s="3">
        <f t="shared" si="18"/>
        <v>1.3872790188813031E-2</v>
      </c>
      <c r="Q24" t="s">
        <v>14</v>
      </c>
      <c r="R24" t="s">
        <v>6</v>
      </c>
      <c r="S24" s="3">
        <f t="shared" si="39"/>
        <v>6.5938721330412852E-3</v>
      </c>
      <c r="T24" s="3">
        <f t="shared" si="19"/>
        <v>1.6060943381500315E-2</v>
      </c>
      <c r="U24" s="3">
        <f t="shared" ref="U24" si="41">ABS((U30-AC30)/AC30)</f>
        <v>2.2825248012363349E-2</v>
      </c>
      <c r="V24" s="3">
        <f t="shared" ref="V24:V26" si="42">ABS((V30-AD30)/AD30)</f>
        <v>2.1195479462309541E-2</v>
      </c>
      <c r="W24" s="3">
        <f t="shared" si="40"/>
        <v>6.6953229668068109E-3</v>
      </c>
      <c r="X24" s="3">
        <f t="shared" si="22"/>
        <v>1.616234262150414E-2</v>
      </c>
      <c r="Y24" s="3">
        <f t="shared" ref="Y24" si="43">ABS((Y30-AC30)/AC30)</f>
        <v>2.291488190691229E-2</v>
      </c>
      <c r="Z24" s="3">
        <f t="shared" ref="Z24" si="44">ABS((Z30-AD30)/AD30)</f>
        <v>2.1267783896937471E-2</v>
      </c>
      <c r="AG24" t="s">
        <v>14</v>
      </c>
      <c r="AH24" t="s">
        <v>6</v>
      </c>
      <c r="AI24" s="3">
        <f t="shared" ref="AI24:AI26" si="45">ABS((AI30-AQ30)/AQ30)</f>
        <v>3.6865053105652343E-2</v>
      </c>
      <c r="AJ24" s="3">
        <f t="shared" si="25"/>
        <v>3.4630857983808071E-2</v>
      </c>
      <c r="AK24" s="3">
        <f t="shared" ref="AK24" si="46">ABS((AK30-AS30)/AS30)</f>
        <v>1.650531429723678E-2</v>
      </c>
      <c r="AL24" s="3">
        <f t="shared" ref="AL24:AL26" si="47">ABS((AL30-AT30)/AT30)</f>
        <v>1.5421529749139396E-2</v>
      </c>
      <c r="AM24" s="3">
        <f t="shared" ref="AM24:AM26" si="48">ABS((AM30-AQ30)/AQ30)</f>
        <v>3.6878836753052084E-2</v>
      </c>
      <c r="AN24" s="3">
        <f t="shared" si="28"/>
        <v>3.4657657233333694E-2</v>
      </c>
      <c r="AO24" s="3">
        <f t="shared" ref="AO24" si="49">ABS((AO30-AS30)/AS30)</f>
        <v>1.6505738312199258E-2</v>
      </c>
      <c r="AP24" s="3">
        <f t="shared" ref="AP24" si="50">ABS((AP30-AT30)/AT30)</f>
        <v>1.5436560337495756E-2</v>
      </c>
      <c r="AW24" t="s">
        <v>14</v>
      </c>
      <c r="AX24" t="s">
        <v>6</v>
      </c>
      <c r="AY24" s="3">
        <f t="shared" ref="AY24" si="51">ABS((AY30-BG30)/BG30)</f>
        <v>9.3730983630671665E-3</v>
      </c>
      <c r="AZ24" s="3">
        <f>ABS((AZ30-BH30)/BH30)</f>
        <v>3.5595014535784994E-2</v>
      </c>
      <c r="BA24" s="3">
        <f t="shared" ref="BA24" si="52">ABS((BA30-BI30)/BI30)</f>
        <v>2.3237299708904445E-2</v>
      </c>
      <c r="BB24" s="3">
        <f t="shared" ref="BB24:BB26" si="53">ABS((BB30-BJ30)/BJ30)</f>
        <v>1.7678050804100415E-2</v>
      </c>
      <c r="BC24" s="3">
        <f t="shared" ref="BC24" si="54">ABS((BC30-BG30)/BG30)</f>
        <v>9.3743857363886313E-3</v>
      </c>
      <c r="BD24" s="3">
        <f t="shared" ref="BD24" si="55">ABS((BD30-BH30)/BH30)</f>
        <v>3.5607282340425823E-2</v>
      </c>
      <c r="BE24" s="3">
        <f t="shared" ref="BE24" si="56">ABS((BE30-BI30)/BI30)</f>
        <v>2.3260403783580037E-2</v>
      </c>
      <c r="BF24" s="3">
        <f t="shared" ref="BF24" si="57">ABS((BF30-BJ30)/BJ30)</f>
        <v>1.7708024997649108E-2</v>
      </c>
      <c r="BM24" t="s">
        <v>12</v>
      </c>
      <c r="BN24" t="s">
        <v>0</v>
      </c>
    </row>
    <row r="25" spans="1:78" x14ac:dyDescent="0.25">
      <c r="B25" t="s">
        <v>29</v>
      </c>
      <c r="C25" s="3">
        <f t="shared" si="37"/>
        <v>1.247799913659251E-2</v>
      </c>
      <c r="D25" s="3">
        <f t="shared" si="17"/>
        <v>1.0671673179720006E-2</v>
      </c>
      <c r="E25" s="3">
        <f>ABS((E36-M31)/M31)</f>
        <v>1.2785081525245786E-2</v>
      </c>
      <c r="F25" s="3">
        <f t="shared" si="17"/>
        <v>2.3638272788769543E-3</v>
      </c>
      <c r="G25" s="3">
        <f t="shared" si="38"/>
        <v>1.2142601259635604E-2</v>
      </c>
      <c r="H25" s="3">
        <f t="shared" si="18"/>
        <v>1.0379664827523477E-2</v>
      </c>
      <c r="I25" s="3">
        <f>ABS((I36-M31)/M31)</f>
        <v>1.2391937771077449E-2</v>
      </c>
      <c r="J25" s="3">
        <f>ABS((J36-N31)/N31)</f>
        <v>2.2991400165301456E-3</v>
      </c>
      <c r="R25" t="s">
        <v>29</v>
      </c>
      <c r="S25" s="3">
        <f t="shared" si="39"/>
        <v>1.512954622948591E-2</v>
      </c>
      <c r="T25" s="3">
        <f t="shared" si="19"/>
        <v>1.6227207585581244E-2</v>
      </c>
      <c r="U25" s="3">
        <f>ABS((U36-AC31)/AC31)</f>
        <v>1.7070983795459346E-2</v>
      </c>
      <c r="V25" s="3">
        <f t="shared" si="42"/>
        <v>1.7198810447278078E-2</v>
      </c>
      <c r="W25" s="3">
        <f t="shared" si="40"/>
        <v>1.4929817233676054E-2</v>
      </c>
      <c r="X25" s="3">
        <f t="shared" si="22"/>
        <v>1.5712613290409291E-2</v>
      </c>
      <c r="Y25" s="3">
        <f>ABS((Y36-AC31)/AC31)</f>
        <v>1.6307624264376454E-2</v>
      </c>
      <c r="Z25" s="3">
        <f>ABS((Z36-AD31)/AD31)</f>
        <v>1.6483684733162748E-2</v>
      </c>
      <c r="AH25" t="s">
        <v>29</v>
      </c>
      <c r="AI25" s="3">
        <f>ABS((AI36-AQ31)/AQ31)</f>
        <v>5.3346930281819513E-3</v>
      </c>
      <c r="AJ25" s="3">
        <f t="shared" si="25"/>
        <v>7.302912671418119E-3</v>
      </c>
      <c r="AK25" s="3">
        <f>ABS((AK36-AS31)/AS31)</f>
        <v>9.2520689640428005E-4</v>
      </c>
      <c r="AL25" s="3">
        <f t="shared" si="47"/>
        <v>5.8231347099920606E-3</v>
      </c>
      <c r="AM25" s="3">
        <f>ABS((AM36-AQ31)/AQ31)</f>
        <v>4.9552824891875673E-3</v>
      </c>
      <c r="AN25" s="3">
        <f>ABS((AN31-AR31)/AR31)</f>
        <v>6.8138500901088663E-3</v>
      </c>
      <c r="AO25" s="3">
        <f>ABS((AO36-AS31)/AS31)</f>
        <v>8.9516077209114686E-4</v>
      </c>
      <c r="AP25" s="3">
        <f>ABS((AP36-AT31)/AT31)</f>
        <v>5.6461746623702605E-3</v>
      </c>
      <c r="AX25" t="s">
        <v>29</v>
      </c>
      <c r="AY25" s="3">
        <f>ABS((AY36-BG31)/BG31)</f>
        <v>1.7184312285207799E-3</v>
      </c>
      <c r="AZ25" s="3">
        <f>ABS((AZ36-BH31)/BH31)</f>
        <v>5.2686487758625928E-3</v>
      </c>
      <c r="BA25" s="3">
        <f>ABS((BA36-BI31)/BI31)</f>
        <v>6.8785553500844776E-3</v>
      </c>
      <c r="BB25" s="3">
        <f t="shared" si="53"/>
        <v>7.5893523233775458E-3</v>
      </c>
      <c r="BC25" s="3">
        <f>ABS((BC36-BG31)/BG31)</f>
        <v>1.6865141556441693E-3</v>
      </c>
      <c r="BD25" s="3">
        <f>ABS((BD36-BH31)/BH31)</f>
        <v>4.9064058851611874E-3</v>
      </c>
      <c r="BE25" s="3">
        <f>ABS((BE36-BI31)/BI31)</f>
        <v>6.5659863958316741E-3</v>
      </c>
      <c r="BF25" s="3">
        <f>ABS((BF36-BJ31)/BJ31)</f>
        <v>7.3254652097676041E-3</v>
      </c>
      <c r="BN25" t="s">
        <v>29</v>
      </c>
    </row>
    <row r="26" spans="1:78" x14ac:dyDescent="0.25">
      <c r="A26" t="s">
        <v>15</v>
      </c>
      <c r="B26" t="s">
        <v>6</v>
      </c>
      <c r="C26" s="3">
        <f t="shared" si="37"/>
        <v>4.0988850176452936E-2</v>
      </c>
      <c r="D26" s="3">
        <f t="shared" si="17"/>
        <v>5.3223555945761468E-2</v>
      </c>
      <c r="E26" s="3">
        <f t="shared" si="17"/>
        <v>5.9454785787787283E-2</v>
      </c>
      <c r="F26" s="3">
        <f t="shared" si="17"/>
        <v>4.2691223148810499E-2</v>
      </c>
      <c r="G26" s="3">
        <f t="shared" si="38"/>
        <v>4.0768590767971034E-2</v>
      </c>
      <c r="H26" s="3">
        <f t="shared" si="18"/>
        <v>5.3158033828718164E-2</v>
      </c>
      <c r="I26" s="3">
        <f t="shared" si="18"/>
        <v>5.9380596508544221E-2</v>
      </c>
      <c r="J26" s="3">
        <f t="shared" si="18"/>
        <v>4.2633397521812083E-2</v>
      </c>
      <c r="Q26" t="s">
        <v>15</v>
      </c>
      <c r="R26" t="s">
        <v>6</v>
      </c>
      <c r="S26" s="3">
        <f t="shared" si="39"/>
        <v>3.0912704060500597E-2</v>
      </c>
      <c r="T26" s="3">
        <f t="shared" si="19"/>
        <v>0.11552030698900795</v>
      </c>
      <c r="U26" s="3">
        <f t="shared" ref="U26" si="58">ABS((U32-AC32)/AC32)</f>
        <v>5.2660813525231762E-2</v>
      </c>
      <c r="V26" s="3">
        <f t="shared" si="42"/>
        <v>7.9337018769606565E-3</v>
      </c>
      <c r="W26" s="3">
        <f t="shared" si="40"/>
        <v>3.077326753559147E-2</v>
      </c>
      <c r="X26" s="3">
        <f t="shared" si="22"/>
        <v>0.11551437601632543</v>
      </c>
      <c r="Y26" s="3">
        <f t="shared" ref="Y26" si="59">ABS((Y32-AC32)/AC32)</f>
        <v>5.2505692684628187E-2</v>
      </c>
      <c r="Z26" s="3">
        <f t="shared" ref="Z26" si="60">ABS((Z32-AD32)/AD32)</f>
        <v>7.7398517172690461E-3</v>
      </c>
      <c r="AG26" t="s">
        <v>15</v>
      </c>
      <c r="AH26" t="s">
        <v>6</v>
      </c>
      <c r="AI26" s="3">
        <f t="shared" si="45"/>
        <v>8.5300786832810237E-3</v>
      </c>
      <c r="AJ26" s="3">
        <f t="shared" si="25"/>
        <v>5.4728293977618837E-2</v>
      </c>
      <c r="AK26" s="3">
        <f t="shared" ref="AK26" si="61">ABS((AK32-AS32)/AS32)</f>
        <v>3.2264188359666615E-2</v>
      </c>
      <c r="AL26" s="3">
        <f t="shared" si="47"/>
        <v>3.1489087276972701E-2</v>
      </c>
      <c r="AM26" s="3">
        <f t="shared" si="48"/>
        <v>8.4173955533630926E-3</v>
      </c>
      <c r="AN26" s="3">
        <f t="shared" si="28"/>
        <v>5.5036186413995075E-2</v>
      </c>
      <c r="AO26" s="3">
        <f t="shared" ref="AO26" si="62">ABS((AO32-AS32)/AS32)</f>
        <v>3.2491476251232887E-2</v>
      </c>
      <c r="AP26" s="3">
        <f t="shared" ref="AP26" si="63">ABS((AP32-AT32)/AT32)</f>
        <v>3.1420253569820977E-2</v>
      </c>
      <c r="AW26" t="s">
        <v>15</v>
      </c>
      <c r="AX26" t="s">
        <v>6</v>
      </c>
      <c r="AY26" s="3">
        <f t="shared" ref="AY26" si="64">ABS((AY32-BG32)/BG32)</f>
        <v>0.21504469309885829</v>
      </c>
      <c r="AZ26" s="3">
        <f t="shared" si="31"/>
        <v>6.5790581987812673E-4</v>
      </c>
      <c r="BA26" s="3">
        <f t="shared" ref="BA26" si="65">ABS((BA32-BI32)/BI32)</f>
        <v>5.6321824507859698E-2</v>
      </c>
      <c r="BB26" s="3">
        <f t="shared" si="53"/>
        <v>0.11273016357538621</v>
      </c>
      <c r="BC26" s="3">
        <f t="shared" ref="BC26" si="66">ABS((BC32-BG32)/BG32)</f>
        <v>0.21482522534325821</v>
      </c>
      <c r="BD26" s="3">
        <f t="shared" ref="BD26" si="67">ABS((BD32-BH32)/BH32)</f>
        <v>8.9658351254621647E-4</v>
      </c>
      <c r="BE26" s="3">
        <f t="shared" ref="BE26" si="68">ABS((BE32-BI32)/BI32)</f>
        <v>5.631496474796488E-2</v>
      </c>
      <c r="BF26" s="3">
        <f>ABS((BF32-BJ32)/BJ32)</f>
        <v>0.11310019024794302</v>
      </c>
      <c r="BN26" t="s">
        <v>1</v>
      </c>
    </row>
    <row r="27" spans="1:78" x14ac:dyDescent="0.25">
      <c r="B27" t="s">
        <v>29</v>
      </c>
      <c r="C27" s="3">
        <f t="shared" si="37"/>
        <v>1.9653946327754513E-2</v>
      </c>
      <c r="D27" s="3">
        <f t="shared" si="17"/>
        <v>1.1133118466360246E-2</v>
      </c>
      <c r="E27" s="3">
        <f>ABS((E37-M33)/M33)</f>
        <v>1.2366235901428607E-2</v>
      </c>
      <c r="F27" s="3">
        <f>ABS((F37-N33)/N33)</f>
        <v>1.1601355529598808E-2</v>
      </c>
      <c r="G27" s="3">
        <f t="shared" si="38"/>
        <v>2.132922441331981E-2</v>
      </c>
      <c r="H27" s="3">
        <f t="shared" si="18"/>
        <v>1.2383998976832913E-2</v>
      </c>
      <c r="I27" s="3">
        <f>ABS((I37-M33)/M33)</f>
        <v>1.3928594707388782E-2</v>
      </c>
      <c r="J27" s="3">
        <f>ABS((J37-N33)/N33)</f>
        <v>1.2635338945862717E-2</v>
      </c>
      <c r="R27" t="s">
        <v>29</v>
      </c>
      <c r="S27" s="3">
        <f t="shared" si="39"/>
        <v>1.340239291089584E-2</v>
      </c>
      <c r="T27" s="3">
        <f t="shared" si="19"/>
        <v>2.5744632916299263E-3</v>
      </c>
      <c r="U27" s="3">
        <f>ABS((U37-AC33)/AC33)</f>
        <v>1.4208719101399602E-2</v>
      </c>
      <c r="V27" s="3">
        <f>ABS((V37-AD33)/AD33)</f>
        <v>1.7172545446754683E-2</v>
      </c>
      <c r="W27" s="3">
        <f t="shared" si="40"/>
        <v>1.4255422701959593E-2</v>
      </c>
      <c r="X27" s="3">
        <f t="shared" si="22"/>
        <v>3.2469350920007701E-3</v>
      </c>
      <c r="Y27" s="3">
        <f>ABS((Y37-AC33)/AC33)</f>
        <v>1.5785892586033124E-2</v>
      </c>
      <c r="Z27" s="3">
        <f>ABS((Z37-AD33)/AD33)</f>
        <v>1.7443817392008031E-2</v>
      </c>
      <c r="AH27" t="s">
        <v>29</v>
      </c>
      <c r="AI27" s="3">
        <f>ABS((AI37-AQ33)/AQ33)</f>
        <v>1.2733956444814358E-2</v>
      </c>
      <c r="AJ27" s="3">
        <f t="shared" si="25"/>
        <v>2.1906998101878995E-2</v>
      </c>
      <c r="AK27" s="3">
        <f>ABS((AK37-AS33)/AS33)</f>
        <v>1.7711828188003414E-2</v>
      </c>
      <c r="AL27" s="3">
        <f>ABS((AL37-AT33)/AT33)</f>
        <v>9.1028123102652892E-3</v>
      </c>
      <c r="AM27" s="3">
        <f>ABS((AM37-AQ33)/AQ33)</f>
        <v>1.2951605053269274E-2</v>
      </c>
      <c r="AN27" s="3">
        <f>ABS((AN33-AR33)/AR33)</f>
        <v>1.9627603099553179E-2</v>
      </c>
      <c r="AO27" s="3">
        <f>ABS((AO37-AS33)/AS33)</f>
        <v>1.6600898556142545E-2</v>
      </c>
      <c r="AP27" s="3">
        <f>ABS((AP37-AT33)/AT33)</f>
        <v>9.6940547870416355E-3</v>
      </c>
      <c r="AX27" t="s">
        <v>29</v>
      </c>
      <c r="AY27" s="3">
        <f>ABS((AY37-BG33)/BG33)</f>
        <v>1.5679838918002332E-2</v>
      </c>
      <c r="AZ27" s="3">
        <f>ABS((AZ37-BH33)/BH33)</f>
        <v>2.0559427440887294E-2</v>
      </c>
      <c r="BA27" s="3">
        <f>ABS((BA37-BI33)/BI33)</f>
        <v>3.0786293152157188E-3</v>
      </c>
      <c r="BB27" s="3">
        <f>ABS((BB37-BJ33)/BJ33)</f>
        <v>2.5530021250900911E-2</v>
      </c>
      <c r="BC27" s="3">
        <f>ABS((BC37-BG33)/BG33)</f>
        <v>2.4265085639648763E-2</v>
      </c>
      <c r="BD27" s="3">
        <f>ABS((BD37-BH33)/BH33)</f>
        <v>2.0527494120457037E-2</v>
      </c>
      <c r="BE27" s="3">
        <f>ABS((BE37-BI33)/BI33)</f>
        <v>3.4460906488750129E-3</v>
      </c>
      <c r="BF27" s="3">
        <f>ABS((BF37-BJ33)/BJ33)</f>
        <v>2.0349811277699806E-2</v>
      </c>
    </row>
    <row r="28" spans="1:78" x14ac:dyDescent="0.25">
      <c r="A28" t="s">
        <v>13</v>
      </c>
      <c r="B28" t="s">
        <v>6</v>
      </c>
      <c r="C28">
        <f>C18/C4*1000000</f>
        <v>2736.1355789067998</v>
      </c>
      <c r="D28">
        <f t="shared" ref="D28:J28" si="69">D18/D4*1000000</f>
        <v>3607.046966289653</v>
      </c>
      <c r="E28">
        <f t="shared" si="69"/>
        <v>4905.2280051177549</v>
      </c>
      <c r="F28">
        <f t="shared" si="69"/>
        <v>6149.8559614624137</v>
      </c>
      <c r="G28">
        <f t="shared" si="69"/>
        <v>2655.3211919109535</v>
      </c>
      <c r="H28">
        <f t="shared" si="69"/>
        <v>3487.7270505155702</v>
      </c>
      <c r="I28">
        <f t="shared" si="69"/>
        <v>4713.8980462975014</v>
      </c>
      <c r="J28">
        <f t="shared" si="69"/>
        <v>5880.2183567746933</v>
      </c>
      <c r="K28">
        <f>0.5*SQRT((C39+G39)^2+(C40+G40)^2)</f>
        <v>2695.7250316108561</v>
      </c>
      <c r="L28">
        <f t="shared" ref="L28:N28" si="70">0.5*SQRT((D39+H39)^2+(D40+H40)^2)</f>
        <v>3547.3856614260526</v>
      </c>
      <c r="M28">
        <f t="shared" si="70"/>
        <v>4809.5560297595339</v>
      </c>
      <c r="N28">
        <f t="shared" si="70"/>
        <v>6015.0357741621838</v>
      </c>
      <c r="Q28" t="s">
        <v>13</v>
      </c>
      <c r="R28" t="s">
        <v>6</v>
      </c>
      <c r="S28">
        <f t="shared" ref="S28:Z28" si="71">S18/S4*1000000</f>
        <v>605.12009310399799</v>
      </c>
      <c r="T28">
        <f t="shared" si="71"/>
        <v>897.03471308014139</v>
      </c>
      <c r="U28">
        <f t="shared" si="71"/>
        <v>1393.5507974226271</v>
      </c>
      <c r="V28">
        <f t="shared" si="71"/>
        <v>1992.4574932798866</v>
      </c>
      <c r="W28">
        <f t="shared" si="71"/>
        <v>591.10389805392549</v>
      </c>
      <c r="X28">
        <f t="shared" si="71"/>
        <v>876.97413335140322</v>
      </c>
      <c r="Y28">
        <f t="shared" si="71"/>
        <v>1381.4135258561309</v>
      </c>
      <c r="Z28">
        <f t="shared" si="71"/>
        <v>1956.258011625365</v>
      </c>
      <c r="AA28">
        <f t="shared" ref="AA28:AC28" si="72">0.5*SQRT((S39+W39)^2+(S40+W40)^2)</f>
        <v>598.10599444616696</v>
      </c>
      <c r="AB28">
        <f t="shared" si="72"/>
        <v>886.97870940162659</v>
      </c>
      <c r="AC28">
        <f t="shared" si="72"/>
        <v>1387.4399427011847</v>
      </c>
      <c r="AD28">
        <f>0.5*SQRT((V39+Z39)^2+(V40+Z40)^2)</f>
        <v>1974.2811491306311</v>
      </c>
      <c r="AG28" t="s">
        <v>13</v>
      </c>
      <c r="AH28" t="s">
        <v>6</v>
      </c>
      <c r="AI28">
        <f t="shared" ref="AI28:AP28" si="73">AI18/AI4*1000000</f>
        <v>139.38527903693014</v>
      </c>
      <c r="AJ28">
        <f t="shared" si="73"/>
        <v>205.96237305711799</v>
      </c>
      <c r="AK28">
        <f t="shared" si="73"/>
        <v>336.87967311318573</v>
      </c>
      <c r="AL28">
        <f t="shared" si="73"/>
        <v>522.94407897402755</v>
      </c>
      <c r="AM28">
        <f t="shared" si="73"/>
        <v>140.03900219964981</v>
      </c>
      <c r="AN28">
        <f t="shared" si="73"/>
        <v>206.2544004270955</v>
      </c>
      <c r="AO28">
        <f t="shared" si="73"/>
        <v>332.40675109598453</v>
      </c>
      <c r="AP28">
        <f t="shared" si="73"/>
        <v>512.07544363210434</v>
      </c>
      <c r="AQ28">
        <f t="shared" ref="AQ28:AS28" si="74">0.5*SQRT((AI39+AM39)^2+(AI40+AM40)^2)</f>
        <v>139.70205910943821</v>
      </c>
      <c r="AR28">
        <f t="shared" si="74"/>
        <v>206.09557429324511</v>
      </c>
      <c r="AS28">
        <f t="shared" si="74"/>
        <v>334.63590908888204</v>
      </c>
      <c r="AT28">
        <f>0.5*SQRT((AL39+AP39)^2+(AL40+AP40)^2)</f>
        <v>517.50769095231215</v>
      </c>
      <c r="AW28" t="s">
        <v>13</v>
      </c>
      <c r="AX28" t="s">
        <v>6</v>
      </c>
      <c r="AY28">
        <f t="shared" ref="AY28:BF28" si="75">AY18/AY4*1000000</f>
        <v>62.962382617903259</v>
      </c>
      <c r="AZ28">
        <f t="shared" si="75"/>
        <v>78.033512270122415</v>
      </c>
      <c r="BA28">
        <f t="shared" si="75"/>
        <v>115.44235549170085</v>
      </c>
      <c r="BB28">
        <f t="shared" si="75"/>
        <v>170.57665605150405</v>
      </c>
      <c r="BC28">
        <f t="shared" si="75"/>
        <v>63.20440653142159</v>
      </c>
      <c r="BD28">
        <f t="shared" si="75"/>
        <v>78.247024749440385</v>
      </c>
      <c r="BE28">
        <f t="shared" si="75"/>
        <v>113.69211268916197</v>
      </c>
      <c r="BF28">
        <f t="shared" si="75"/>
        <v>166.20451863749776</v>
      </c>
      <c r="BG28">
        <f t="shared" ref="BG28:BI28" si="76">0.5*SQRT((AY39+BC39)^2+(AY40+BC40)^2)</f>
        <v>63.083088924682635</v>
      </c>
      <c r="BH28">
        <f t="shared" si="76"/>
        <v>78.13980054785965</v>
      </c>
      <c r="BI28">
        <f t="shared" si="76"/>
        <v>114.56479908312539</v>
      </c>
      <c r="BJ28">
        <f>0.5*SQRT((BB39+BF39)^2+(BB40+BF40)^2)</f>
        <v>168.39048298458977</v>
      </c>
      <c r="BM28" t="s">
        <v>13</v>
      </c>
      <c r="BN28" t="s">
        <v>6</v>
      </c>
      <c r="BO28" t="e">
        <f>BO18/BO4*1000000</f>
        <v>#DIV/0!</v>
      </c>
      <c r="BP28" t="e">
        <f t="shared" ref="BP28:BV28" si="77">BP18/BP4*1000000</f>
        <v>#DIV/0!</v>
      </c>
      <c r="BQ28" t="e">
        <f t="shared" si="77"/>
        <v>#DIV/0!</v>
      </c>
      <c r="BR28" t="e">
        <f t="shared" si="77"/>
        <v>#DIV/0!</v>
      </c>
      <c r="BS28" t="e">
        <f t="shared" si="77"/>
        <v>#DIV/0!</v>
      </c>
      <c r="BT28" t="e">
        <f t="shared" si="77"/>
        <v>#DIV/0!</v>
      </c>
      <c r="BU28" t="e">
        <f t="shared" si="77"/>
        <v>#DIV/0!</v>
      </c>
      <c r="BV28" t="e">
        <f t="shared" si="77"/>
        <v>#DIV/0!</v>
      </c>
      <c r="BW28" t="e">
        <f>0.5*SQRT((BO39+BS39)^2+(BO40+BS40)^2)</f>
        <v>#DIV/0!</v>
      </c>
      <c r="BX28" t="e">
        <f t="shared" ref="BX28:BZ28" si="78">0.5*SQRT((BP39+BT39)^2+(BP40+BT40)^2)</f>
        <v>#DIV/0!</v>
      </c>
      <c r="BY28" t="e">
        <f t="shared" si="78"/>
        <v>#DIV/0!</v>
      </c>
      <c r="BZ28" t="e">
        <f t="shared" si="78"/>
        <v>#DIV/0!</v>
      </c>
    </row>
    <row r="29" spans="1:78" x14ac:dyDescent="0.25">
      <c r="B29" t="s">
        <v>29</v>
      </c>
      <c r="C29">
        <f t="shared" ref="C29:G29" si="79">C19-C5</f>
        <v>33.932525184416079</v>
      </c>
      <c r="D29">
        <f>D19-D5</f>
        <v>30.567335372315789</v>
      </c>
      <c r="E29">
        <f>E19-E5+180</f>
        <v>206.45946303697136</v>
      </c>
      <c r="F29">
        <f>F19-F5+180</f>
        <v>203.10003925124303</v>
      </c>
      <c r="G29">
        <f t="shared" si="79"/>
        <v>34.113303714721582</v>
      </c>
      <c r="H29">
        <f>H19-H5</f>
        <v>30.667209914316309</v>
      </c>
      <c r="I29">
        <f>I19-I5+180</f>
        <v>206.65495282958821</v>
      </c>
      <c r="J29">
        <f>J19-J5+180</f>
        <v>203.02225787221406</v>
      </c>
      <c r="K29">
        <f t="shared" ref="K29:N29" si="80">(180/PI())*ATAN((C40+G40)/(C39+G39))</f>
        <v>34.021559572877152</v>
      </c>
      <c r="L29">
        <f t="shared" si="80"/>
        <v>30.616432798035014</v>
      </c>
      <c r="M29">
        <f t="shared" si="80"/>
        <v>26.555263729095223</v>
      </c>
      <c r="N29">
        <f t="shared" si="80"/>
        <v>23.062020243290732</v>
      </c>
      <c r="R29" t="s">
        <v>29</v>
      </c>
      <c r="S29">
        <f t="shared" ref="S29:Z29" si="81">S19-S5</f>
        <v>46.13279401195463</v>
      </c>
      <c r="T29">
        <f t="shared" si="81"/>
        <v>44.985142686273569</v>
      </c>
      <c r="U29">
        <f t="shared" si="81"/>
        <v>41.920692070582056</v>
      </c>
      <c r="V29">
        <f t="shared" si="81"/>
        <v>38.818601710803598</v>
      </c>
      <c r="W29">
        <f t="shared" si="81"/>
        <v>46.646155358457861</v>
      </c>
      <c r="X29">
        <f t="shared" si="81"/>
        <v>45.857745887622904</v>
      </c>
      <c r="Y29">
        <f t="shared" si="81"/>
        <v>42.814641251093988</v>
      </c>
      <c r="Z29">
        <f t="shared" si="81"/>
        <v>39.828082730827695</v>
      </c>
      <c r="AA29">
        <f t="shared" ref="AA29:AD29" si="82">(180/PI())*ATAN((S40+W40)/(S39+W39))</f>
        <v>46.386467129369258</v>
      </c>
      <c r="AB29">
        <f t="shared" si="82"/>
        <v>45.416510471527033</v>
      </c>
      <c r="AC29">
        <f t="shared" si="82"/>
        <v>42.365711622355683</v>
      </c>
      <c r="AD29">
        <f t="shared" si="82"/>
        <v>39.318714939504694</v>
      </c>
      <c r="AH29" t="s">
        <v>29</v>
      </c>
      <c r="AI29">
        <f t="shared" ref="AI29:AP29" si="83">AI19-AI5</f>
        <v>-134.45420372983136</v>
      </c>
      <c r="AJ29">
        <f t="shared" si="83"/>
        <v>48.348426128203634</v>
      </c>
      <c r="AK29">
        <f t="shared" si="83"/>
        <v>-129.8558836771694</v>
      </c>
      <c r="AL29">
        <f t="shared" si="83"/>
        <v>49.336921469488914</v>
      </c>
      <c r="AM29">
        <f t="shared" si="83"/>
        <v>-135.83083338411569</v>
      </c>
      <c r="AN29">
        <f t="shared" si="83"/>
        <v>47.070698677725595</v>
      </c>
      <c r="AO29">
        <f t="shared" si="83"/>
        <v>-130.61295748597072</v>
      </c>
      <c r="AP29">
        <f t="shared" si="83"/>
        <v>49.012765213112672</v>
      </c>
      <c r="AQ29">
        <f t="shared" ref="AQ29:AT29" si="84">(180/PI())*ATAN((AI40+AM40)/(AI39+AM39))</f>
        <v>44.855871028242774</v>
      </c>
      <c r="AR29">
        <f t="shared" si="84"/>
        <v>47.709109792984485</v>
      </c>
      <c r="AS29">
        <f t="shared" si="84"/>
        <v>49.768109263092747</v>
      </c>
      <c r="AT29">
        <f t="shared" si="84"/>
        <v>49.176545311874243</v>
      </c>
      <c r="AX29" t="s">
        <v>29</v>
      </c>
      <c r="AY29">
        <f t="shared" ref="AY29:BF29" si="85">AY19-AY5</f>
        <v>39.253571719555488</v>
      </c>
      <c r="AZ29">
        <f t="shared" si="85"/>
        <v>-138.2124944498602</v>
      </c>
      <c r="BA29">
        <f t="shared" si="85"/>
        <v>-134.53058492691503</v>
      </c>
      <c r="BB29">
        <f t="shared" si="85"/>
        <v>48.014663354216317</v>
      </c>
      <c r="BC29">
        <f t="shared" si="85"/>
        <v>38.896855170019549</v>
      </c>
      <c r="BD29">
        <f t="shared" si="85"/>
        <v>-138.6090792419717</v>
      </c>
      <c r="BE29">
        <f t="shared" si="85"/>
        <v>-135.27772320230116</v>
      </c>
      <c r="BF29">
        <f t="shared" si="85"/>
        <v>48.142252048478724</v>
      </c>
      <c r="BG29">
        <f t="shared" ref="BG29:BJ29" si="86">(180/PI())*ATAN((AY40+BC40)/(AY39+BC39))</f>
        <v>39.074871301602343</v>
      </c>
      <c r="BH29">
        <f t="shared" si="86"/>
        <v>41.588942243381084</v>
      </c>
      <c r="BI29">
        <f t="shared" si="86"/>
        <v>45.098699482325685</v>
      </c>
      <c r="BJ29">
        <f t="shared" si="86"/>
        <v>48.077629514417566</v>
      </c>
      <c r="BN29" t="s">
        <v>29</v>
      </c>
      <c r="BO29">
        <f t="shared" ref="BO29:BV29" si="87">BO19-BO5</f>
        <v>0</v>
      </c>
      <c r="BP29">
        <f t="shared" si="87"/>
        <v>0</v>
      </c>
      <c r="BQ29">
        <f t="shared" si="87"/>
        <v>0</v>
      </c>
      <c r="BR29">
        <f t="shared" si="87"/>
        <v>0</v>
      </c>
      <c r="BS29">
        <f t="shared" si="87"/>
        <v>0</v>
      </c>
      <c r="BT29">
        <f t="shared" si="87"/>
        <v>0</v>
      </c>
      <c r="BU29">
        <f t="shared" si="87"/>
        <v>0</v>
      </c>
      <c r="BV29">
        <f t="shared" si="87"/>
        <v>0</v>
      </c>
      <c r="BW29" t="e">
        <f>(180/PI())*ATAN((BO40+BS40)/(BO39+BS39))</f>
        <v>#DIV/0!</v>
      </c>
      <c r="BX29" t="e">
        <f t="shared" ref="BX29:BZ29" si="88">(180/PI())*ATAN((BP40+BT40)/(BP39+BT39))</f>
        <v>#DIV/0!</v>
      </c>
      <c r="BY29" t="e">
        <f t="shared" si="88"/>
        <v>#DIV/0!</v>
      </c>
      <c r="BZ29" t="e">
        <f t="shared" si="88"/>
        <v>#DIV/0!</v>
      </c>
    </row>
    <row r="30" spans="1:78" x14ac:dyDescent="0.25">
      <c r="A30" t="s">
        <v>14</v>
      </c>
      <c r="B30" t="s">
        <v>6</v>
      </c>
      <c r="C30">
        <f>C18/C8*1000000</f>
        <v>4038.5423428362037</v>
      </c>
      <c r="D30">
        <f t="shared" ref="D30:J30" si="89">D18/D8*1000000</f>
        <v>5177.9768880074043</v>
      </c>
      <c r="E30">
        <f t="shared" si="89"/>
        <v>6725.4221446111178</v>
      </c>
      <c r="F30">
        <f t="shared" si="89"/>
        <v>8192.1091626099587</v>
      </c>
      <c r="G30">
        <f t="shared" si="89"/>
        <v>4150.0919990922384</v>
      </c>
      <c r="H30">
        <f t="shared" si="89"/>
        <v>5323.6466111578147</v>
      </c>
      <c r="I30">
        <f t="shared" si="89"/>
        <v>6938.7899542737623</v>
      </c>
      <c r="J30">
        <f t="shared" si="89"/>
        <v>8422.5975305631273</v>
      </c>
      <c r="K30">
        <f t="shared" ref="K30:N30" si="90">0.5*SQRT((C41+G41)^2+(C42+G42)^2)</f>
        <v>4094.2477110343243</v>
      </c>
      <c r="L30">
        <f t="shared" si="90"/>
        <v>5250.7624516805508</v>
      </c>
      <c r="M30">
        <f t="shared" si="90"/>
        <v>6832.0408421464354</v>
      </c>
      <c r="N30">
        <f t="shared" si="90"/>
        <v>8307.3513877363166</v>
      </c>
      <c r="Q30" t="s">
        <v>14</v>
      </c>
      <c r="R30" t="s">
        <v>6</v>
      </c>
      <c r="S30">
        <f t="shared" ref="S30:Z30" si="91">S18/S8*1000000</f>
        <v>1248.1807725334565</v>
      </c>
      <c r="T30">
        <f t="shared" si="91"/>
        <v>1795.7565767816898</v>
      </c>
      <c r="U30">
        <f t="shared" si="91"/>
        <v>2634.8162521127483</v>
      </c>
      <c r="V30">
        <f t="shared" si="91"/>
        <v>3633.8451496634507</v>
      </c>
      <c r="W30">
        <f t="shared" si="91"/>
        <v>1264.8781909817326</v>
      </c>
      <c r="X30">
        <f t="shared" si="91"/>
        <v>1854.5662940870254</v>
      </c>
      <c r="Y30">
        <f t="shared" si="91"/>
        <v>2758.1481714443898</v>
      </c>
      <c r="Z30">
        <f t="shared" si="91"/>
        <v>3791.4914624452067</v>
      </c>
      <c r="AA30">
        <f t="shared" ref="AA30:AD30" si="92">0.5*SQRT((S41+W41)^2+(S42+W42)^2)</f>
        <v>1256.4657470087786</v>
      </c>
      <c r="AB30">
        <f t="shared" si="92"/>
        <v>1825.06890513439</v>
      </c>
      <c r="AC30">
        <f t="shared" si="92"/>
        <v>2696.3613690932575</v>
      </c>
      <c r="AD30">
        <f t="shared" si="92"/>
        <v>3712.5340897151318</v>
      </c>
      <c r="AG30" t="s">
        <v>14</v>
      </c>
      <c r="AH30" t="s">
        <v>6</v>
      </c>
      <c r="AI30">
        <f t="shared" ref="AI30:AP30" si="93">AI18/AI8*1000000</f>
        <v>350.99754678624112</v>
      </c>
      <c r="AJ30">
        <f t="shared" si="93"/>
        <v>537.5773552467067</v>
      </c>
      <c r="AK30">
        <f t="shared" si="93"/>
        <v>890.36098523673081</v>
      </c>
      <c r="AL30">
        <f t="shared" si="93"/>
        <v>1360.5328863263437</v>
      </c>
      <c r="AM30">
        <f t="shared" si="93"/>
        <v>377.87220699283353</v>
      </c>
      <c r="AN30">
        <f t="shared" si="93"/>
        <v>576.16149382980791</v>
      </c>
      <c r="AO30">
        <f t="shared" si="93"/>
        <v>920.24600012528299</v>
      </c>
      <c r="AP30">
        <f t="shared" si="93"/>
        <v>1403.1739227095495</v>
      </c>
      <c r="AQ30">
        <f t="shared" ref="AQ30:AT30" si="94">0.5*SQRT((AI41+AM41)^2+(AI42+AM42)^2)</f>
        <v>364.43236528592524</v>
      </c>
      <c r="AR30">
        <f t="shared" si="94"/>
        <v>556.86196279691114</v>
      </c>
      <c r="AS30">
        <f t="shared" si="94"/>
        <v>905.30330074993435</v>
      </c>
      <c r="AT30">
        <f t="shared" si="94"/>
        <v>1381.8430195611465</v>
      </c>
      <c r="AW30" t="s">
        <v>14</v>
      </c>
      <c r="AX30" t="s">
        <v>6</v>
      </c>
      <c r="AY30">
        <f t="shared" ref="AY30:BF30" si="95">AY18/AY8*1000000</f>
        <v>140.50430301977067</v>
      </c>
      <c r="AZ30">
        <f t="shared" si="95"/>
        <v>195.46450570694802</v>
      </c>
      <c r="BA30">
        <f t="shared" si="95"/>
        <v>309.12244120734107</v>
      </c>
      <c r="BB30">
        <f t="shared" si="95"/>
        <v>471.81102849697533</v>
      </c>
      <c r="BC30">
        <f t="shared" si="95"/>
        <v>143.1633285140467</v>
      </c>
      <c r="BD30">
        <f t="shared" si="95"/>
        <v>209.89570626467713</v>
      </c>
      <c r="BE30">
        <f t="shared" si="95"/>
        <v>323.83787168994274</v>
      </c>
      <c r="BF30">
        <f t="shared" si="95"/>
        <v>488.80702541240805</v>
      </c>
      <c r="BG30">
        <f t="shared" ref="BG30:BJ30" si="96">0.5*SQRT((AY41+BC41)^2+(AY42+BC42)^2)</f>
        <v>141.8337244704322</v>
      </c>
      <c r="BH30">
        <f t="shared" si="96"/>
        <v>202.67886277346591</v>
      </c>
      <c r="BI30">
        <f t="shared" si="96"/>
        <v>316.47650050029159</v>
      </c>
      <c r="BJ30">
        <f t="shared" si="96"/>
        <v>480.30182862470519</v>
      </c>
      <c r="BM30" t="s">
        <v>14</v>
      </c>
      <c r="BN30" t="s">
        <v>6</v>
      </c>
      <c r="BO30" t="e">
        <f>BO18/BO8*1000000</f>
        <v>#DIV/0!</v>
      </c>
      <c r="BP30" t="e">
        <f t="shared" ref="BP30:BV30" si="97">BP18/BP8*1000000</f>
        <v>#DIV/0!</v>
      </c>
      <c r="BQ30" t="e">
        <f t="shared" si="97"/>
        <v>#DIV/0!</v>
      </c>
      <c r="BR30" t="e">
        <f t="shared" si="97"/>
        <v>#DIV/0!</v>
      </c>
      <c r="BS30" t="e">
        <f t="shared" si="97"/>
        <v>#DIV/0!</v>
      </c>
      <c r="BT30" t="e">
        <f t="shared" si="97"/>
        <v>#DIV/0!</v>
      </c>
      <c r="BU30" t="e">
        <f t="shared" si="97"/>
        <v>#DIV/0!</v>
      </c>
      <c r="BV30" t="e">
        <f t="shared" si="97"/>
        <v>#DIV/0!</v>
      </c>
      <c r="BW30" t="e">
        <f t="shared" ref="BW30:BZ30" si="98">0.5*SQRT((BO41+BS41)^2+(BO42+BS42)^2)</f>
        <v>#DIV/0!</v>
      </c>
      <c r="BX30" t="e">
        <f t="shared" si="98"/>
        <v>#DIV/0!</v>
      </c>
      <c r="BY30" t="e">
        <f t="shared" si="98"/>
        <v>#DIV/0!</v>
      </c>
      <c r="BZ30" t="e">
        <f t="shared" si="98"/>
        <v>#DIV/0!</v>
      </c>
    </row>
    <row r="31" spans="1:78" x14ac:dyDescent="0.25">
      <c r="B31" t="s">
        <v>29</v>
      </c>
      <c r="C31">
        <f>C19-C9</f>
        <v>26.775223838270449</v>
      </c>
      <c r="D31">
        <f>D19-D9</f>
        <v>23.338421838384754</v>
      </c>
      <c r="E31">
        <f>E19-E9+180</f>
        <v>199.63356291468477</v>
      </c>
      <c r="F31">
        <f t="shared" ref="F31:J31" si="99">F19-F9</f>
        <v>16.837923038292658</v>
      </c>
      <c r="G31">
        <f>G19-G9</f>
        <v>27.442775635663569</v>
      </c>
      <c r="H31">
        <f>H19-H9</f>
        <v>23.83502644714445</v>
      </c>
      <c r="I31">
        <f>I19-I9+180</f>
        <v>200.13427920564433</v>
      </c>
      <c r="J31">
        <f t="shared" si="99"/>
        <v>16.916623757650079</v>
      </c>
      <c r="K31">
        <f t="shared" ref="K31:N31" si="100">(180/PI())*ATAN((C42+G42)/(C41+G41))</f>
        <v>27.113546649958593</v>
      </c>
      <c r="L31">
        <f t="shared" si="100"/>
        <v>23.59016840586672</v>
      </c>
      <c r="M31">
        <f t="shared" si="100"/>
        <v>19.887830448326888</v>
      </c>
      <c r="N31">
        <f t="shared" si="100"/>
        <v>16.877819287933431</v>
      </c>
      <c r="R31" t="s">
        <v>29</v>
      </c>
      <c r="S31">
        <f t="shared" ref="S31:Z31" si="101">S19-S9</f>
        <v>37.816399325877498</v>
      </c>
      <c r="T31">
        <f t="shared" si="101"/>
        <v>35.545080873737597</v>
      </c>
      <c r="U31">
        <f t="shared" si="101"/>
        <v>31.955688937865627</v>
      </c>
      <c r="V31">
        <f t="shared" si="101"/>
        <v>28.437268209828215</v>
      </c>
      <c r="W31">
        <f t="shared" si="101"/>
        <v>38.970598731345191</v>
      </c>
      <c r="X31">
        <f t="shared" si="101"/>
        <v>36.699111077544579</v>
      </c>
      <c r="Y31">
        <f t="shared" si="101"/>
        <v>33.04085012321525</v>
      </c>
      <c r="Z31">
        <f t="shared" si="101"/>
        <v>29.41186832183903</v>
      </c>
      <c r="AA31">
        <f t="shared" ref="AA31:AD31" si="102">(180/PI())*ATAN((S42+W42)/(S41+W41))</f>
        <v>38.397333559048107</v>
      </c>
      <c r="AB31">
        <f t="shared" si="102"/>
        <v>36.131392479864466</v>
      </c>
      <c r="AC31">
        <f t="shared" si="102"/>
        <v>32.510678198572869</v>
      </c>
      <c r="AD31">
        <f t="shared" si="102"/>
        <v>28.934914316465335</v>
      </c>
      <c r="AH31" t="s">
        <v>29</v>
      </c>
      <c r="AI31">
        <f t="shared" ref="AI31:AP31" si="103">AI19-AI9</f>
        <v>-138.40652503941658</v>
      </c>
      <c r="AJ31">
        <f t="shared" si="103"/>
        <v>42.354276779967414</v>
      </c>
      <c r="AK31">
        <f t="shared" si="103"/>
        <v>-139.04176484993127</v>
      </c>
      <c r="AL31">
        <f t="shared" si="103"/>
        <v>38.965056498962483</v>
      </c>
      <c r="AM31">
        <f t="shared" si="103"/>
        <v>-138.83224976770339</v>
      </c>
      <c r="AN31">
        <f t="shared" si="103"/>
        <v>41.760706296136313</v>
      </c>
      <c r="AO31">
        <f t="shared" si="103"/>
        <v>-138.96713675647874</v>
      </c>
      <c r="AP31">
        <f t="shared" si="103"/>
        <v>38.520741517256447</v>
      </c>
      <c r="AQ31">
        <f t="shared" ref="AQ31:AT31" si="104">(180/PI())*ATAN((AI42+AM42)/(AI41+AM41))</f>
        <v>41.37276396510218</v>
      </c>
      <c r="AR31">
        <f t="shared" si="104"/>
        <v>42.047209679600485</v>
      </c>
      <c r="AS31">
        <f t="shared" si="104"/>
        <v>40.996165084731246</v>
      </c>
      <c r="AT31">
        <f t="shared" si="104"/>
        <v>38.739471338762989</v>
      </c>
      <c r="AX31" t="s">
        <v>29</v>
      </c>
      <c r="AY31">
        <f t="shared" ref="AY31:BF31" si="105">AY19-AY9</f>
        <v>38.252459101033118</v>
      </c>
      <c r="AZ31">
        <f t="shared" si="105"/>
        <v>-140.32145620700135</v>
      </c>
      <c r="BA31">
        <f t="shared" si="105"/>
        <v>-138.73866125658412</v>
      </c>
      <c r="BB31">
        <f t="shared" si="105"/>
        <v>41.750831208453249</v>
      </c>
      <c r="BC31">
        <f t="shared" si="105"/>
        <v>38.122435004452122</v>
      </c>
      <c r="BD31">
        <f t="shared" si="105"/>
        <v>-140.72307158857643</v>
      </c>
      <c r="BE31">
        <f t="shared" si="105"/>
        <v>-139.28961130739276</v>
      </c>
      <c r="BF31">
        <f t="shared" si="105"/>
        <v>42.378299314311505</v>
      </c>
      <c r="BG31">
        <f>(180/PI())*ATAN((AY42+BC42)/(AY41+BC41))</f>
        <v>38.186837646702571</v>
      </c>
      <c r="BH31">
        <f>(180/PI())*ATAN((AZ42+BD42)/(AZ41+BD41))</f>
        <v>39.470587132420853</v>
      </c>
      <c r="BI31">
        <f>(180/PI())*ATAN((BA42+BE42)/(BA41+BE41))</f>
        <v>40.979459264647474</v>
      </c>
      <c r="BJ31">
        <f>(180/PI())*ATAN((BB42+BF42)/(BB41+BF41))</f>
        <v>42.070116142141373</v>
      </c>
      <c r="BN31" t="s">
        <v>29</v>
      </c>
      <c r="BO31">
        <f>BO19-BO9</f>
        <v>0</v>
      </c>
      <c r="BP31">
        <f>BP19-BP9</f>
        <v>0</v>
      </c>
      <c r="BQ31">
        <f>BQ19-BQ9</f>
        <v>0</v>
      </c>
      <c r="BR31">
        <f t="shared" ref="BR31" si="106">BR19-BR9</f>
        <v>0</v>
      </c>
      <c r="BS31">
        <f>BS19-BS9</f>
        <v>0</v>
      </c>
      <c r="BT31">
        <f>BT19-BT9</f>
        <v>0</v>
      </c>
      <c r="BU31">
        <f>BU19-BU9</f>
        <v>0</v>
      </c>
      <c r="BV31">
        <f t="shared" ref="BV31" si="107">BV19-BV9</f>
        <v>0</v>
      </c>
      <c r="BW31" t="e">
        <f t="shared" ref="BW31:BZ31" si="108">(180/PI())*ATAN((BO42+BS42)/(BO41+BS41))</f>
        <v>#DIV/0!</v>
      </c>
      <c r="BX31" t="e">
        <f t="shared" si="108"/>
        <v>#DIV/0!</v>
      </c>
      <c r="BY31" t="e">
        <f t="shared" si="108"/>
        <v>#DIV/0!</v>
      </c>
      <c r="BZ31" t="e">
        <f t="shared" si="108"/>
        <v>#DIV/0!</v>
      </c>
    </row>
    <row r="32" spans="1:78" x14ac:dyDescent="0.25">
      <c r="A32" t="s">
        <v>15</v>
      </c>
      <c r="B32" t="s">
        <v>6</v>
      </c>
      <c r="C32">
        <f>C18/C12</f>
        <v>181.26369884258764</v>
      </c>
      <c r="D32">
        <f t="shared" ref="D32:J32" si="109">D18/D12</f>
        <v>257.73275797688456</v>
      </c>
      <c r="E32">
        <f t="shared" si="109"/>
        <v>320.69348224546775</v>
      </c>
      <c r="F32">
        <f t="shared" si="109"/>
        <v>408.08321213228413</v>
      </c>
      <c r="G32">
        <f t="shared" si="109"/>
        <v>167.02756542869113</v>
      </c>
      <c r="H32">
        <f t="shared" si="109"/>
        <v>231.70027857043826</v>
      </c>
      <c r="I32">
        <f t="shared" si="109"/>
        <v>284.72240252237754</v>
      </c>
      <c r="J32">
        <f t="shared" si="109"/>
        <v>374.68929406315027</v>
      </c>
      <c r="K32">
        <f t="shared" ref="K32:N32" si="110">0.5*SQRT((C43+G43)^2+(C44+G44)^2)</f>
        <v>174.12645564057917</v>
      </c>
      <c r="L32">
        <f t="shared" si="110"/>
        <v>244.70850136412747</v>
      </c>
      <c r="M32">
        <f t="shared" si="110"/>
        <v>302.69671395840373</v>
      </c>
      <c r="N32">
        <f t="shared" si="110"/>
        <v>391.37493734714542</v>
      </c>
      <c r="Q32" t="s">
        <v>15</v>
      </c>
      <c r="R32" t="s">
        <v>6</v>
      </c>
      <c r="S32">
        <f t="shared" ref="S32:Z32" si="111">S18/S12</f>
        <v>40.804072159491803</v>
      </c>
      <c r="T32">
        <f t="shared" si="111"/>
        <v>71.467054600874377</v>
      </c>
      <c r="U32">
        <f t="shared" si="111"/>
        <v>90.642481863676849</v>
      </c>
      <c r="V32">
        <f t="shared" si="111"/>
        <v>128.6131046003544</v>
      </c>
      <c r="W32">
        <f t="shared" si="111"/>
        <v>38.362508653366277</v>
      </c>
      <c r="X32">
        <f t="shared" si="111"/>
        <v>56.665559548215903</v>
      </c>
      <c r="Y32">
        <f t="shared" si="111"/>
        <v>81.586807890338619</v>
      </c>
      <c r="Z32">
        <f t="shared" si="111"/>
        <v>126.6131472776455</v>
      </c>
      <c r="AA32">
        <f t="shared" ref="AA32:AD32" si="112">0.5*SQRT((S43+W43)^2+(S44+W44)^2)</f>
        <v>39.580530920586227</v>
      </c>
      <c r="AB32">
        <f t="shared" si="112"/>
        <v>64.06611708734998</v>
      </c>
      <c r="AC32">
        <f t="shared" si="112"/>
        <v>86.107966306949635</v>
      </c>
      <c r="AD32">
        <f t="shared" si="112"/>
        <v>127.60075822532058</v>
      </c>
      <c r="AG32" t="s">
        <v>15</v>
      </c>
      <c r="AH32" t="s">
        <v>6</v>
      </c>
      <c r="AI32">
        <f t="shared" ref="AI32:AP32" si="113">AI18/AI12</f>
        <v>13.13978314924459</v>
      </c>
      <c r="AJ32">
        <f t="shared" si="113"/>
        <v>19.868553166685928</v>
      </c>
      <c r="AK32">
        <f t="shared" si="113"/>
        <v>26.071541557843616</v>
      </c>
      <c r="AL32">
        <f t="shared" si="113"/>
        <v>39.066843451479485</v>
      </c>
      <c r="AM32">
        <f t="shared" si="113"/>
        <v>12.918980477015271</v>
      </c>
      <c r="AN32">
        <f t="shared" si="113"/>
        <v>22.17567967917968</v>
      </c>
      <c r="AO32">
        <f t="shared" si="113"/>
        <v>27.816108598456879</v>
      </c>
      <c r="AP32">
        <f t="shared" si="113"/>
        <v>36.684201307406539</v>
      </c>
      <c r="AQ32">
        <f t="shared" ref="AQ32:AT32" si="114">0.5*SQRT((AI43+AM43)^2+(AI44+AM44)^2)</f>
        <v>13.028647758725905</v>
      </c>
      <c r="AR32">
        <f t="shared" si="114"/>
        <v>21.018880645746844</v>
      </c>
      <c r="AS32">
        <f t="shared" si="114"/>
        <v>26.940763423492392</v>
      </c>
      <c r="AT32">
        <f t="shared" si="114"/>
        <v>37.874218867997932</v>
      </c>
      <c r="AW32" t="s">
        <v>15</v>
      </c>
      <c r="AX32" t="s">
        <v>6</v>
      </c>
      <c r="AY32">
        <f t="shared" ref="AY32:BF32" si="115">AY18/AY12</f>
        <v>6.5235354456421293</v>
      </c>
      <c r="AZ32">
        <f t="shared" si="115"/>
        <v>11.413584446387537</v>
      </c>
      <c r="BA32">
        <f t="shared" si="115"/>
        <v>12.398712784433114</v>
      </c>
      <c r="BB32">
        <f t="shared" si="115"/>
        <v>14.864304863669318</v>
      </c>
      <c r="BC32">
        <f t="shared" si="115"/>
        <v>4.2155778323131869</v>
      </c>
      <c r="BD32">
        <f t="shared" si="115"/>
        <v>11.431338422098117</v>
      </c>
      <c r="BE32">
        <f t="shared" si="115"/>
        <v>11.076624035964489</v>
      </c>
      <c r="BF32">
        <f t="shared" si="115"/>
        <v>18.647608531724853</v>
      </c>
      <c r="BG32">
        <f t="shared" ref="BG32:BJ32" si="116">0.5*SQRT((AY43+BC43)^2+(AY44+BC44)^2)</f>
        <v>5.3689674813561465</v>
      </c>
      <c r="BH32">
        <f t="shared" si="116"/>
        <v>11.421098453529515</v>
      </c>
      <c r="BI32">
        <f t="shared" si="116"/>
        <v>11.737628151543374</v>
      </c>
      <c r="BJ32">
        <f t="shared" si="116"/>
        <v>16.752857195695114</v>
      </c>
      <c r="BM32" t="s">
        <v>15</v>
      </c>
      <c r="BN32" t="s">
        <v>6</v>
      </c>
      <c r="BO32" t="e">
        <f>BO18/BO12</f>
        <v>#DIV/0!</v>
      </c>
      <c r="BP32" t="e">
        <f t="shared" ref="BP32:BV32" si="117">BP18/BP12</f>
        <v>#DIV/0!</v>
      </c>
      <c r="BQ32" t="e">
        <f t="shared" si="117"/>
        <v>#DIV/0!</v>
      </c>
      <c r="BR32" t="e">
        <f t="shared" si="117"/>
        <v>#DIV/0!</v>
      </c>
      <c r="BS32" t="e">
        <f t="shared" si="117"/>
        <v>#DIV/0!</v>
      </c>
      <c r="BT32" t="e">
        <f t="shared" si="117"/>
        <v>#DIV/0!</v>
      </c>
      <c r="BU32" t="e">
        <f t="shared" si="117"/>
        <v>#DIV/0!</v>
      </c>
      <c r="BV32" t="e">
        <f t="shared" si="117"/>
        <v>#DIV/0!</v>
      </c>
      <c r="BW32" t="e">
        <f t="shared" ref="BW32:BZ32" si="118">0.5*SQRT((BO43+BS43)^2+(BO44+BS44)^2)</f>
        <v>#DIV/0!</v>
      </c>
      <c r="BX32" t="e">
        <f t="shared" si="118"/>
        <v>#DIV/0!</v>
      </c>
      <c r="BY32" t="e">
        <f t="shared" si="118"/>
        <v>#DIV/0!</v>
      </c>
      <c r="BZ32" t="e">
        <f t="shared" si="118"/>
        <v>#DIV/0!</v>
      </c>
    </row>
    <row r="33" spans="1:78" x14ac:dyDescent="0.25">
      <c r="B33" t="s">
        <v>29</v>
      </c>
      <c r="C33">
        <f>C19-C13</f>
        <v>42.345796105374525</v>
      </c>
      <c r="D33">
        <f>D19-D13</f>
        <v>39.93743032473499</v>
      </c>
      <c r="E33">
        <f>E19-E13+180</f>
        <v>218.0672684701608</v>
      </c>
      <c r="F33">
        <f>F19-F13+180</f>
        <v>216.40316586244364</v>
      </c>
      <c r="G33">
        <f t="shared" ref="G33" si="119">G19-G13</f>
        <v>40.64378239944665</v>
      </c>
      <c r="H33">
        <f>H19-H13</f>
        <v>39.00855832739532</v>
      </c>
      <c r="I33">
        <f>I19-I13+180</f>
        <v>217.07852315185022</v>
      </c>
      <c r="J33">
        <f>J19-J13+180</f>
        <v>215.53099185424881</v>
      </c>
      <c r="K33">
        <f t="shared" ref="K33:N33" si="120">(180/PI())*ATAN((C44+G44)/(C43+G43))</f>
        <v>41.529576046737546</v>
      </c>
      <c r="L33">
        <f t="shared" si="120"/>
        <v>39.497697776243577</v>
      </c>
      <c r="M33">
        <f t="shared" si="120"/>
        <v>37.602269929779965</v>
      </c>
      <c r="N33">
        <f t="shared" si="120"/>
        <v>35.985683158150451</v>
      </c>
      <c r="R33" t="s">
        <v>29</v>
      </c>
      <c r="S33">
        <f t="shared" ref="S33:Z33" si="121">S19-S13</f>
        <v>49.601976850003105</v>
      </c>
      <c r="T33">
        <f t="shared" si="121"/>
        <v>48.386202084723813</v>
      </c>
      <c r="U33">
        <f t="shared" si="121"/>
        <v>48.32356267813843</v>
      </c>
      <c r="V33">
        <f t="shared" si="121"/>
        <v>46.880766224541318</v>
      </c>
      <c r="W33">
        <f t="shared" si="121"/>
        <v>48.248237862067704</v>
      </c>
      <c r="X33">
        <f t="shared" si="121"/>
        <v>48.105250026877407</v>
      </c>
      <c r="Y33">
        <f t="shared" si="121"/>
        <v>46.894422432560276</v>
      </c>
      <c r="Z33">
        <f t="shared" si="121"/>
        <v>45.285322441623293</v>
      </c>
      <c r="AA33">
        <f t="shared" ref="AA33:AD33" si="122">(180/PI())*ATAN((S44+W44)/(S43+W43))</f>
        <v>48.945983547094698</v>
      </c>
      <c r="AB33">
        <f t="shared" si="122"/>
        <v>48.261953457165987</v>
      </c>
      <c r="AC33">
        <f t="shared" si="122"/>
        <v>47.646566005618304</v>
      </c>
      <c r="AD33">
        <f t="shared" si="122"/>
        <v>46.089295699532187</v>
      </c>
      <c r="AH33" t="s">
        <v>29</v>
      </c>
      <c r="AI33">
        <f t="shared" ref="AI33:AP33" si="123">AI19-AI13</f>
        <v>-132.03838670920302</v>
      </c>
      <c r="AJ33">
        <f t="shared" si="123"/>
        <v>49.542797263060514</v>
      </c>
      <c r="AK33">
        <f t="shared" si="123"/>
        <v>-128.73540503481405</v>
      </c>
      <c r="AL33">
        <f t="shared" si="123"/>
        <v>51.063651454043196</v>
      </c>
      <c r="AM33">
        <f t="shared" si="123"/>
        <v>-133.25481769770539</v>
      </c>
      <c r="AN33">
        <f t="shared" si="123"/>
        <v>47.529169476435378</v>
      </c>
      <c r="AO33">
        <f t="shared" si="123"/>
        <v>-130.4638196900919</v>
      </c>
      <c r="AP33">
        <f t="shared" si="123"/>
        <v>50.112473181447378</v>
      </c>
      <c r="AQ33">
        <f t="shared" ref="AQ33:AT33" si="124">(180/PI())*ATAN((AI44+AM44)/(AI43+AM43))</f>
        <v>47.358551557968326</v>
      </c>
      <c r="AR33">
        <f t="shared" si="124"/>
        <v>48.480730002909077</v>
      </c>
      <c r="AS33">
        <f t="shared" si="124"/>
        <v>50.372407537466266</v>
      </c>
      <c r="AT33">
        <f t="shared" si="124"/>
        <v>50.60302164567036</v>
      </c>
      <c r="AX33" t="s">
        <v>29</v>
      </c>
      <c r="AY33">
        <f t="shared" ref="AY33:BF33" si="125">AY19-AY13</f>
        <v>44.195951415427842</v>
      </c>
      <c r="AZ33">
        <f t="shared" si="125"/>
        <v>-137.80008578830279</v>
      </c>
      <c r="BA33">
        <f t="shared" si="125"/>
        <v>-134.07011853396733</v>
      </c>
      <c r="BB33">
        <f t="shared" si="125"/>
        <v>49.584726540553525</v>
      </c>
      <c r="BC33">
        <f t="shared" si="125"/>
        <v>42.457801382910162</v>
      </c>
      <c r="BD33">
        <f t="shared" si="125"/>
        <v>-136.02982568913092</v>
      </c>
      <c r="BE33">
        <f t="shared" si="125"/>
        <v>-133.76951346784872</v>
      </c>
      <c r="BF33">
        <f t="shared" si="125"/>
        <v>47.366420979023324</v>
      </c>
      <c r="BG33">
        <f t="shared" ref="BG33:BJ33" si="126">(180/PI())*ATAN((AY44+BC44)/(AY43+BC43))</f>
        <v>43.51366417050231</v>
      </c>
      <c r="BH33">
        <f t="shared" si="126"/>
        <v>43.08573219652925</v>
      </c>
      <c r="BI33">
        <f t="shared" si="126"/>
        <v>46.071719211399298</v>
      </c>
      <c r="BJ33">
        <f t="shared" si="126"/>
        <v>48.350341299684267</v>
      </c>
      <c r="BN33" t="s">
        <v>29</v>
      </c>
      <c r="BO33">
        <f>BO19-BO13+180</f>
        <v>180</v>
      </c>
      <c r="BP33">
        <f t="shared" ref="BP33:BV33" si="127">BP19-BP13</f>
        <v>0</v>
      </c>
      <c r="BQ33">
        <f t="shared" si="127"/>
        <v>0</v>
      </c>
      <c r="BR33">
        <f t="shared" si="127"/>
        <v>0</v>
      </c>
      <c r="BS33">
        <f t="shared" si="127"/>
        <v>0</v>
      </c>
      <c r="BT33">
        <f t="shared" si="127"/>
        <v>0</v>
      </c>
      <c r="BU33">
        <f t="shared" si="127"/>
        <v>0</v>
      </c>
      <c r="BV33">
        <f t="shared" si="127"/>
        <v>0</v>
      </c>
      <c r="BW33" t="e">
        <f t="shared" ref="BW33:BZ33" si="128">(180/PI())*ATAN((BO44+BS44)/(BO43+BS43))</f>
        <v>#DIV/0!</v>
      </c>
      <c r="BX33" t="e">
        <f t="shared" si="128"/>
        <v>#DIV/0!</v>
      </c>
      <c r="BY33" t="e">
        <f t="shared" si="128"/>
        <v>#DIV/0!</v>
      </c>
      <c r="BZ33" t="e">
        <f t="shared" si="128"/>
        <v>#DIV/0!</v>
      </c>
    </row>
    <row r="34" spans="1:78" x14ac:dyDescent="0.25">
      <c r="Q34" t="s">
        <v>16</v>
      </c>
      <c r="R34" t="s">
        <v>6</v>
      </c>
      <c r="AG34" t="s">
        <v>16</v>
      </c>
      <c r="AH34" t="s">
        <v>6</v>
      </c>
      <c r="AW34" t="s">
        <v>16</v>
      </c>
      <c r="AX34" t="s">
        <v>6</v>
      </c>
      <c r="BM34" t="s">
        <v>16</v>
      </c>
      <c r="BN34" t="s">
        <v>6</v>
      </c>
    </row>
    <row r="35" spans="1:78" x14ac:dyDescent="0.25">
      <c r="A35" t="s">
        <v>67</v>
      </c>
      <c r="B35" t="s">
        <v>29</v>
      </c>
      <c r="C35">
        <f t="shared" ref="C35:J35" si="129">180/PI()*ATAN(C40/C39)</f>
        <v>33.932525184416079</v>
      </c>
      <c r="D35">
        <f t="shared" si="129"/>
        <v>30.567335372315792</v>
      </c>
      <c r="E35">
        <f t="shared" si="129"/>
        <v>26.459463036971364</v>
      </c>
      <c r="F35">
        <f t="shared" si="129"/>
        <v>23.100039251243039</v>
      </c>
      <c r="G35">
        <f t="shared" si="129"/>
        <v>34.113303714721582</v>
      </c>
      <c r="H35">
        <f t="shared" si="129"/>
        <v>30.667209914316313</v>
      </c>
      <c r="I35">
        <f t="shared" si="129"/>
        <v>26.654952829588208</v>
      </c>
      <c r="J35">
        <f t="shared" si="129"/>
        <v>23.022257872214045</v>
      </c>
      <c r="Q35" t="s">
        <v>67</v>
      </c>
      <c r="R35" t="s">
        <v>29</v>
      </c>
      <c r="S35">
        <f t="shared" ref="S35:Z35" si="130">180/PI()*ATAN(S40/S39)</f>
        <v>46.13279401195463</v>
      </c>
      <c r="T35">
        <f t="shared" si="130"/>
        <v>44.985142686273569</v>
      </c>
      <c r="U35">
        <f t="shared" si="130"/>
        <v>41.920692070582064</v>
      </c>
      <c r="V35">
        <f t="shared" si="130"/>
        <v>38.818601710803598</v>
      </c>
      <c r="W35">
        <f t="shared" si="130"/>
        <v>46.646155358457861</v>
      </c>
      <c r="X35">
        <f t="shared" si="130"/>
        <v>45.857745887622904</v>
      </c>
      <c r="Y35">
        <f t="shared" si="130"/>
        <v>42.814641251093995</v>
      </c>
      <c r="Z35">
        <f t="shared" si="130"/>
        <v>39.828082730827695</v>
      </c>
      <c r="AG35" t="s">
        <v>67</v>
      </c>
      <c r="AH35" t="s">
        <v>29</v>
      </c>
      <c r="AI35">
        <f t="shared" ref="AI35:AP35" si="131">180/PI()*ATAN(AI40/AI39)</f>
        <v>45.545796270168644</v>
      </c>
      <c r="AJ35">
        <f t="shared" si="131"/>
        <v>48.348426128203634</v>
      </c>
      <c r="AK35">
        <f t="shared" si="131"/>
        <v>50.144116322830605</v>
      </c>
      <c r="AL35">
        <f t="shared" si="131"/>
        <v>49.336921469488914</v>
      </c>
      <c r="AM35">
        <f t="shared" si="131"/>
        <v>44.169166615884315</v>
      </c>
      <c r="AN35">
        <f t="shared" si="131"/>
        <v>47.070698677725595</v>
      </c>
      <c r="AO35">
        <f t="shared" si="131"/>
        <v>49.387042514029282</v>
      </c>
      <c r="AP35">
        <f t="shared" si="131"/>
        <v>49.012765213112665</v>
      </c>
      <c r="AW35" t="s">
        <v>67</v>
      </c>
      <c r="AX35" t="s">
        <v>29</v>
      </c>
      <c r="AY35">
        <f t="shared" ref="AY35:BF35" si="132">180/PI()*ATAN(AY40/AY39)</f>
        <v>39.253571719555488</v>
      </c>
      <c r="AZ35">
        <f t="shared" si="132"/>
        <v>41.787505550139812</v>
      </c>
      <c r="BA35">
        <f t="shared" si="132"/>
        <v>45.469415073084981</v>
      </c>
      <c r="BB35">
        <f t="shared" si="132"/>
        <v>48.014663354216317</v>
      </c>
      <c r="BC35">
        <f t="shared" si="132"/>
        <v>38.896855170019549</v>
      </c>
      <c r="BD35">
        <f t="shared" si="132"/>
        <v>41.390920758028315</v>
      </c>
      <c r="BE35">
        <f t="shared" si="132"/>
        <v>44.722276797698832</v>
      </c>
      <c r="BF35">
        <f t="shared" si="132"/>
        <v>48.142252048478724</v>
      </c>
      <c r="BN35" t="s">
        <v>29</v>
      </c>
      <c r="BO35">
        <v>0</v>
      </c>
    </row>
    <row r="36" spans="1:78" x14ac:dyDescent="0.25">
      <c r="A36" t="s">
        <v>68</v>
      </c>
      <c r="B36" t="s">
        <v>66</v>
      </c>
      <c r="C36">
        <f t="shared" ref="C36:J36" si="133">180/PI()*ATAN(C42/C41)</f>
        <v>26.775223838270445</v>
      </c>
      <c r="D36">
        <f t="shared" si="133"/>
        <v>23.338421838384747</v>
      </c>
      <c r="E36">
        <f t="shared" si="133"/>
        <v>19.633562914684763</v>
      </c>
      <c r="F36">
        <f t="shared" si="133"/>
        <v>16.837923038292654</v>
      </c>
      <c r="G36">
        <f t="shared" si="133"/>
        <v>27.442775635663573</v>
      </c>
      <c r="H36">
        <f t="shared" si="133"/>
        <v>23.835026447144443</v>
      </c>
      <c r="I36">
        <f t="shared" si="133"/>
        <v>20.134279205644294</v>
      </c>
      <c r="J36">
        <f t="shared" si="133"/>
        <v>16.916623757650083</v>
      </c>
      <c r="Q36" t="s">
        <v>68</v>
      </c>
      <c r="R36" t="s">
        <v>66</v>
      </c>
      <c r="S36">
        <f t="shared" ref="S36:Z36" si="134">180/PI()*ATAN(S42/S41)</f>
        <v>37.816399325877491</v>
      </c>
      <c r="T36">
        <f t="shared" si="134"/>
        <v>35.545080873737597</v>
      </c>
      <c r="U36">
        <f t="shared" si="134"/>
        <v>31.955688937865638</v>
      </c>
      <c r="V36">
        <f t="shared" si="134"/>
        <v>28.437268209828215</v>
      </c>
      <c r="W36">
        <f t="shared" si="134"/>
        <v>38.970598731345191</v>
      </c>
      <c r="X36">
        <f t="shared" si="134"/>
        <v>36.699111077544579</v>
      </c>
      <c r="Y36">
        <f t="shared" si="134"/>
        <v>33.04085012321525</v>
      </c>
      <c r="Z36">
        <f t="shared" si="134"/>
        <v>29.411868321839027</v>
      </c>
      <c r="AG36" t="s">
        <v>68</v>
      </c>
      <c r="AH36" t="s">
        <v>66</v>
      </c>
      <c r="AI36">
        <f t="shared" ref="AI36:AP36" si="135">180/PI()*ATAN(AI42/AI41)</f>
        <v>41.593474960583428</v>
      </c>
      <c r="AJ36">
        <f t="shared" si="135"/>
        <v>42.354276779967407</v>
      </c>
      <c r="AK36">
        <f t="shared" si="135"/>
        <v>40.958235150068724</v>
      </c>
      <c r="AL36">
        <f t="shared" si="135"/>
        <v>38.965056498962483</v>
      </c>
      <c r="AM36">
        <f t="shared" si="135"/>
        <v>41.167750232296619</v>
      </c>
      <c r="AN36">
        <f t="shared" si="135"/>
        <v>41.760706296136313</v>
      </c>
      <c r="AO36">
        <f t="shared" si="135"/>
        <v>41.03286324352127</v>
      </c>
      <c r="AP36">
        <f t="shared" si="135"/>
        <v>38.520741517256447</v>
      </c>
      <c r="AW36" t="s">
        <v>68</v>
      </c>
      <c r="AX36" t="s">
        <v>66</v>
      </c>
      <c r="AY36">
        <f t="shared" ref="AY36:BF36" si="136">180/PI()*ATAN(AY42/AY41)</f>
        <v>38.252459101033118</v>
      </c>
      <c r="AZ36">
        <f t="shared" si="136"/>
        <v>39.67854379299866</v>
      </c>
      <c r="BA36">
        <f t="shared" si="136"/>
        <v>41.261338743415884</v>
      </c>
      <c r="BB36">
        <f t="shared" si="136"/>
        <v>41.750831208453256</v>
      </c>
      <c r="BC36">
        <f t="shared" si="136"/>
        <v>38.122435004452122</v>
      </c>
      <c r="BD36">
        <f t="shared" si="136"/>
        <v>39.276928411423576</v>
      </c>
      <c r="BE36">
        <f t="shared" si="136"/>
        <v>40.71038869260726</v>
      </c>
      <c r="BF36">
        <f t="shared" si="136"/>
        <v>42.378299314311512</v>
      </c>
      <c r="BM36" t="s">
        <v>17</v>
      </c>
      <c r="BN36" t="s">
        <v>6</v>
      </c>
    </row>
    <row r="37" spans="1:78" x14ac:dyDescent="0.25">
      <c r="A37" t="s">
        <v>69</v>
      </c>
      <c r="B37" t="s">
        <v>29</v>
      </c>
      <c r="C37">
        <f t="shared" ref="C37:J37" si="137">180/PI()*ATAN(C44/C43)</f>
        <v>42.345796105374525</v>
      </c>
      <c r="D37">
        <f t="shared" si="137"/>
        <v>39.937430324734983</v>
      </c>
      <c r="E37">
        <f t="shared" si="137"/>
        <v>38.067268470160819</v>
      </c>
      <c r="F37">
        <f t="shared" si="137"/>
        <v>36.40316586244365</v>
      </c>
      <c r="G37">
        <f t="shared" si="137"/>
        <v>40.64378239944665</v>
      </c>
      <c r="H37">
        <f t="shared" si="137"/>
        <v>39.00855832739532</v>
      </c>
      <c r="I37">
        <f t="shared" si="137"/>
        <v>37.078523151850227</v>
      </c>
      <c r="J37">
        <f t="shared" si="137"/>
        <v>35.530991854248796</v>
      </c>
      <c r="Q37" t="s">
        <v>69</v>
      </c>
      <c r="R37" t="s">
        <v>29</v>
      </c>
      <c r="S37">
        <f t="shared" ref="S37:Z37" si="138">180/PI()*ATAN(S44/S43)</f>
        <v>49.601976850003098</v>
      </c>
      <c r="T37">
        <f t="shared" si="138"/>
        <v>48.386202084723813</v>
      </c>
      <c r="U37">
        <f t="shared" si="138"/>
        <v>48.32356267813843</v>
      </c>
      <c r="V37">
        <f t="shared" si="138"/>
        <v>46.880766224541318</v>
      </c>
      <c r="W37">
        <f t="shared" si="138"/>
        <v>48.248237862067704</v>
      </c>
      <c r="X37">
        <f t="shared" si="138"/>
        <v>48.105250026877414</v>
      </c>
      <c r="Y37">
        <f t="shared" si="138"/>
        <v>46.894422432560276</v>
      </c>
      <c r="Z37">
        <f t="shared" si="138"/>
        <v>45.285322441623286</v>
      </c>
      <c r="AG37" t="s">
        <v>69</v>
      </c>
      <c r="AH37" t="s">
        <v>29</v>
      </c>
      <c r="AI37">
        <f t="shared" ref="AI37:AP37" si="139">180/PI()*ATAN(AI44/AI43)</f>
        <v>47.96161329079699</v>
      </c>
      <c r="AJ37">
        <f t="shared" si="139"/>
        <v>49.542797263060514</v>
      </c>
      <c r="AK37">
        <f t="shared" si="139"/>
        <v>51.264594965185957</v>
      </c>
      <c r="AL37">
        <f t="shared" si="139"/>
        <v>51.063651454043189</v>
      </c>
      <c r="AM37">
        <f t="shared" si="139"/>
        <v>46.74518230229463</v>
      </c>
      <c r="AN37">
        <f t="shared" si="139"/>
        <v>47.529169476435371</v>
      </c>
      <c r="AO37">
        <f t="shared" si="139"/>
        <v>49.536180309908119</v>
      </c>
      <c r="AP37">
        <f t="shared" si="139"/>
        <v>50.112473181447378</v>
      </c>
      <c r="AW37" t="s">
        <v>69</v>
      </c>
      <c r="AX37" t="s">
        <v>29</v>
      </c>
      <c r="AY37">
        <f t="shared" ref="AY37:BF37" si="140">180/PI()*ATAN(AY44/AY43)</f>
        <v>44.195951415427835</v>
      </c>
      <c r="AZ37">
        <f t="shared" si="140"/>
        <v>42.199914211697205</v>
      </c>
      <c r="BA37">
        <f t="shared" si="140"/>
        <v>45.929881466032697</v>
      </c>
      <c r="BB37">
        <f t="shared" si="140"/>
        <v>49.584726540553518</v>
      </c>
      <c r="BC37">
        <f t="shared" si="140"/>
        <v>42.457801382910155</v>
      </c>
      <c r="BD37">
        <f t="shared" si="140"/>
        <v>43.970174310869091</v>
      </c>
      <c r="BE37">
        <f t="shared" si="140"/>
        <v>46.230486532151296</v>
      </c>
      <c r="BF37">
        <f t="shared" si="140"/>
        <v>47.366420979023317</v>
      </c>
      <c r="BN37" t="s">
        <v>29</v>
      </c>
    </row>
    <row r="39" spans="1:78" x14ac:dyDescent="0.25">
      <c r="A39" t="s">
        <v>48</v>
      </c>
      <c r="B39" t="s">
        <v>20</v>
      </c>
      <c r="C39">
        <f>C28*COS(PI()*C29/180)</f>
        <v>2270.1594739075063</v>
      </c>
      <c r="D39">
        <f t="shared" ref="D39:N39" si="141">D28*COS(PI()*D29/180)</f>
        <v>3105.7832036916898</v>
      </c>
      <c r="E39">
        <f t="shared" si="141"/>
        <v>-4391.4045087211425</v>
      </c>
      <c r="F39">
        <f t="shared" si="141"/>
        <v>-5656.7680658515301</v>
      </c>
      <c r="G39">
        <f t="shared" si="141"/>
        <v>2198.4204342186567</v>
      </c>
      <c r="H39">
        <f t="shared" si="141"/>
        <v>2999.9485839893937</v>
      </c>
      <c r="I39">
        <f t="shared" si="141"/>
        <v>-4212.9255918710141</v>
      </c>
      <c r="J39">
        <f t="shared" si="141"/>
        <v>-5411.8765785272699</v>
      </c>
      <c r="K39">
        <f t="shared" si="141"/>
        <v>2234.289954063081</v>
      </c>
      <c r="L39">
        <f t="shared" si="141"/>
        <v>3052.8658938405415</v>
      </c>
      <c r="M39">
        <f t="shared" si="141"/>
        <v>4302.1650502960783</v>
      </c>
      <c r="N39">
        <f t="shared" si="141"/>
        <v>5534.3223221894004</v>
      </c>
      <c r="Q39" t="s">
        <v>48</v>
      </c>
      <c r="R39" t="s">
        <v>20</v>
      </c>
      <c r="S39">
        <f>S28*COS(PI()*S29/180)</f>
        <v>419.34174826852177</v>
      </c>
      <c r="T39">
        <f t="shared" ref="T39:AD39" si="142">T28*COS(PI()*T29/180)</f>
        <v>634.46378680290627</v>
      </c>
      <c r="U39">
        <f t="shared" si="142"/>
        <v>1036.8997786737016</v>
      </c>
      <c r="V39">
        <f t="shared" si="142"/>
        <v>1552.3923528322125</v>
      </c>
      <c r="W39">
        <f t="shared" si="142"/>
        <v>405.79400011163023</v>
      </c>
      <c r="X39">
        <f t="shared" si="142"/>
        <v>610.76180032813534</v>
      </c>
      <c r="Y39">
        <f t="shared" si="142"/>
        <v>1013.34448076217</v>
      </c>
      <c r="Z39">
        <f t="shared" si="142"/>
        <v>1502.3468596097753</v>
      </c>
      <c r="AA39">
        <f t="shared" si="142"/>
        <v>412.56787419007605</v>
      </c>
      <c r="AB39">
        <f t="shared" si="142"/>
        <v>622.61279356552086</v>
      </c>
      <c r="AC39">
        <f t="shared" si="142"/>
        <v>1025.1221297179359</v>
      </c>
      <c r="AD39">
        <f t="shared" si="142"/>
        <v>1527.3696062209938</v>
      </c>
      <c r="AG39" t="s">
        <v>48</v>
      </c>
      <c r="AH39" t="s">
        <v>20</v>
      </c>
      <c r="AI39">
        <f>AI28*COS(PI()*AI29/180)</f>
        <v>-97.616938913489932</v>
      </c>
      <c r="AJ39">
        <f t="shared" ref="AJ39:AT39" si="143">AJ28*COS(PI()*AJ29/180)</f>
        <v>136.88239993715388</v>
      </c>
      <c r="AK39">
        <f t="shared" si="143"/>
        <v>-215.89228399754225</v>
      </c>
      <c r="AL39">
        <f t="shared" si="143"/>
        <v>340.75544790367519</v>
      </c>
      <c r="AM39">
        <f t="shared" si="143"/>
        <v>-100.44797079208801</v>
      </c>
      <c r="AN39">
        <f t="shared" si="143"/>
        <v>140.47892453573417</v>
      </c>
      <c r="AO39">
        <f t="shared" si="143"/>
        <v>-216.37881522557424</v>
      </c>
      <c r="AP39">
        <f t="shared" si="143"/>
        <v>335.86560679029708</v>
      </c>
      <c r="AQ39">
        <f t="shared" si="143"/>
        <v>99.032454852788973</v>
      </c>
      <c r="AR39">
        <f t="shared" si="143"/>
        <v>138.68066223644402</v>
      </c>
      <c r="AS39">
        <f t="shared" si="143"/>
        <v>216.13554961155825</v>
      </c>
      <c r="AT39">
        <f t="shared" si="143"/>
        <v>338.31052734698613</v>
      </c>
      <c r="AW39" t="s">
        <v>48</v>
      </c>
      <c r="AX39" t="s">
        <v>20</v>
      </c>
      <c r="AY39">
        <f>AY28*COS(PI()*AY29/180)</f>
        <v>48.755122511700456</v>
      </c>
      <c r="AZ39">
        <f t="shared" ref="AZ39:BJ39" si="144">AZ28*COS(PI()*AZ29/180)</f>
        <v>-58.183451376486929</v>
      </c>
      <c r="BA39">
        <f t="shared" si="144"/>
        <v>-80.958558283051246</v>
      </c>
      <c r="BB39">
        <f t="shared" si="144"/>
        <v>114.10561584616129</v>
      </c>
      <c r="BC39">
        <f t="shared" si="144"/>
        <v>49.190574757749985</v>
      </c>
      <c r="BD39">
        <f t="shared" si="144"/>
        <v>-58.70215845259473</v>
      </c>
      <c r="BE39">
        <f t="shared" si="144"/>
        <v>-80.78119499528492</v>
      </c>
      <c r="BF39">
        <f t="shared" si="144"/>
        <v>110.90553138143335</v>
      </c>
      <c r="BG39">
        <f t="shared" si="144"/>
        <v>48.972848634725224</v>
      </c>
      <c r="BH39">
        <f t="shared" si="144"/>
        <v>58.442804914540829</v>
      </c>
      <c r="BI39">
        <f t="shared" si="144"/>
        <v>80.869876639168083</v>
      </c>
      <c r="BJ39">
        <f t="shared" si="144"/>
        <v>112.50557361379732</v>
      </c>
      <c r="BM39" t="s">
        <v>48</v>
      </c>
      <c r="BN39" t="s">
        <v>20</v>
      </c>
      <c r="BO39" t="e">
        <f>BO28*COS(PI()*BO29/180)</f>
        <v>#DIV/0!</v>
      </c>
      <c r="BP39" t="e">
        <f t="shared" ref="BP39:BZ39" si="145">BP28*COS(PI()*BP29/180)</f>
        <v>#DIV/0!</v>
      </c>
      <c r="BQ39" t="e">
        <f t="shared" si="145"/>
        <v>#DIV/0!</v>
      </c>
      <c r="BR39" t="e">
        <f t="shared" si="145"/>
        <v>#DIV/0!</v>
      </c>
      <c r="BS39" t="e">
        <f t="shared" si="145"/>
        <v>#DIV/0!</v>
      </c>
      <c r="BT39" t="e">
        <f t="shared" si="145"/>
        <v>#DIV/0!</v>
      </c>
      <c r="BU39" t="e">
        <f t="shared" si="145"/>
        <v>#DIV/0!</v>
      </c>
      <c r="BV39" t="e">
        <f t="shared" si="145"/>
        <v>#DIV/0!</v>
      </c>
      <c r="BW39" t="e">
        <f t="shared" si="145"/>
        <v>#DIV/0!</v>
      </c>
      <c r="BX39" t="e">
        <f t="shared" si="145"/>
        <v>#DIV/0!</v>
      </c>
      <c r="BY39" t="e">
        <f t="shared" si="145"/>
        <v>#DIV/0!</v>
      </c>
      <c r="BZ39" t="e">
        <f t="shared" si="145"/>
        <v>#DIV/0!</v>
      </c>
    </row>
    <row r="40" spans="1:78" x14ac:dyDescent="0.25">
      <c r="C40">
        <f>C28*SIN(PI()*C29/180)</f>
        <v>1527.3551876324127</v>
      </c>
      <c r="D40">
        <f t="shared" ref="D40:N40" si="146">D28*SIN(PI()*D29/180)</f>
        <v>1834.365969125565</v>
      </c>
      <c r="E40">
        <f t="shared" si="146"/>
        <v>-2185.5956220159151</v>
      </c>
      <c r="F40">
        <f t="shared" si="146"/>
        <v>-2412.8206306928669</v>
      </c>
      <c r="G40">
        <f t="shared" si="146"/>
        <v>1489.1871026238641</v>
      </c>
      <c r="H40">
        <f t="shared" si="146"/>
        <v>1778.9177812136431</v>
      </c>
      <c r="I40">
        <f t="shared" si="146"/>
        <v>-2114.7323112502127</v>
      </c>
      <c r="J40">
        <f t="shared" si="146"/>
        <v>-2299.6868965444055</v>
      </c>
      <c r="K40">
        <f t="shared" si="146"/>
        <v>1508.2711451281384</v>
      </c>
      <c r="L40">
        <f t="shared" si="146"/>
        <v>1806.6418751696044</v>
      </c>
      <c r="M40">
        <f t="shared" si="146"/>
        <v>2150.1639666330639</v>
      </c>
      <c r="N40">
        <f t="shared" si="146"/>
        <v>2356.2537636186357</v>
      </c>
      <c r="S40">
        <f>S28*SIN(PI()*S29/180)</f>
        <v>436.26004313630523</v>
      </c>
      <c r="T40">
        <f t="shared" ref="T40:AD40" si="147">T28*SIN(PI()*T29/180)</f>
        <v>634.13482770345297</v>
      </c>
      <c r="U40">
        <f t="shared" si="147"/>
        <v>931.03312185102652</v>
      </c>
      <c r="V40">
        <f t="shared" si="147"/>
        <v>1248.9855264954981</v>
      </c>
      <c r="W40">
        <f t="shared" si="147"/>
        <v>429.80815228186145</v>
      </c>
      <c r="X40">
        <f t="shared" si="147"/>
        <v>629.32793822249755</v>
      </c>
      <c r="Y40">
        <f t="shared" si="147"/>
        <v>938.84838644326135</v>
      </c>
      <c r="Z40">
        <f t="shared" si="147"/>
        <v>1252.9562328625343</v>
      </c>
      <c r="AA40">
        <f t="shared" si="147"/>
        <v>433.03409770908326</v>
      </c>
      <c r="AB40">
        <f t="shared" si="147"/>
        <v>631.7313829629752</v>
      </c>
      <c r="AC40">
        <f t="shared" si="147"/>
        <v>934.94075414714393</v>
      </c>
      <c r="AD40">
        <f t="shared" si="147"/>
        <v>1250.9708796790162</v>
      </c>
      <c r="AI40">
        <f>AI28*SIN(PI()*AI29/180)</f>
        <v>-99.494669452000551</v>
      </c>
      <c r="AJ40">
        <f t="shared" ref="AJ40:AT40" si="148">AJ28*SIN(PI()*AJ29/180)</f>
        <v>153.89511916485361</v>
      </c>
      <c r="AK40">
        <f t="shared" si="148"/>
        <v>-258.60865389072234</v>
      </c>
      <c r="AL40">
        <f t="shared" si="148"/>
        <v>396.68152774985583</v>
      </c>
      <c r="AM40">
        <f t="shared" si="148"/>
        <v>-97.576264023713065</v>
      </c>
      <c r="AN40">
        <f t="shared" si="148"/>
        <v>151.01837456688563</v>
      </c>
      <c r="AO40">
        <f t="shared" si="148"/>
        <v>-252.33798068417011</v>
      </c>
      <c r="AP40">
        <f t="shared" si="148"/>
        <v>386.54308187626651</v>
      </c>
      <c r="AQ40">
        <f t="shared" si="148"/>
        <v>98.53546673785678</v>
      </c>
      <c r="AR40">
        <f t="shared" si="148"/>
        <v>152.4567468658696</v>
      </c>
      <c r="AS40">
        <f t="shared" si="148"/>
        <v>255.47331728744621</v>
      </c>
      <c r="AT40">
        <f t="shared" si="148"/>
        <v>391.6123048130612</v>
      </c>
      <c r="AY40">
        <f>AY28*SIN(PI()*AY29/180)</f>
        <v>39.839674368552835</v>
      </c>
      <c r="AZ40">
        <f t="shared" ref="AZ40:BJ40" si="149">AZ28*SIN(PI()*AZ29/180)</f>
        <v>-51.999182908304689</v>
      </c>
      <c r="BA40">
        <f t="shared" si="149"/>
        <v>-82.296107333227042</v>
      </c>
      <c r="BB40">
        <f t="shared" si="149"/>
        <v>126.7923657878556</v>
      </c>
      <c r="BC40">
        <f t="shared" si="149"/>
        <v>39.687332487727339</v>
      </c>
      <c r="BD40">
        <f t="shared" si="149"/>
        <v>-51.736384442150545</v>
      </c>
      <c r="BE40">
        <f t="shared" si="149"/>
        <v>-80.001843871618732</v>
      </c>
      <c r="BF40">
        <f t="shared" si="149"/>
        <v>123.78976179201671</v>
      </c>
      <c r="BG40">
        <f t="shared" si="149"/>
        <v>39.763503428140083</v>
      </c>
      <c r="BH40">
        <f t="shared" si="149"/>
        <v>51.867783675227628</v>
      </c>
      <c r="BI40">
        <f t="shared" si="149"/>
        <v>81.14897560242288</v>
      </c>
      <c r="BJ40">
        <f t="shared" si="149"/>
        <v>125.29106378993613</v>
      </c>
      <c r="BO40" t="e">
        <f>BO28*SIN(PI()*BO29/180)</f>
        <v>#DIV/0!</v>
      </c>
      <c r="BP40" t="e">
        <f t="shared" ref="BP40:BZ40" si="150">BP28*SIN(PI()*BP29/180)</f>
        <v>#DIV/0!</v>
      </c>
      <c r="BQ40" t="e">
        <f t="shared" si="150"/>
        <v>#DIV/0!</v>
      </c>
      <c r="BR40" t="e">
        <f t="shared" si="150"/>
        <v>#DIV/0!</v>
      </c>
      <c r="BS40" t="e">
        <f t="shared" si="150"/>
        <v>#DIV/0!</v>
      </c>
      <c r="BT40" t="e">
        <f t="shared" si="150"/>
        <v>#DIV/0!</v>
      </c>
      <c r="BU40" t="e">
        <f t="shared" si="150"/>
        <v>#DIV/0!</v>
      </c>
      <c r="BV40" t="e">
        <f t="shared" si="150"/>
        <v>#DIV/0!</v>
      </c>
      <c r="BW40" t="e">
        <f t="shared" si="150"/>
        <v>#DIV/0!</v>
      </c>
      <c r="BX40" t="e">
        <f t="shared" si="150"/>
        <v>#DIV/0!</v>
      </c>
      <c r="BY40" t="e">
        <f t="shared" si="150"/>
        <v>#DIV/0!</v>
      </c>
      <c r="BZ40" t="e">
        <f t="shared" si="150"/>
        <v>#DIV/0!</v>
      </c>
    </row>
    <row r="41" spans="1:78" x14ac:dyDescent="0.25">
      <c r="B41" t="s">
        <v>21</v>
      </c>
      <c r="C41">
        <f>C30*COS(PI()*C31/180)</f>
        <v>3605.5326839800869</v>
      </c>
      <c r="D41">
        <f t="shared" ref="D41:N41" si="151">D30*COS(PI()*D31/180)</f>
        <v>4754.3196187709873</v>
      </c>
      <c r="E41">
        <f t="shared" si="151"/>
        <v>-6334.4114089507384</v>
      </c>
      <c r="F41">
        <f t="shared" si="151"/>
        <v>7840.8969188481205</v>
      </c>
      <c r="G41">
        <f t="shared" si="151"/>
        <v>3683.088636252824</v>
      </c>
      <c r="H41">
        <f t="shared" si="151"/>
        <v>4869.6076916721804</v>
      </c>
      <c r="I41">
        <f t="shared" si="151"/>
        <v>-6514.7499365084368</v>
      </c>
      <c r="J41">
        <f t="shared" si="151"/>
        <v>8058.1449944208098</v>
      </c>
      <c r="K41">
        <f t="shared" si="151"/>
        <v>3644.3106601164554</v>
      </c>
      <c r="L41">
        <f t="shared" si="151"/>
        <v>4811.9636552215834</v>
      </c>
      <c r="M41">
        <f t="shared" si="151"/>
        <v>6424.5806727295885</v>
      </c>
      <c r="N41">
        <f t="shared" si="151"/>
        <v>7949.5209566344656</v>
      </c>
      <c r="R41" t="s">
        <v>21</v>
      </c>
      <c r="S41">
        <f>S30*COS(PI()*S31/180)</f>
        <v>986.037287984518</v>
      </c>
      <c r="T41">
        <f t="shared" ref="T41:AD41" si="152">T30*COS(PI()*T31/180)</f>
        <v>1461.1323578708977</v>
      </c>
      <c r="U41">
        <f t="shared" si="152"/>
        <v>2235.5300535277424</v>
      </c>
      <c r="V41">
        <f t="shared" si="152"/>
        <v>3195.3818168395865</v>
      </c>
      <c r="W41">
        <f t="shared" si="152"/>
        <v>983.40332197278178</v>
      </c>
      <c r="X41">
        <f t="shared" si="152"/>
        <v>1486.9632804628579</v>
      </c>
      <c r="Y41">
        <f t="shared" si="152"/>
        <v>2312.1060867853921</v>
      </c>
      <c r="Z41">
        <f t="shared" si="152"/>
        <v>3302.8141127011563</v>
      </c>
      <c r="AA41">
        <f t="shared" si="152"/>
        <v>984.72030497865001</v>
      </c>
      <c r="AB41">
        <f t="shared" si="152"/>
        <v>1474.0478191668778</v>
      </c>
      <c r="AC41">
        <f t="shared" si="152"/>
        <v>2273.818070156567</v>
      </c>
      <c r="AD41">
        <f t="shared" si="152"/>
        <v>3249.0979647703716</v>
      </c>
      <c r="AH41" t="s">
        <v>21</v>
      </c>
      <c r="AI41">
        <f>AI30*COS(PI()*AI31/180)</f>
        <v>-262.50183254507078</v>
      </c>
      <c r="AJ41">
        <f t="shared" ref="AJ41:AT41" si="153">AJ30*COS(PI()*AJ31/180)</f>
        <v>397.26601683783662</v>
      </c>
      <c r="AK41">
        <f t="shared" si="153"/>
        <v>-672.38957869157866</v>
      </c>
      <c r="AL41">
        <f t="shared" si="153"/>
        <v>1057.8546266533153</v>
      </c>
      <c r="AM41">
        <f t="shared" si="153"/>
        <v>-284.45673440715677</v>
      </c>
      <c r="AN41">
        <f t="shared" si="153"/>
        <v>429.77783430542451</v>
      </c>
      <c r="AO41">
        <f t="shared" si="153"/>
        <v>-694.17207246026499</v>
      </c>
      <c r="AP41">
        <f t="shared" si="153"/>
        <v>1097.8190729993032</v>
      </c>
      <c r="AQ41">
        <f t="shared" si="153"/>
        <v>273.47928347611384</v>
      </c>
      <c r="AR41">
        <f t="shared" si="153"/>
        <v>413.52192557163062</v>
      </c>
      <c r="AS41">
        <f t="shared" si="153"/>
        <v>683.28082557592188</v>
      </c>
      <c r="AT41">
        <f t="shared" si="153"/>
        <v>1077.8368498263094</v>
      </c>
      <c r="AX41" t="s">
        <v>21</v>
      </c>
      <c r="AY41">
        <f>AY30*COS(PI()*AY31/180)</f>
        <v>110.33667456093175</v>
      </c>
      <c r="AZ41">
        <f t="shared" ref="AZ41:BJ41" si="154">AZ30*COS(PI()*AZ31/180)</f>
        <v>-150.43704959218152</v>
      </c>
      <c r="BA41">
        <f t="shared" si="154"/>
        <v>-232.37021676038526</v>
      </c>
      <c r="BB41">
        <f t="shared" si="154"/>
        <v>351.99353963795329</v>
      </c>
      <c r="BC41">
        <f t="shared" si="154"/>
        <v>112.62563881730836</v>
      </c>
      <c r="BD41">
        <f t="shared" si="154"/>
        <v>-162.47925740640025</v>
      </c>
      <c r="BE41">
        <f t="shared" si="154"/>
        <v>-245.474316411806</v>
      </c>
      <c r="BF41">
        <f t="shared" si="154"/>
        <v>361.08696945398469</v>
      </c>
      <c r="BG41">
        <f t="shared" si="154"/>
        <v>111.48115668912006</v>
      </c>
      <c r="BH41">
        <f t="shared" si="154"/>
        <v>156.45815349929092</v>
      </c>
      <c r="BI41">
        <f t="shared" si="154"/>
        <v>238.92226658609562</v>
      </c>
      <c r="BJ41">
        <f t="shared" si="154"/>
        <v>356.54025454596899</v>
      </c>
      <c r="BN41" t="s">
        <v>21</v>
      </c>
      <c r="BO41" t="e">
        <f>BO30*COS(PI()*BO31/180)</f>
        <v>#DIV/0!</v>
      </c>
      <c r="BP41" t="e">
        <f t="shared" ref="BP41:BZ41" si="155">BP30*COS(PI()*BP31/180)</f>
        <v>#DIV/0!</v>
      </c>
      <c r="BQ41" t="e">
        <f t="shared" si="155"/>
        <v>#DIV/0!</v>
      </c>
      <c r="BR41" t="e">
        <f t="shared" si="155"/>
        <v>#DIV/0!</v>
      </c>
      <c r="BS41" t="e">
        <f t="shared" si="155"/>
        <v>#DIV/0!</v>
      </c>
      <c r="BT41" t="e">
        <f t="shared" si="155"/>
        <v>#DIV/0!</v>
      </c>
      <c r="BU41" t="e">
        <f t="shared" si="155"/>
        <v>#DIV/0!</v>
      </c>
      <c r="BV41" t="e">
        <f t="shared" si="155"/>
        <v>#DIV/0!</v>
      </c>
      <c r="BW41" t="e">
        <f t="shared" si="155"/>
        <v>#DIV/0!</v>
      </c>
      <c r="BX41" t="e">
        <f t="shared" si="155"/>
        <v>#DIV/0!</v>
      </c>
      <c r="BY41" t="e">
        <f t="shared" si="155"/>
        <v>#DIV/0!</v>
      </c>
      <c r="BZ41" t="e">
        <f t="shared" si="155"/>
        <v>#DIV/0!</v>
      </c>
    </row>
    <row r="42" spans="1:78" x14ac:dyDescent="0.25">
      <c r="C42">
        <f>C30*SIN(PI()*C31/180)</f>
        <v>1819.3290850289527</v>
      </c>
      <c r="D42">
        <f t="shared" ref="D42:N42" si="156">D30*SIN(PI()*D31/180)</f>
        <v>2051.3141191217251</v>
      </c>
      <c r="E42">
        <f t="shared" si="156"/>
        <v>-2259.764395989177</v>
      </c>
      <c r="F42">
        <f t="shared" si="156"/>
        <v>2372.9702990379174</v>
      </c>
      <c r="G42">
        <f t="shared" si="156"/>
        <v>1912.6216819943047</v>
      </c>
      <c r="H42">
        <f t="shared" si="156"/>
        <v>2151.3098730074257</v>
      </c>
      <c r="I42">
        <f t="shared" si="156"/>
        <v>-2388.4805409075047</v>
      </c>
      <c r="J42">
        <f t="shared" si="156"/>
        <v>2450.8056656411864</v>
      </c>
      <c r="K42">
        <f t="shared" si="156"/>
        <v>1865.9753835116287</v>
      </c>
      <c r="L42">
        <f t="shared" si="156"/>
        <v>2101.3119960645754</v>
      </c>
      <c r="M42">
        <f t="shared" si="156"/>
        <v>2324.1224684483409</v>
      </c>
      <c r="N42">
        <f t="shared" si="156"/>
        <v>2411.8879823395514</v>
      </c>
      <c r="S42">
        <f>S30*SIN(PI()*S31/180)</f>
        <v>765.30105685694241</v>
      </c>
      <c r="T42">
        <f t="shared" ref="T42:AD42" si="157">T30*SIN(PI()*T31/180)</f>
        <v>1043.9511079726499</v>
      </c>
      <c r="U42">
        <f t="shared" si="157"/>
        <v>1394.5114062537164</v>
      </c>
      <c r="V42">
        <f t="shared" si="157"/>
        <v>1730.4235366936991</v>
      </c>
      <c r="W42">
        <f t="shared" si="157"/>
        <v>795.50911016412488</v>
      </c>
      <c r="X42">
        <f t="shared" si="157"/>
        <v>1108.3123845373284</v>
      </c>
      <c r="Y42">
        <f t="shared" si="157"/>
        <v>1503.8440009163094</v>
      </c>
      <c r="Z42">
        <f t="shared" si="157"/>
        <v>1861.9415798399709</v>
      </c>
      <c r="AA42">
        <f t="shared" si="157"/>
        <v>780.40508351053359</v>
      </c>
      <c r="AB42">
        <f t="shared" si="157"/>
        <v>1076.1317462549891</v>
      </c>
      <c r="AC42">
        <f t="shared" si="157"/>
        <v>1449.177703585013</v>
      </c>
      <c r="AD42">
        <f t="shared" si="157"/>
        <v>1796.1825582668348</v>
      </c>
      <c r="AI42">
        <f>AI30*SIN(PI()*AI31/180)</f>
        <v>-233.00657879218591</v>
      </c>
      <c r="AJ42">
        <f t="shared" ref="AJ42:AT42" si="158">AJ30*SIN(PI()*AJ31/180)</f>
        <v>362.17278299154896</v>
      </c>
      <c r="AK42">
        <f t="shared" si="158"/>
        <v>-583.63939080453031</v>
      </c>
      <c r="AL42">
        <f t="shared" si="158"/>
        <v>855.56608373851896</v>
      </c>
      <c r="AM42">
        <f t="shared" si="158"/>
        <v>-248.74036879455468</v>
      </c>
      <c r="AN42">
        <f t="shared" si="158"/>
        <v>383.73569043279628</v>
      </c>
      <c r="AO42">
        <f t="shared" si="158"/>
        <v>-604.13395415487355</v>
      </c>
      <c r="AP42">
        <f t="shared" si="158"/>
        <v>873.89378092023026</v>
      </c>
      <c r="AQ42">
        <f t="shared" si="158"/>
        <v>240.87347379337027</v>
      </c>
      <c r="AR42">
        <f t="shared" si="158"/>
        <v>372.95423671217253</v>
      </c>
      <c r="AS42">
        <f t="shared" si="158"/>
        <v>593.88667247970193</v>
      </c>
      <c r="AT42">
        <f t="shared" si="158"/>
        <v>864.72993232937449</v>
      </c>
      <c r="AY42">
        <f>AY30*SIN(PI()*AY31/180)</f>
        <v>86.990099516591968</v>
      </c>
      <c r="AZ42">
        <f t="shared" ref="AZ42:BJ42" si="159">AZ30*SIN(PI()*AZ31/180)</f>
        <v>-124.80010857872293</v>
      </c>
      <c r="BA42">
        <f t="shared" si="159"/>
        <v>-203.86457765074735</v>
      </c>
      <c r="BB42">
        <f t="shared" si="159"/>
        <v>314.1754202106178</v>
      </c>
      <c r="BC42">
        <f t="shared" si="159"/>
        <v>88.381016695974139</v>
      </c>
      <c r="BD42">
        <f t="shared" si="159"/>
        <v>-132.87851000448623</v>
      </c>
      <c r="BE42">
        <f t="shared" si="159"/>
        <v>-211.21867134045792</v>
      </c>
      <c r="BF42">
        <f t="shared" si="159"/>
        <v>329.46700682020293</v>
      </c>
      <c r="BG42">
        <f t="shared" si="159"/>
        <v>87.68555810628304</v>
      </c>
      <c r="BH42">
        <f t="shared" si="159"/>
        <v>128.83930929160456</v>
      </c>
      <c r="BI42">
        <f t="shared" si="159"/>
        <v>207.5416244956026</v>
      </c>
      <c r="BJ42">
        <f t="shared" si="159"/>
        <v>321.82121351541036</v>
      </c>
      <c r="BO42" t="e">
        <f>BO30*SIN(PI()*BO31/180)</f>
        <v>#DIV/0!</v>
      </c>
      <c r="BP42" t="e">
        <f t="shared" ref="BP42:BZ42" si="160">BP30*SIN(PI()*BP31/180)</f>
        <v>#DIV/0!</v>
      </c>
      <c r="BQ42" t="e">
        <f t="shared" si="160"/>
        <v>#DIV/0!</v>
      </c>
      <c r="BR42" t="e">
        <f t="shared" si="160"/>
        <v>#DIV/0!</v>
      </c>
      <c r="BS42" t="e">
        <f t="shared" si="160"/>
        <v>#DIV/0!</v>
      </c>
      <c r="BT42" t="e">
        <f t="shared" si="160"/>
        <v>#DIV/0!</v>
      </c>
      <c r="BU42" t="e">
        <f t="shared" si="160"/>
        <v>#DIV/0!</v>
      </c>
      <c r="BV42" t="e">
        <f t="shared" si="160"/>
        <v>#DIV/0!</v>
      </c>
      <c r="BW42" t="e">
        <f t="shared" si="160"/>
        <v>#DIV/0!</v>
      </c>
      <c r="BX42" t="e">
        <f t="shared" si="160"/>
        <v>#DIV/0!</v>
      </c>
      <c r="BY42" t="e">
        <f t="shared" si="160"/>
        <v>#DIV/0!</v>
      </c>
      <c r="BZ42" t="e">
        <f t="shared" si="160"/>
        <v>#DIV/0!</v>
      </c>
    </row>
    <row r="43" spans="1:78" x14ac:dyDescent="0.25">
      <c r="B43" t="s">
        <v>49</v>
      </c>
      <c r="C43">
        <f>C32*COS(PI()*C33/180)</f>
        <v>133.97071731952889</v>
      </c>
      <c r="D43">
        <f t="shared" ref="D43:N43" si="161">D32*COS(PI()*D33/180)</f>
        <v>197.61554588209</v>
      </c>
      <c r="E43">
        <f t="shared" si="161"/>
        <v>-252.47793444963492</v>
      </c>
      <c r="F43">
        <f t="shared" si="161"/>
        <v>-328.45026502836265</v>
      </c>
      <c r="G43">
        <f t="shared" si="161"/>
        <v>126.73614027858756</v>
      </c>
      <c r="H43">
        <f t="shared" si="161"/>
        <v>180.0431534123492</v>
      </c>
      <c r="I43">
        <f t="shared" si="161"/>
        <v>-227.15437434810627</v>
      </c>
      <c r="J43">
        <f t="shared" si="161"/>
        <v>-304.92263134365612</v>
      </c>
      <c r="K43">
        <f t="shared" si="161"/>
        <v>130.35342879905824</v>
      </c>
      <c r="L43">
        <f t="shared" si="161"/>
        <v>188.8293496472196</v>
      </c>
      <c r="M43">
        <f t="shared" si="161"/>
        <v>239.81615439887059</v>
      </c>
      <c r="N43">
        <f t="shared" si="161"/>
        <v>316.68644818600939</v>
      </c>
      <c r="R43" t="s">
        <v>49</v>
      </c>
      <c r="S43">
        <f>S32*COS(PI()*S33/180)</f>
        <v>26.444859067961858</v>
      </c>
      <c r="T43">
        <f t="shared" ref="T43:AD43" si="162">T32*COS(PI()*T33/180)</f>
        <v>47.461719589554981</v>
      </c>
      <c r="U43">
        <f t="shared" si="162"/>
        <v>60.270293285284438</v>
      </c>
      <c r="V43">
        <f t="shared" si="162"/>
        <v>87.909480750762953</v>
      </c>
      <c r="W43">
        <f t="shared" si="162"/>
        <v>25.545771392660129</v>
      </c>
      <c r="X43">
        <f t="shared" si="162"/>
        <v>37.839240607716619</v>
      </c>
      <c r="Y43">
        <f t="shared" si="162"/>
        <v>55.751924958115893</v>
      </c>
      <c r="Z43">
        <f t="shared" si="162"/>
        <v>89.082068751969516</v>
      </c>
      <c r="AA43">
        <f t="shared" si="162"/>
        <v>25.995315230310997</v>
      </c>
      <c r="AB43">
        <f t="shared" si="162"/>
        <v>42.650480098635789</v>
      </c>
      <c r="AC43">
        <f t="shared" si="162"/>
        <v>58.01110912170018</v>
      </c>
      <c r="AD43">
        <f t="shared" si="162"/>
        <v>88.495774751366241</v>
      </c>
      <c r="AH43" t="s">
        <v>49</v>
      </c>
      <c r="AI43">
        <f>AI32*COS(PI()*AI33/180)</f>
        <v>-8.7987712334186519</v>
      </c>
      <c r="AJ43">
        <f t="shared" ref="AJ43:AT43" si="163">AJ32*COS(PI()*AJ33/180)</f>
        <v>12.89230438612022</v>
      </c>
      <c r="AK43">
        <f t="shared" si="163"/>
        <v>-16.313609911912444</v>
      </c>
      <c r="AL43">
        <f t="shared" si="163"/>
        <v>24.551817565802626</v>
      </c>
      <c r="AM43">
        <f t="shared" si="163"/>
        <v>-8.8526568648760779</v>
      </c>
      <c r="AN43">
        <f t="shared" si="163"/>
        <v>14.97334644701955</v>
      </c>
      <c r="AO43">
        <f t="shared" si="163"/>
        <v>-18.051757375319067</v>
      </c>
      <c r="AP43">
        <f t="shared" si="163"/>
        <v>23.52494021294811</v>
      </c>
      <c r="AQ43">
        <f t="shared" si="163"/>
        <v>8.8257140491473667</v>
      </c>
      <c r="AR43">
        <f t="shared" si="163"/>
        <v>13.932825416569884</v>
      </c>
      <c r="AS43">
        <f t="shared" si="163"/>
        <v>17.182683643615754</v>
      </c>
      <c r="AT43">
        <f t="shared" si="163"/>
        <v>24.03837888937537</v>
      </c>
      <c r="AX43" t="s">
        <v>49</v>
      </c>
      <c r="AY43">
        <f>AY32*COS(PI()*AY33/180)</f>
        <v>4.6771131141877138</v>
      </c>
      <c r="AZ43">
        <f t="shared" ref="AZ43:BJ43" si="164">AZ32*COS(PI()*AZ33/180)</f>
        <v>-8.4552472973013124</v>
      </c>
      <c r="BA43">
        <f t="shared" si="164"/>
        <v>-8.6237780944548543</v>
      </c>
      <c r="BB43">
        <f t="shared" si="164"/>
        <v>9.6368689821271207</v>
      </c>
      <c r="BC43">
        <f t="shared" si="164"/>
        <v>3.110146722148325</v>
      </c>
      <c r="BD43">
        <f t="shared" si="164"/>
        <v>-8.2271492577093142</v>
      </c>
      <c r="BE43">
        <f t="shared" si="164"/>
        <v>-7.6623547458305961</v>
      </c>
      <c r="BF43">
        <f t="shared" si="164"/>
        <v>12.630160523954428</v>
      </c>
      <c r="BG43">
        <f t="shared" si="164"/>
        <v>3.8936299181680196</v>
      </c>
      <c r="BH43">
        <f t="shared" si="164"/>
        <v>8.3411982775053133</v>
      </c>
      <c r="BI43">
        <f>BI32*COS(PI()*BI33/180)</f>
        <v>8.1430664201427252</v>
      </c>
      <c r="BJ43">
        <f t="shared" si="164"/>
        <v>11.133514753040776</v>
      </c>
      <c r="BN43" t="s">
        <v>49</v>
      </c>
      <c r="BO43" t="e">
        <f>BO32*COS(PI()*BO33/180)</f>
        <v>#DIV/0!</v>
      </c>
      <c r="BP43" t="e">
        <f t="shared" ref="BP43:BZ43" si="165">BP32*COS(PI()*BP33/180)</f>
        <v>#DIV/0!</v>
      </c>
      <c r="BQ43" t="e">
        <f t="shared" si="165"/>
        <v>#DIV/0!</v>
      </c>
      <c r="BR43" t="e">
        <f t="shared" si="165"/>
        <v>#DIV/0!</v>
      </c>
      <c r="BS43" t="e">
        <f t="shared" si="165"/>
        <v>#DIV/0!</v>
      </c>
      <c r="BT43" t="e">
        <f t="shared" si="165"/>
        <v>#DIV/0!</v>
      </c>
      <c r="BU43" t="e">
        <f t="shared" si="165"/>
        <v>#DIV/0!</v>
      </c>
      <c r="BV43" t="e">
        <f t="shared" si="165"/>
        <v>#DIV/0!</v>
      </c>
      <c r="BW43" t="e">
        <f t="shared" si="165"/>
        <v>#DIV/0!</v>
      </c>
      <c r="BX43" t="e">
        <f t="shared" si="165"/>
        <v>#DIV/0!</v>
      </c>
      <c r="BY43" t="e">
        <f t="shared" si="165"/>
        <v>#DIV/0!</v>
      </c>
      <c r="BZ43" t="e">
        <f t="shared" si="165"/>
        <v>#DIV/0!</v>
      </c>
    </row>
    <row r="44" spans="1:78" x14ac:dyDescent="0.25">
      <c r="C44">
        <f>C32*SIN(PI()*C33/180)</f>
        <v>122.09985839052882</v>
      </c>
      <c r="D44">
        <f t="shared" ref="D44:H44" si="166">D32*SIN(PI()*D33/180)</f>
        <v>165.45171670337825</v>
      </c>
      <c r="E44">
        <f t="shared" si="166"/>
        <v>-197.73518192463882</v>
      </c>
      <c r="F44">
        <f t="shared" si="166"/>
        <v>-242.18243418340884</v>
      </c>
      <c r="G44">
        <f t="shared" si="166"/>
        <v>108.79410995234012</v>
      </c>
      <c r="H44">
        <f t="shared" si="166"/>
        <v>145.84060476752001</v>
      </c>
      <c r="I44">
        <f>I32*SIN(PI()*I33/180)</f>
        <v>-171.66169261846156</v>
      </c>
      <c r="J44">
        <f>J32*SIN(PI()*J33/180)</f>
        <v>-217.74814805183229</v>
      </c>
      <c r="K44">
        <f t="shared" ref="K44:N44" si="167">K32*SIN(PI()*K33/180)</f>
        <v>115.44698417143447</v>
      </c>
      <c r="L44">
        <f t="shared" si="167"/>
        <v>155.64616073544912</v>
      </c>
      <c r="M44">
        <f t="shared" si="167"/>
        <v>184.69843727155015</v>
      </c>
      <c r="N44">
        <f t="shared" si="167"/>
        <v>229.96529111762055</v>
      </c>
      <c r="S44">
        <f>S32*SIN(PI()*S33/180)</f>
        <v>31.074776486286257</v>
      </c>
      <c r="T44">
        <f t="shared" ref="T44:AD44" si="168">T32*SIN(PI()*T33/180)</f>
        <v>53.431498827253684</v>
      </c>
      <c r="U44">
        <f t="shared" si="168"/>
        <v>67.701929556791683</v>
      </c>
      <c r="V44">
        <f t="shared" si="168"/>
        <v>93.878931976631165</v>
      </c>
      <c r="W44">
        <f t="shared" si="168"/>
        <v>28.619846857269344</v>
      </c>
      <c r="X44">
        <f t="shared" si="168"/>
        <v>42.180297641715754</v>
      </c>
      <c r="Y44">
        <f t="shared" si="168"/>
        <v>59.566182395715394</v>
      </c>
      <c r="Z44">
        <f t="shared" si="168"/>
        <v>89.973741116061888</v>
      </c>
      <c r="AA44">
        <f t="shared" si="168"/>
        <v>29.847311671777806</v>
      </c>
      <c r="AB44">
        <f t="shared" si="168"/>
        <v>47.805898234484715</v>
      </c>
      <c r="AC44">
        <f t="shared" si="168"/>
        <v>63.634055976253528</v>
      </c>
      <c r="AD44">
        <f t="shared" si="168"/>
        <v>91.926336546346533</v>
      </c>
      <c r="AI44">
        <f>AI32*SIN(PI()*AI33/180)</f>
        <v>-9.7588690938620797</v>
      </c>
      <c r="AJ44">
        <f t="shared" ref="AJ44:AT44" si="169">AJ32*SIN(PI()*AJ33/180)</f>
        <v>15.117800519687075</v>
      </c>
      <c r="AK44">
        <f t="shared" si="169"/>
        <v>-20.336946940096951</v>
      </c>
      <c r="AL44">
        <f t="shared" si="169"/>
        <v>30.387933649360747</v>
      </c>
      <c r="AM44">
        <f t="shared" si="169"/>
        <v>-9.4090660003139615</v>
      </c>
      <c r="AN44">
        <f t="shared" si="169"/>
        <v>16.35725115693678</v>
      </c>
      <c r="AO44">
        <f t="shared" si="169"/>
        <v>-21.162938199214221</v>
      </c>
      <c r="AP44">
        <f t="shared" si="169"/>
        <v>28.147962866600924</v>
      </c>
      <c r="AQ44">
        <f t="shared" si="169"/>
        <v>9.5839675470880188</v>
      </c>
      <c r="AR44">
        <f t="shared" si="169"/>
        <v>15.737525838311928</v>
      </c>
      <c r="AS44">
        <f t="shared" si="169"/>
        <v>20.749942569655587</v>
      </c>
      <c r="AT44">
        <f t="shared" si="169"/>
        <v>29.26794825798083</v>
      </c>
      <c r="AY44">
        <f>AY32*SIN(PI()*AY33/180)</f>
        <v>4.5476507811883007</v>
      </c>
      <c r="AZ44">
        <f t="shared" ref="AZ44:BD44" si="170">AZ32*SIN(PI()*AZ33/180)</f>
        <v>-7.6667270106805248</v>
      </c>
      <c r="BA44">
        <f t="shared" si="170"/>
        <v>-8.9083404789256768</v>
      </c>
      <c r="BB44">
        <f t="shared" si="170"/>
        <v>11.317169049785354</v>
      </c>
      <c r="BC44">
        <f t="shared" si="170"/>
        <v>2.8457132369584217</v>
      </c>
      <c r="BD44">
        <f t="shared" si="170"/>
        <v>-7.936593300145204</v>
      </c>
      <c r="BE44">
        <f>BE32*SIN(PI()*BE33/180)</f>
        <v>-7.9987448879904646</v>
      </c>
      <c r="BF44">
        <f>BF32*SIN(PI()*BF33/180)</f>
        <v>13.719050590022645</v>
      </c>
      <c r="BG44">
        <f t="shared" ref="BG44:BJ44" si="171">BG32*SIN(PI()*BG33/180)</f>
        <v>3.6966820090733616</v>
      </c>
      <c r="BH44">
        <f t="shared" si="171"/>
        <v>7.8016601554128631</v>
      </c>
      <c r="BI44">
        <f t="shared" si="171"/>
        <v>8.4535426834580694</v>
      </c>
      <c r="BJ44">
        <f t="shared" si="171"/>
        <v>12.518109819904</v>
      </c>
      <c r="BO44" t="e">
        <f>BO32*SIN(PI()*BO33/180)</f>
        <v>#DIV/0!</v>
      </c>
      <c r="BP44" t="e">
        <f t="shared" ref="BP44:BT44" si="172">BP32*SIN(PI()*BP33/180)</f>
        <v>#DIV/0!</v>
      </c>
      <c r="BQ44" t="e">
        <f t="shared" si="172"/>
        <v>#DIV/0!</v>
      </c>
      <c r="BR44" t="e">
        <f t="shared" si="172"/>
        <v>#DIV/0!</v>
      </c>
      <c r="BS44" t="e">
        <f t="shared" si="172"/>
        <v>#DIV/0!</v>
      </c>
      <c r="BT44" t="e">
        <f t="shared" si="172"/>
        <v>#DIV/0!</v>
      </c>
      <c r="BU44" t="e">
        <f>BU32*SIN(PI()*BU33/180)</f>
        <v>#DIV/0!</v>
      </c>
      <c r="BV44" t="e">
        <f>BV32*SIN(PI()*BV33/180)</f>
        <v>#DIV/0!</v>
      </c>
      <c r="BW44" t="e">
        <f t="shared" ref="BW44:BZ44" si="173">BW32*SIN(PI()*BW33/180)</f>
        <v>#DIV/0!</v>
      </c>
      <c r="BX44" t="e">
        <f t="shared" si="173"/>
        <v>#DIV/0!</v>
      </c>
      <c r="BY44" t="e">
        <f t="shared" si="173"/>
        <v>#DIV/0!</v>
      </c>
      <c r="BZ44" t="e">
        <f t="shared" si="173"/>
        <v>#DIV/0!</v>
      </c>
    </row>
    <row r="45" spans="1:78" x14ac:dyDescent="0.25">
      <c r="T45">
        <f>T32/X32</f>
        <v>1.2612079571907182</v>
      </c>
      <c r="U45">
        <f t="shared" ref="U45:V45" si="174">U32/Y32</f>
        <v>1.1109943409663732</v>
      </c>
      <c r="V45">
        <f t="shared" si="174"/>
        <v>1.0157958108277909</v>
      </c>
      <c r="AI45">
        <f>AI32/AM32</f>
        <v>1.0170913387958251</v>
      </c>
      <c r="AJ45">
        <f t="shared" ref="AJ45:AL45" si="175">AJ32/AN32</f>
        <v>0.89596140700661953</v>
      </c>
      <c r="AK45">
        <f t="shared" si="175"/>
        <v>0.93728213152324102</v>
      </c>
      <c r="AL45">
        <f t="shared" si="175"/>
        <v>1.0649500891162074</v>
      </c>
    </row>
    <row r="51" spans="1:2" x14ac:dyDescent="0.25">
      <c r="A51" t="s">
        <v>53</v>
      </c>
      <c r="B51" t="s">
        <v>52</v>
      </c>
    </row>
    <row r="52" spans="1:2" x14ac:dyDescent="0.25">
      <c r="A52">
        <v>1</v>
      </c>
      <c r="B52">
        <v>1</v>
      </c>
    </row>
    <row r="71" spans="1:6" x14ac:dyDescent="0.25">
      <c r="C71" t="s">
        <v>51</v>
      </c>
      <c r="D71" t="s">
        <v>65</v>
      </c>
      <c r="E71" t="s">
        <v>50</v>
      </c>
      <c r="F71" t="s">
        <v>63</v>
      </c>
    </row>
    <row r="72" spans="1:6" x14ac:dyDescent="0.25">
      <c r="B72" t="s">
        <v>83</v>
      </c>
      <c r="C72" s="1">
        <v>60</v>
      </c>
      <c r="D72" s="1">
        <v>1</v>
      </c>
      <c r="E72" s="1">
        <v>0.03</v>
      </c>
      <c r="F72" s="1">
        <v>2E-3</v>
      </c>
    </row>
    <row r="73" spans="1:6" x14ac:dyDescent="0.25">
      <c r="B73">
        <v>0.01</v>
      </c>
      <c r="C73">
        <v>0.03</v>
      </c>
      <c r="D73">
        <v>0.1</v>
      </c>
      <c r="E73">
        <v>0.3</v>
      </c>
    </row>
    <row r="74" spans="1:6" x14ac:dyDescent="0.25">
      <c r="A74" t="s">
        <v>70</v>
      </c>
      <c r="B74">
        <f>$C$72*B73</f>
        <v>0.6</v>
      </c>
      <c r="C74">
        <f t="shared" ref="C74:E74" si="176">$C$72*C73</f>
        <v>1.7999999999999998</v>
      </c>
      <c r="D74">
        <f t="shared" si="176"/>
        <v>6</v>
      </c>
      <c r="E74">
        <f t="shared" si="176"/>
        <v>18</v>
      </c>
    </row>
    <row r="78" spans="1:6" x14ac:dyDescent="0.25">
      <c r="A78" t="s">
        <v>71</v>
      </c>
      <c r="B78">
        <f>$D$72*B73</f>
        <v>0.01</v>
      </c>
      <c r="C78">
        <f t="shared" ref="C78:E78" si="177">$D$72*C73</f>
        <v>0.03</v>
      </c>
      <c r="D78">
        <f t="shared" si="177"/>
        <v>0.1</v>
      </c>
      <c r="E78">
        <f t="shared" si="177"/>
        <v>0.3</v>
      </c>
    </row>
    <row r="79" spans="1:6" x14ac:dyDescent="0.25">
      <c r="A79" t="s">
        <v>72</v>
      </c>
    </row>
    <row r="80" spans="1:6" x14ac:dyDescent="0.25">
      <c r="A80" t="s">
        <v>73</v>
      </c>
    </row>
    <row r="81" spans="1:5" x14ac:dyDescent="0.25">
      <c r="A81" t="s">
        <v>74</v>
      </c>
    </row>
    <row r="82" spans="1:5" x14ac:dyDescent="0.25">
      <c r="A82" t="s">
        <v>75</v>
      </c>
      <c r="B82">
        <f>$E$72*B73</f>
        <v>2.9999999999999997E-4</v>
      </c>
      <c r="C82">
        <f>$E$72*C73</f>
        <v>8.9999999999999998E-4</v>
      </c>
      <c r="D82">
        <f>$E$72*D73</f>
        <v>3.0000000000000001E-3</v>
      </c>
      <c r="E82">
        <f t="shared" ref="E82" si="178">$E$72*E73</f>
        <v>8.9999999999999993E-3</v>
      </c>
    </row>
    <row r="83" spans="1:5" x14ac:dyDescent="0.25">
      <c r="A83" t="s">
        <v>76</v>
      </c>
    </row>
    <row r="84" spans="1:5" x14ac:dyDescent="0.25">
      <c r="A84" t="s">
        <v>77</v>
      </c>
    </row>
    <row r="85" spans="1:5" x14ac:dyDescent="0.25">
      <c r="A85" t="s">
        <v>78</v>
      </c>
    </row>
    <row r="86" spans="1:5" x14ac:dyDescent="0.25">
      <c r="A86" t="s">
        <v>79</v>
      </c>
      <c r="B86">
        <f>$F$72*B73</f>
        <v>2.0000000000000002E-5</v>
      </c>
      <c r="C86">
        <f t="shared" ref="C86:E86" si="179">$F$72*C73</f>
        <v>6.0000000000000002E-5</v>
      </c>
      <c r="D86">
        <f t="shared" si="179"/>
        <v>2.0000000000000001E-4</v>
      </c>
      <c r="E86">
        <f t="shared" si="179"/>
        <v>5.9999999999999995E-4</v>
      </c>
    </row>
    <row r="87" spans="1:5" x14ac:dyDescent="0.25">
      <c r="A87" t="s">
        <v>80</v>
      </c>
    </row>
    <row r="88" spans="1:5" x14ac:dyDescent="0.25">
      <c r="A88" t="s">
        <v>81</v>
      </c>
    </row>
    <row r="89" spans="1:5" x14ac:dyDescent="0.25">
      <c r="A89" t="s">
        <v>82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Axial</vt:lpstr>
      <vt:lpstr>Rotation</vt:lpstr>
      <vt:lpstr>Ax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ATTIA Thomas</dc:creator>
  <cp:lastModifiedBy>TRAN Thien Nhan</cp:lastModifiedBy>
  <dcterms:created xsi:type="dcterms:W3CDTF">2017-10-03T16:14:24Z</dcterms:created>
  <dcterms:modified xsi:type="dcterms:W3CDTF">2022-01-17T16:52:27Z</dcterms:modified>
</cp:coreProperties>
</file>