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Cursos\IEE3363 Aplicaciones\Tareas\Tarea 3\Solución\"/>
    </mc:Choice>
  </mc:AlternateContent>
  <bookViews>
    <workbookView xWindow="240" yWindow="165" windowWidth="14805" windowHeight="7950" tabRatio="699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62913"/>
</workbook>
</file>

<file path=xl/calcChain.xml><?xml version="1.0" encoding="utf-8"?>
<calcChain xmlns="http://schemas.openxmlformats.org/spreadsheetml/2006/main">
  <c r="C8" i="33" l="1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2"/>
  <c r="M8" i="2" s="1"/>
  <c r="N8" i="2" s="1"/>
  <c r="C7" i="2"/>
  <c r="M7" i="2" s="1"/>
  <c r="N7" i="2" s="1"/>
  <c r="K8" i="2"/>
  <c r="K7" i="2"/>
  <c r="M3" i="2"/>
  <c r="N3" i="2" s="1"/>
  <c r="M4" i="2"/>
  <c r="N4" i="2" s="1"/>
  <c r="M5" i="2"/>
  <c r="N5" i="2" s="1"/>
  <c r="M6" i="2"/>
  <c r="N6" i="2" s="1"/>
  <c r="M2" i="2"/>
  <c r="N2" i="2" s="1"/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D3" i="2"/>
  <c r="H3" i="2" s="1"/>
  <c r="D4" i="2"/>
  <c r="H4" i="2" s="1"/>
  <c r="D5" i="2"/>
  <c r="H5" i="2" s="1"/>
  <c r="D6" i="2"/>
  <c r="D7" i="2"/>
  <c r="H7" i="2" s="1"/>
  <c r="D8" i="2"/>
  <c r="H8" i="2" s="1"/>
  <c r="H6" i="2" l="1"/>
  <c r="F2" i="2"/>
  <c r="E2" i="2"/>
  <c r="D2" i="2"/>
  <c r="AY19" i="26" l="1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C19" i="26"/>
  <c r="C7" i="33" s="1"/>
  <c r="C10" i="33" s="1"/>
  <c r="D19" i="26"/>
  <c r="D7" i="33" s="1"/>
  <c r="D10" i="33" s="1"/>
  <c r="E19" i="26"/>
  <c r="E7" i="33" s="1"/>
  <c r="E10" i="33" s="1"/>
  <c r="F19" i="26"/>
  <c r="F7" i="33" s="1"/>
  <c r="F10" i="33" s="1"/>
  <c r="G19" i="26"/>
  <c r="G7" i="33" s="1"/>
  <c r="G10" i="33" s="1"/>
  <c r="H19" i="26"/>
  <c r="H7" i="33" s="1"/>
  <c r="H10" i="33" s="1"/>
  <c r="I19" i="26"/>
  <c r="I7" i="33" s="1"/>
  <c r="I10" i="33" s="1"/>
  <c r="J19" i="26"/>
  <c r="J7" i="33" s="1"/>
  <c r="J10" i="33" s="1"/>
  <c r="K19" i="26"/>
  <c r="K7" i="33" s="1"/>
  <c r="K10" i="33" s="1"/>
  <c r="L19" i="26"/>
  <c r="L7" i="33" s="1"/>
  <c r="L10" i="33" s="1"/>
  <c r="M19" i="26"/>
  <c r="M7" i="33" s="1"/>
  <c r="M10" i="33" s="1"/>
  <c r="N19" i="26"/>
  <c r="N7" i="33" s="1"/>
  <c r="N10" i="33" s="1"/>
  <c r="O19" i="26"/>
  <c r="O7" i="33" s="1"/>
  <c r="O10" i="33" s="1"/>
  <c r="P19" i="26"/>
  <c r="P7" i="33" s="1"/>
  <c r="P10" i="33" s="1"/>
  <c r="Q19" i="26"/>
  <c r="Q7" i="33" s="1"/>
  <c r="Q10" i="33" s="1"/>
  <c r="R19" i="26"/>
  <c r="R7" i="33" s="1"/>
  <c r="R10" i="33" s="1"/>
  <c r="S19" i="26"/>
  <c r="S7" i="33" s="1"/>
  <c r="S10" i="33" s="1"/>
  <c r="T19" i="26"/>
  <c r="T7" i="33" s="1"/>
  <c r="T10" i="33" s="1"/>
  <c r="U19" i="26"/>
  <c r="U7" i="33" s="1"/>
  <c r="U10" i="33" s="1"/>
  <c r="V19" i="26"/>
  <c r="V7" i="33" s="1"/>
  <c r="V10" i="33" s="1"/>
  <c r="W19" i="26"/>
  <c r="W7" i="33" s="1"/>
  <c r="W10" i="33" s="1"/>
  <c r="X19" i="26"/>
  <c r="X7" i="33" s="1"/>
  <c r="X10" i="33" s="1"/>
  <c r="Y19" i="26"/>
  <c r="Y7" i="33" s="1"/>
  <c r="Y10" i="33" s="1"/>
  <c r="B19" i="26"/>
  <c r="B7" i="33" s="1"/>
  <c r="B10" i="33" l="1"/>
  <c r="D28" i="33"/>
  <c r="D29" i="33"/>
  <c r="G2" i="2"/>
  <c r="H2" i="2" s="1"/>
  <c r="D30" i="33" l="1"/>
  <c r="K5" i="2"/>
  <c r="K6" i="2"/>
  <c r="K3" i="2" l="1"/>
  <c r="K4" i="2"/>
  <c r="K2" i="2"/>
</calcChain>
</file>

<file path=xl/sharedStrings.xml><?xml version="1.0" encoding="utf-8"?>
<sst xmlns="http://schemas.openxmlformats.org/spreadsheetml/2006/main" count="179" uniqueCount="91">
  <si>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</si>
  <si>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</si>
  <si>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</si>
  <si>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</si>
  <si>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</si>
  <si>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</si>
  <si>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</si>
  <si>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</si>
  <si>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</si>
  <si>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</si>
  <si>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</si>
  <si>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</si>
  <si>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</si>
  <si>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</si>
  <si>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</si>
  <si>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</si>
  <si>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</si>
  <si>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</si>
  <si>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</si>
  <si>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</si>
  <si>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</si>
  <si>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</si>
  <si>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</si>
  <si>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</si>
  <si>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</si>
  <si>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</si>
  <si>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</si>
  <si>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</si>
  <si>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</si>
  <si>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</si>
  <si>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</si>
  <si>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</si>
  <si>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</si>
  <si>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G1</t>
  </si>
  <si>
    <t>Coal</t>
  </si>
  <si>
    <t>G2</t>
  </si>
  <si>
    <t>Gas</t>
  </si>
  <si>
    <t>G3</t>
  </si>
  <si>
    <t>Line1To2</t>
  </si>
  <si>
    <t>Line1To5</t>
  </si>
  <si>
    <t>Line2To3</t>
  </si>
  <si>
    <t>Line2To4</t>
  </si>
  <si>
    <t>Line2To5</t>
  </si>
  <si>
    <t>Line3To4</t>
  </si>
  <si>
    <t>Line4To5</t>
  </si>
  <si>
    <t>Line4To7</t>
  </si>
  <si>
    <t>Line4To9</t>
  </si>
  <si>
    <t>Line5To6</t>
  </si>
  <si>
    <t>Line6To11</t>
  </si>
  <si>
    <t>Line6To12</t>
  </si>
  <si>
    <t>Line6To13</t>
  </si>
  <si>
    <t>Line7To8</t>
  </si>
  <si>
    <t>Line7To9</t>
  </si>
  <si>
    <t>Line9To10</t>
  </si>
  <si>
    <t>Line9To14</t>
  </si>
  <si>
    <t>Line10To11</t>
  </si>
  <si>
    <t>Line12To13</t>
  </si>
  <si>
    <t>Line13To14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</si>
  <si>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</si>
  <si>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</si>
  <si>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</si>
  <si>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</si>
  <si>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</si>
  <si>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</si>
  <si>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</si>
  <si>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</si>
  <si>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</si>
  <si>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</si>
  <si>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</si>
  <si>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</si>
  <si>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</si>
  <si>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</si>
  <si>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</si>
  <si>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</si>
  <si>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</si>
  <si>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Wind2</t>
  </si>
  <si>
    <t>Solar8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</si>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</sst>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Demand!$B$19:$Y$19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ACE-B47E-E2C69DBB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5552"/>
        <c:axId val="56937088"/>
      </c:lineChart>
      <c:catAx>
        <c:axId val="56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37088"/>
        <c:crosses val="autoZero"/>
        <c:auto val="1"/>
        <c:lblAlgn val="ctr"/>
        <c:lblOffset val="100"/>
        <c:noMultiLvlLbl val="0"/>
      </c:catAx>
      <c:valAx>
        <c:axId val="56937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93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Demand!$AB$19:$AY$19</c:f>
              <c:numCache>
                <c:formatCode>0</c:formatCode>
                <c:ptCount val="24"/>
                <c:pt idx="0">
                  <c:v>73.5</c:v>
                </c:pt>
                <c:pt idx="1">
                  <c:v>59.935135135135155</c:v>
                </c:pt>
                <c:pt idx="2">
                  <c:v>52.670270270270279</c:v>
                </c:pt>
                <c:pt idx="3">
                  <c:v>47.22162162162163</c:v>
                </c:pt>
                <c:pt idx="4">
                  <c:v>45.405405405405411</c:v>
                </c:pt>
                <c:pt idx="5">
                  <c:v>54.486486486486505</c:v>
                </c:pt>
                <c:pt idx="6">
                  <c:v>63.567567567567579</c:v>
                </c:pt>
                <c:pt idx="7">
                  <c:v>70.832432432432441</c:v>
                </c:pt>
                <c:pt idx="8">
                  <c:v>74.464864864864879</c:v>
                </c:pt>
                <c:pt idx="9">
                  <c:v>79.913513513513536</c:v>
                </c:pt>
                <c:pt idx="10">
                  <c:v>80.821621621621617</c:v>
                </c:pt>
                <c:pt idx="11">
                  <c:v>76.281081081081098</c:v>
                </c:pt>
                <c:pt idx="12">
                  <c:v>72.64864864864866</c:v>
                </c:pt>
                <c:pt idx="13">
                  <c:v>69.016216216216236</c:v>
                </c:pt>
                <c:pt idx="14">
                  <c:v>79.913513513513536</c:v>
                </c:pt>
                <c:pt idx="15">
                  <c:v>81.72972972972974</c:v>
                </c:pt>
                <c:pt idx="16">
                  <c:v>77.189189189189207</c:v>
                </c:pt>
                <c:pt idx="17">
                  <c:v>80.821621621621617</c:v>
                </c:pt>
                <c:pt idx="18">
                  <c:v>85.362162162162164</c:v>
                </c:pt>
                <c:pt idx="19">
                  <c:v>88.994594594594602</c:v>
                </c:pt>
                <c:pt idx="20">
                  <c:v>90.810810810810821</c:v>
                </c:pt>
                <c:pt idx="21">
                  <c:v>81.72972972972974</c:v>
                </c:pt>
                <c:pt idx="22">
                  <c:v>79.005405405405412</c:v>
                </c:pt>
                <c:pt idx="23">
                  <c:v>74.464864864864879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B-4E38-9B4D-944C5773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296"/>
        <c:axId val="58073088"/>
      </c:lineChart>
      <c:catAx>
        <c:axId val="580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3088"/>
        <c:crosses val="autoZero"/>
        <c:auto val="1"/>
        <c:lblAlgn val="ctr"/>
        <c:lblOffset val="100"/>
        <c:noMultiLvlLbl val="0"/>
      </c:catAx>
      <c:valAx>
        <c:axId val="58073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0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Renewables!$B$7:$Y$7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40A6-AB50-02765029434F}"/>
            </c:ext>
          </c:extLst>
        </c:ser>
        <c:ser>
          <c:idx val="1"/>
          <c:order val="1"/>
          <c:tx>
            <c:v>Wind</c:v>
          </c:tx>
          <c:val>
            <c:numRef>
              <c:f>Renewables!$B$8:$Y$8</c:f>
              <c:numCache>
                <c:formatCode>0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40A6-AB50-02765029434F}"/>
            </c:ext>
          </c:extLst>
        </c:ser>
        <c:ser>
          <c:idx val="2"/>
          <c:order val="2"/>
          <c:tx>
            <c:v>Solar</c:v>
          </c:tx>
          <c:val>
            <c:numRef>
              <c:f>Renewables!$B$9:$Y$9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1-40A6-AB50-02765029434F}"/>
            </c:ext>
          </c:extLst>
        </c:ser>
        <c:ser>
          <c:idx val="3"/>
          <c:order val="3"/>
          <c:tx>
            <c:strRef>
              <c:f>Renewables!$A$10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Renewables!$B$10:$Y$10</c:f>
              <c:numCache>
                <c:formatCode>0</c:formatCode>
                <c:ptCount val="24"/>
                <c:pt idx="0">
                  <c:v>227.83297191515373</c:v>
                </c:pt>
                <c:pt idx="1">
                  <c:v>181.7743904371865</c:v>
                </c:pt>
                <c:pt idx="2">
                  <c:v>157.92770931365436</c:v>
                </c:pt>
                <c:pt idx="3">
                  <c:v>137.76774739516489</c:v>
                </c:pt>
                <c:pt idx="4">
                  <c:v>131.24859575847478</c:v>
                </c:pt>
                <c:pt idx="5">
                  <c:v>155.63149098220663</c:v>
                </c:pt>
                <c:pt idx="6">
                  <c:v>163.24804569729005</c:v>
                </c:pt>
                <c:pt idx="7">
                  <c:v>155.23665309137766</c:v>
                </c:pt>
                <c:pt idx="8">
                  <c:v>147.43211508965601</c:v>
                </c:pt>
                <c:pt idx="9">
                  <c:v>158.97371343940415</c:v>
                </c:pt>
                <c:pt idx="10">
                  <c:v>159.02505950161819</c:v>
                </c:pt>
                <c:pt idx="11">
                  <c:v>139.36174961642035</c:v>
                </c:pt>
                <c:pt idx="12">
                  <c:v>124.79003543627954</c:v>
                </c:pt>
                <c:pt idx="13">
                  <c:v>111.47735759243626</c:v>
                </c:pt>
                <c:pt idx="14">
                  <c:v>153.49227270332116</c:v>
                </c:pt>
                <c:pt idx="15">
                  <c:v>172.15752895741986</c:v>
                </c:pt>
                <c:pt idx="16">
                  <c:v>184.60742582109248</c:v>
                </c:pt>
                <c:pt idx="17">
                  <c:v>227.45595811057791</c:v>
                </c:pt>
                <c:pt idx="18">
                  <c:v>262.4299360020255</c:v>
                </c:pt>
                <c:pt idx="19">
                  <c:v>279.11277304696443</c:v>
                </c:pt>
                <c:pt idx="20">
                  <c:v>284.01729518147738</c:v>
                </c:pt>
                <c:pt idx="21">
                  <c:v>252.5290104194485</c:v>
                </c:pt>
                <c:pt idx="22">
                  <c:v>245.89616544154788</c:v>
                </c:pt>
                <c:pt idx="23">
                  <c:v>231.19330406718274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1-40A6-AB50-0276502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2496"/>
        <c:axId val="79964032"/>
      </c:lineChart>
      <c:catAx>
        <c:axId val="79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64032"/>
        <c:crosses val="autoZero"/>
        <c:auto val="1"/>
        <c:lblAlgn val="ctr"/>
        <c:lblOffset val="100"/>
        <c:noMultiLvlLbl val="0"/>
      </c:catAx>
      <c:valAx>
        <c:axId val="79964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962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605116</xdr:colOff>
      <xdr:row>0</xdr:row>
      <xdr:rowOff>1</xdr:rowOff>
    </xdr:from>
    <xdr:to>
      <xdr:col>14</xdr:col>
      <xdr:colOff>459236</xdr:colOff>
      <xdr:row>24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5" y="1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25</xdr:col>
      <xdr:colOff>0</xdr:colOff>
      <xdr:row>33</xdr:row>
      <xdr:rowOff>179294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51</xdr:col>
      <xdr:colOff>0</xdr:colOff>
      <xdr:row>33</xdr:row>
      <xdr:rowOff>179294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16</xdr:col>
      <xdr:colOff>459238</xdr:colOff>
      <xdr:row>23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824" y="0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25</xdr:col>
      <xdr:colOff>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tabSelected="1" zoomScale="85" zoomScaleNormal="85" workbookViewId="0"/>
  </sheetViews>
  <sheetFormatPr defaultRowHeight="15" x14ac:dyDescent="0.25"/>
  <cols>
    <col min="1" max="1" width="6.5703125" bestFit="1" customWidth="1"/>
    <col min="2" max="2" width="10.28515625" bestFit="1" customWidth="1"/>
    <col min="3" max="3" width="10" bestFit="1" customWidth="1"/>
    <col min="4" max="5" width="6" customWidth="1"/>
  </cols>
  <sheetData>
    <row r="1" spans="1:5" x14ac:dyDescent="0.25">
      <c r="A1" t="s">
        <v>1</v>
      </c>
      <c r="B1" t="s">
        <v>72</v>
      </c>
      <c r="C1" t="s">
        <v>73</v>
      </c>
      <c r="D1" t="s">
        <v>62</v>
      </c>
      <c r="E1" t="s">
        <v>63</v>
      </c>
    </row>
    <row r="2" spans="1:5" x14ac:dyDescent="0.25">
      <c r="A2" t="s">
        <v>19</v>
      </c>
      <c r="B2" s="3">
        <v>1.06</v>
      </c>
      <c r="C2" s="3">
        <v>0.94</v>
      </c>
      <c r="D2">
        <v>0</v>
      </c>
      <c r="E2">
        <v>0</v>
      </c>
    </row>
    <row r="3" spans="1:5" x14ac:dyDescent="0.25">
      <c r="A3" t="s">
        <v>20</v>
      </c>
      <c r="B3" s="3">
        <v>1.06</v>
      </c>
      <c r="C3" s="3">
        <v>0.94</v>
      </c>
      <c r="D3">
        <v>0</v>
      </c>
      <c r="E3">
        <v>0</v>
      </c>
    </row>
    <row r="4" spans="1:5" x14ac:dyDescent="0.25">
      <c r="A4" t="s">
        <v>21</v>
      </c>
      <c r="B4" s="3">
        <v>1.06</v>
      </c>
      <c r="C4" s="3">
        <v>0.94</v>
      </c>
      <c r="D4">
        <v>0</v>
      </c>
      <c r="E4">
        <v>0</v>
      </c>
    </row>
    <row r="5" spans="1:5" x14ac:dyDescent="0.25">
      <c r="A5" t="s">
        <v>22</v>
      </c>
      <c r="B5" s="3">
        <v>1.06</v>
      </c>
      <c r="C5" s="3">
        <v>0.94</v>
      </c>
      <c r="D5">
        <v>0</v>
      </c>
      <c r="E5">
        <v>0</v>
      </c>
    </row>
    <row r="6" spans="1:5" x14ac:dyDescent="0.25">
      <c r="A6" t="s">
        <v>23</v>
      </c>
      <c r="B6" s="3">
        <v>1.06</v>
      </c>
      <c r="C6" s="3">
        <v>0.94</v>
      </c>
      <c r="D6">
        <v>0</v>
      </c>
      <c r="E6">
        <v>0</v>
      </c>
    </row>
    <row r="7" spans="1:5" x14ac:dyDescent="0.25">
      <c r="A7" t="s">
        <v>24</v>
      </c>
      <c r="B7" s="3">
        <v>1.06</v>
      </c>
      <c r="C7" s="3">
        <v>0.94</v>
      </c>
      <c r="D7">
        <v>0</v>
      </c>
      <c r="E7">
        <v>0</v>
      </c>
    </row>
    <row r="8" spans="1:5" x14ac:dyDescent="0.25">
      <c r="A8" t="s">
        <v>25</v>
      </c>
      <c r="B8" s="3">
        <v>1.06</v>
      </c>
      <c r="C8" s="3">
        <v>0.94</v>
      </c>
      <c r="D8">
        <v>0</v>
      </c>
      <c r="E8">
        <v>0</v>
      </c>
    </row>
    <row r="9" spans="1:5" x14ac:dyDescent="0.25">
      <c r="A9" t="s">
        <v>26</v>
      </c>
      <c r="B9" s="3">
        <v>1.06</v>
      </c>
      <c r="C9" s="3">
        <v>0.94</v>
      </c>
      <c r="D9">
        <v>0</v>
      </c>
      <c r="E9">
        <v>0</v>
      </c>
    </row>
    <row r="10" spans="1:5" x14ac:dyDescent="0.25">
      <c r="A10" t="s">
        <v>27</v>
      </c>
      <c r="B10" s="3">
        <v>1.06</v>
      </c>
      <c r="C10" s="3">
        <v>0.94</v>
      </c>
      <c r="D10">
        <v>0</v>
      </c>
      <c r="E10">
        <v>0</v>
      </c>
    </row>
    <row r="11" spans="1:5" x14ac:dyDescent="0.25">
      <c r="A11" t="s">
        <v>28</v>
      </c>
      <c r="B11" s="3">
        <v>1.06</v>
      </c>
      <c r="C11" s="3">
        <v>0.94</v>
      </c>
      <c r="D11">
        <v>0</v>
      </c>
      <c r="E11">
        <v>0</v>
      </c>
    </row>
    <row r="12" spans="1:5" x14ac:dyDescent="0.25">
      <c r="A12" t="s">
        <v>29</v>
      </c>
      <c r="B12" s="3">
        <v>1.06</v>
      </c>
      <c r="C12" s="3">
        <v>0.94</v>
      </c>
      <c r="D12">
        <v>0</v>
      </c>
      <c r="E12">
        <v>0</v>
      </c>
    </row>
    <row r="13" spans="1:5" x14ac:dyDescent="0.25">
      <c r="A13" t="s">
        <v>30</v>
      </c>
      <c r="B13" s="3">
        <v>1.06</v>
      </c>
      <c r="C13" s="3">
        <v>0.94</v>
      </c>
      <c r="D13">
        <v>0</v>
      </c>
      <c r="E13">
        <v>0</v>
      </c>
    </row>
    <row r="14" spans="1:5" x14ac:dyDescent="0.25">
      <c r="A14" t="s">
        <v>31</v>
      </c>
      <c r="B14" s="3">
        <v>1.06</v>
      </c>
      <c r="C14" s="3">
        <v>0.94</v>
      </c>
      <c r="D14">
        <v>0</v>
      </c>
      <c r="E14">
        <v>0</v>
      </c>
    </row>
    <row r="15" spans="1:5" x14ac:dyDescent="0.25">
      <c r="A15" t="s">
        <v>32</v>
      </c>
      <c r="B15" s="3">
        <v>1.06</v>
      </c>
      <c r="C15" s="3">
        <v>0.94</v>
      </c>
      <c r="D15">
        <v>0</v>
      </c>
      <c r="E15">
        <v>0</v>
      </c>
    </row>
    <row r="16" spans="1:5" x14ac:dyDescent="0.25">
      <c r="A16" t="s">
        <v>10</v>
      </c>
      <c r="B16" s="3"/>
      <c r="C1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19"/>
  <sheetViews>
    <sheetView zoomScale="85" zoomScaleNormal="85" workbookViewId="0"/>
  </sheetViews>
  <sheetFormatPr defaultRowHeight="15" x14ac:dyDescent="0.25"/>
  <cols>
    <col min="1" max="1" width="9.7109375" bestFit="1" customWidth="1"/>
    <col min="2" max="10" width="5.7109375" bestFit="1" customWidth="1"/>
    <col min="11" max="12" width="6.7109375" bestFit="1" customWidth="1"/>
    <col min="13" max="15" width="5.7109375" bestFit="1" customWidth="1"/>
    <col min="16" max="17" width="6.7109375" bestFit="1" customWidth="1"/>
    <col min="18" max="18" width="5.7109375" bestFit="1" customWidth="1"/>
    <col min="19" max="24" width="6.7109375" bestFit="1" customWidth="1"/>
    <col min="25" max="25" width="5.7109375" bestFit="1" customWidth="1"/>
    <col min="27" max="27" width="10.85546875" bestFit="1" customWidth="1"/>
    <col min="28" max="51" width="5.7109375" bestFit="1" customWidth="1"/>
  </cols>
  <sheetData>
    <row r="1" spans="1:51" x14ac:dyDescent="0.25">
      <c r="A1" t="s">
        <v>66</v>
      </c>
      <c r="AA1" t="s">
        <v>67</v>
      </c>
    </row>
    <row r="2" spans="1:51" x14ac:dyDescent="0.25">
      <c r="A2" t="s">
        <v>65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65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25">
      <c r="A3" t="s">
        <v>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AA3" t="s">
        <v>19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</row>
    <row r="4" spans="1:51" x14ac:dyDescent="0.25">
      <c r="A4" t="s">
        <v>20</v>
      </c>
      <c r="B4" s="4">
        <v>21.7</v>
      </c>
      <c r="C4" s="4">
        <v>17.695135135135139</v>
      </c>
      <c r="D4" s="4">
        <v>15.550270270270273</v>
      </c>
      <c r="E4" s="4">
        <v>13.941621621621625</v>
      </c>
      <c r="F4" s="4">
        <v>13.405405405405409</v>
      </c>
      <c r="G4" s="4">
        <v>16.086486486486489</v>
      </c>
      <c r="H4" s="4">
        <v>18.767567567567571</v>
      </c>
      <c r="I4" s="4">
        <v>20.912432432432439</v>
      </c>
      <c r="J4" s="4">
        <v>21.984864864864868</v>
      </c>
      <c r="K4" s="4">
        <v>23.593513513513521</v>
      </c>
      <c r="L4" s="4">
        <v>23.861621621621627</v>
      </c>
      <c r="M4" s="4">
        <v>22.521081081081086</v>
      </c>
      <c r="N4" s="4">
        <v>21.448648648648653</v>
      </c>
      <c r="O4" s="4">
        <v>20.376216216216221</v>
      </c>
      <c r="P4" s="4">
        <v>23.593513513513521</v>
      </c>
      <c r="Q4" s="4">
        <v>24.129729729729736</v>
      </c>
      <c r="R4" s="4">
        <v>22.789189189189194</v>
      </c>
      <c r="S4" s="4">
        <v>23.861621621621627</v>
      </c>
      <c r="T4" s="4">
        <v>25.202162162162164</v>
      </c>
      <c r="U4" s="4">
        <v>26.274594594594603</v>
      </c>
      <c r="V4" s="4">
        <v>26.810810810810818</v>
      </c>
      <c r="W4" s="4">
        <v>24.129729729729736</v>
      </c>
      <c r="X4" s="4">
        <v>23.325405405405409</v>
      </c>
      <c r="Y4" s="4">
        <v>21.984864864864868</v>
      </c>
      <c r="AA4" t="s">
        <v>20</v>
      </c>
      <c r="AB4" s="4">
        <v>12.7</v>
      </c>
      <c r="AC4" s="4">
        <v>10.356138996138998</v>
      </c>
      <c r="AD4" s="4">
        <v>9.1008494208494231</v>
      </c>
      <c r="AE4" s="4">
        <v>8.1593822393822411</v>
      </c>
      <c r="AF4" s="4">
        <v>7.8455598455598468</v>
      </c>
      <c r="AG4" s="4">
        <v>9.4146718146718165</v>
      </c>
      <c r="AH4" s="4">
        <v>10.983783783783785</v>
      </c>
      <c r="AI4" s="4">
        <v>12.239073359073362</v>
      </c>
      <c r="AJ4" s="4">
        <v>12.866718146718148</v>
      </c>
      <c r="AK4" s="4">
        <v>13.808185328185331</v>
      </c>
      <c r="AL4" s="4">
        <v>13.965096525096527</v>
      </c>
      <c r="AM4" s="4">
        <v>13.180540540540543</v>
      </c>
      <c r="AN4" s="4">
        <v>12.552895752895754</v>
      </c>
      <c r="AO4" s="4">
        <v>11.925250965250967</v>
      </c>
      <c r="AP4" s="4">
        <v>13.808185328185331</v>
      </c>
      <c r="AQ4" s="4">
        <v>14.122007722007725</v>
      </c>
      <c r="AR4" s="4">
        <v>13.33745173745174</v>
      </c>
      <c r="AS4" s="4">
        <v>13.965096525096527</v>
      </c>
      <c r="AT4" s="4">
        <v>14.749652509652512</v>
      </c>
      <c r="AU4" s="4">
        <v>15.377297297297302</v>
      </c>
      <c r="AV4" s="4">
        <v>15.691119691119694</v>
      </c>
      <c r="AW4" s="4">
        <v>14.122007722007725</v>
      </c>
      <c r="AX4" s="4">
        <v>13.651274131274132</v>
      </c>
      <c r="AY4" s="4">
        <v>12.866718146718148</v>
      </c>
    </row>
    <row r="5" spans="1:51" x14ac:dyDescent="0.25">
      <c r="A5" t="s">
        <v>21</v>
      </c>
      <c r="B5" s="4">
        <v>94.2</v>
      </c>
      <c r="C5" s="4">
        <v>76.814826254826272</v>
      </c>
      <c r="D5" s="4">
        <v>67.503938223938235</v>
      </c>
      <c r="E5" s="4">
        <v>60.520772200772214</v>
      </c>
      <c r="F5" s="4">
        <v>58.193050193050205</v>
      </c>
      <c r="G5" s="4">
        <v>69.831660231660251</v>
      </c>
      <c r="H5" s="4">
        <v>81.470270270270291</v>
      </c>
      <c r="I5" s="4">
        <v>90.781158301158328</v>
      </c>
      <c r="J5" s="4">
        <v>95.436602316602333</v>
      </c>
      <c r="K5" s="4">
        <v>102.41976833976837</v>
      </c>
      <c r="L5" s="4">
        <v>103.58362934362937</v>
      </c>
      <c r="M5" s="4">
        <v>97.764324324324349</v>
      </c>
      <c r="N5" s="4">
        <v>93.10888030888033</v>
      </c>
      <c r="O5" s="4">
        <v>88.453436293436312</v>
      </c>
      <c r="P5" s="4">
        <v>102.41976833976837</v>
      </c>
      <c r="Q5" s="4">
        <v>104.74749034749037</v>
      </c>
      <c r="R5" s="4">
        <v>98.92818532818535</v>
      </c>
      <c r="S5" s="4">
        <v>103.58362934362937</v>
      </c>
      <c r="T5" s="4">
        <v>109.40293436293437</v>
      </c>
      <c r="U5" s="4">
        <v>114.05837837837841</v>
      </c>
      <c r="V5" s="4">
        <v>116.38610038610041</v>
      </c>
      <c r="W5" s="4">
        <v>104.74749034749037</v>
      </c>
      <c r="X5" s="4">
        <v>101.25590733590735</v>
      </c>
      <c r="Y5" s="4">
        <v>95.436602316602333</v>
      </c>
      <c r="AA5" t="s">
        <v>21</v>
      </c>
      <c r="AB5" s="4">
        <v>19</v>
      </c>
      <c r="AC5" s="4">
        <v>15.493436293436297</v>
      </c>
      <c r="AD5" s="4">
        <v>13.615444015444016</v>
      </c>
      <c r="AE5" s="4">
        <v>12.20694980694981</v>
      </c>
      <c r="AF5" s="4">
        <v>11.737451737451741</v>
      </c>
      <c r="AG5" s="4">
        <v>14.084942084942089</v>
      </c>
      <c r="AH5" s="4">
        <v>16.432432432432439</v>
      </c>
      <c r="AI5" s="4">
        <v>18.310424710424716</v>
      </c>
      <c r="AJ5" s="4">
        <v>19.249420849420851</v>
      </c>
      <c r="AK5" s="4">
        <v>20.657915057915066</v>
      </c>
      <c r="AL5" s="4">
        <v>20.892664092664095</v>
      </c>
      <c r="AM5" s="4">
        <v>19.718918918918924</v>
      </c>
      <c r="AN5" s="4">
        <v>18.779922779922781</v>
      </c>
      <c r="AO5" s="4">
        <v>17.840926640926643</v>
      </c>
      <c r="AP5" s="4">
        <v>20.657915057915066</v>
      </c>
      <c r="AQ5" s="4">
        <v>21.127413127413131</v>
      </c>
      <c r="AR5" s="4">
        <v>19.953667953667956</v>
      </c>
      <c r="AS5" s="4">
        <v>20.892664092664095</v>
      </c>
      <c r="AT5" s="4">
        <v>22.06640926640927</v>
      </c>
      <c r="AU5" s="4">
        <v>23.005405405405408</v>
      </c>
      <c r="AV5" s="4">
        <v>23.474903474903481</v>
      </c>
      <c r="AW5" s="4">
        <v>21.127413127413131</v>
      </c>
      <c r="AX5" s="4">
        <v>20.423166023166026</v>
      </c>
      <c r="AY5" s="4">
        <v>19.249420849420851</v>
      </c>
    </row>
    <row r="6" spans="1:51" x14ac:dyDescent="0.25">
      <c r="A6" t="s">
        <v>22</v>
      </c>
      <c r="B6" s="4">
        <v>47.8</v>
      </c>
      <c r="C6" s="4">
        <v>38.978223938223948</v>
      </c>
      <c r="D6" s="4">
        <v>34.253590733590741</v>
      </c>
      <c r="E6" s="4">
        <v>30.710115830115839</v>
      </c>
      <c r="F6" s="4">
        <v>29.528957528957534</v>
      </c>
      <c r="G6" s="4">
        <v>35.434749034749046</v>
      </c>
      <c r="H6" s="4">
        <v>41.340540540540552</v>
      </c>
      <c r="I6" s="4">
        <v>46.065173745173759</v>
      </c>
      <c r="J6" s="4">
        <v>48.427490347490355</v>
      </c>
      <c r="K6" s="4">
        <v>51.970965250965264</v>
      </c>
      <c r="L6" s="4">
        <v>52.561544401544417</v>
      </c>
      <c r="M6" s="4">
        <v>49.608648648648661</v>
      </c>
      <c r="N6" s="4">
        <v>47.246332046332057</v>
      </c>
      <c r="O6" s="4">
        <v>44.884015444015454</v>
      </c>
      <c r="P6" s="4">
        <v>51.970965250965264</v>
      </c>
      <c r="Q6" s="4">
        <v>53.152123552123562</v>
      </c>
      <c r="R6" s="4">
        <v>50.199227799227813</v>
      </c>
      <c r="S6" s="4">
        <v>52.561544401544417</v>
      </c>
      <c r="T6" s="4">
        <v>55.514440154440159</v>
      </c>
      <c r="U6" s="4">
        <v>57.876756756756777</v>
      </c>
      <c r="V6" s="4">
        <v>59.057915057915068</v>
      </c>
      <c r="W6" s="4">
        <v>53.152123552123562</v>
      </c>
      <c r="X6" s="4">
        <v>51.380386100386104</v>
      </c>
      <c r="Y6" s="4">
        <v>48.427490347490355</v>
      </c>
      <c r="AA6" t="s">
        <v>22</v>
      </c>
      <c r="AB6" s="4">
        <v>-3.9</v>
      </c>
      <c r="AC6" s="4">
        <v>-3.1802316602316614</v>
      </c>
      <c r="AD6" s="4">
        <v>-2.7947490347490351</v>
      </c>
      <c r="AE6" s="4">
        <v>-2.5056370656370666</v>
      </c>
      <c r="AF6" s="4">
        <v>-2.4092664092664098</v>
      </c>
      <c r="AG6" s="4">
        <v>-2.8911196911196924</v>
      </c>
      <c r="AH6" s="4">
        <v>-3.372972972972974</v>
      </c>
      <c r="AI6" s="4">
        <v>-3.7584555984555998</v>
      </c>
      <c r="AJ6" s="4">
        <v>-3.9511969111969121</v>
      </c>
      <c r="AK6" s="4">
        <v>-4.2403088803088815</v>
      </c>
      <c r="AL6" s="4">
        <v>-4.2884942084942104</v>
      </c>
      <c r="AM6" s="4">
        <v>-4.0475675675675689</v>
      </c>
      <c r="AN6" s="4">
        <v>-3.8548262548262557</v>
      </c>
      <c r="AO6" s="4">
        <v>-3.6620849420849431</v>
      </c>
      <c r="AP6" s="4">
        <v>-4.2403088803088815</v>
      </c>
      <c r="AQ6" s="4">
        <v>-4.3366795366795374</v>
      </c>
      <c r="AR6" s="4">
        <v>-4.0957528957528968</v>
      </c>
      <c r="AS6" s="4">
        <v>-4.2884942084942104</v>
      </c>
      <c r="AT6" s="4">
        <v>-4.5294208494208501</v>
      </c>
      <c r="AU6" s="4">
        <v>-4.7221621621621646</v>
      </c>
      <c r="AV6" s="4">
        <v>-4.8185328185328196</v>
      </c>
      <c r="AW6" s="4">
        <v>-4.3366795366795374</v>
      </c>
      <c r="AX6" s="4">
        <v>-4.1921235521235527</v>
      </c>
      <c r="AY6" s="4">
        <v>-3.9511969111969121</v>
      </c>
    </row>
    <row r="7" spans="1:51" x14ac:dyDescent="0.25">
      <c r="A7" t="s">
        <v>23</v>
      </c>
      <c r="B7" s="4">
        <v>7.6</v>
      </c>
      <c r="C7" s="4">
        <v>6.1973745173745192</v>
      </c>
      <c r="D7" s="4">
        <v>5.4461776061776073</v>
      </c>
      <c r="E7" s="4">
        <v>4.8827799227799238</v>
      </c>
      <c r="F7" s="4">
        <v>4.6949806949806963</v>
      </c>
      <c r="G7" s="4">
        <v>5.6339768339768348</v>
      </c>
      <c r="H7" s="4">
        <v>6.5729729729729742</v>
      </c>
      <c r="I7" s="4">
        <v>7.3241698841698861</v>
      </c>
      <c r="J7" s="4">
        <v>7.6997683397683412</v>
      </c>
      <c r="K7" s="4">
        <v>8.2631660231660256</v>
      </c>
      <c r="L7" s="4">
        <v>8.3570656370656398</v>
      </c>
      <c r="M7" s="4">
        <v>7.8875675675675696</v>
      </c>
      <c r="N7" s="4">
        <v>7.5119691119691137</v>
      </c>
      <c r="O7" s="4">
        <v>7.1363706563706577</v>
      </c>
      <c r="P7" s="4">
        <v>8.2631660231660256</v>
      </c>
      <c r="Q7" s="4">
        <v>8.4509652509652522</v>
      </c>
      <c r="R7" s="4">
        <v>7.9814671814671829</v>
      </c>
      <c r="S7" s="4">
        <v>8.3570656370656398</v>
      </c>
      <c r="T7" s="4">
        <v>8.8265637065637073</v>
      </c>
      <c r="U7" s="4">
        <v>9.2021621621621641</v>
      </c>
      <c r="V7" s="4">
        <v>9.3899613899613925</v>
      </c>
      <c r="W7" s="4">
        <v>8.4509652509652522</v>
      </c>
      <c r="X7" s="4">
        <v>8.1692664092664096</v>
      </c>
      <c r="Y7" s="4">
        <v>7.6997683397683412</v>
      </c>
      <c r="AA7" t="s">
        <v>23</v>
      </c>
      <c r="AB7" s="4">
        <v>1.6</v>
      </c>
      <c r="AC7" s="4">
        <v>1.3047104247104253</v>
      </c>
      <c r="AD7" s="4">
        <v>1.1465637065637071</v>
      </c>
      <c r="AE7" s="4">
        <v>1.0279536679536683</v>
      </c>
      <c r="AF7" s="4">
        <v>0.98841698841698877</v>
      </c>
      <c r="AG7" s="4">
        <v>1.1861003861003863</v>
      </c>
      <c r="AH7" s="4">
        <v>1.3837837837837843</v>
      </c>
      <c r="AI7" s="4">
        <v>1.5419305019305025</v>
      </c>
      <c r="AJ7" s="4">
        <v>1.6210038610038615</v>
      </c>
      <c r="AK7" s="4">
        <v>1.7396138996139003</v>
      </c>
      <c r="AL7" s="4">
        <v>1.7593822393822403</v>
      </c>
      <c r="AM7" s="4">
        <v>1.6605405405405413</v>
      </c>
      <c r="AN7" s="4">
        <v>1.5814671814671821</v>
      </c>
      <c r="AO7" s="4">
        <v>1.5023938223938229</v>
      </c>
      <c r="AP7" s="4">
        <v>1.7396138996139003</v>
      </c>
      <c r="AQ7" s="4">
        <v>1.7791505791505795</v>
      </c>
      <c r="AR7" s="4">
        <v>1.6803088803088808</v>
      </c>
      <c r="AS7" s="4">
        <v>1.7593822393822403</v>
      </c>
      <c r="AT7" s="4">
        <v>1.8582239382239387</v>
      </c>
      <c r="AU7" s="4">
        <v>1.9372972972972977</v>
      </c>
      <c r="AV7" s="4">
        <v>1.9768339768339775</v>
      </c>
      <c r="AW7" s="4">
        <v>1.7791505791505795</v>
      </c>
      <c r="AX7" s="4">
        <v>1.7198455598455602</v>
      </c>
      <c r="AY7" s="4">
        <v>1.6210038610038615</v>
      </c>
    </row>
    <row r="8" spans="1:51" x14ac:dyDescent="0.25">
      <c r="A8" t="s">
        <v>24</v>
      </c>
      <c r="B8" s="4">
        <v>11.2</v>
      </c>
      <c r="C8" s="4">
        <v>9.1329729729729756</v>
      </c>
      <c r="D8" s="4">
        <v>8.0259459459459475</v>
      </c>
      <c r="E8" s="4">
        <v>7.1956756756756777</v>
      </c>
      <c r="F8" s="4">
        <v>6.9189189189189202</v>
      </c>
      <c r="G8" s="4">
        <v>8.3027027027027049</v>
      </c>
      <c r="H8" s="4">
        <v>9.6864864864864888</v>
      </c>
      <c r="I8" s="4">
        <v>10.793513513513517</v>
      </c>
      <c r="J8" s="4">
        <v>11.347027027027028</v>
      </c>
      <c r="K8" s="4">
        <v>12.177297297297301</v>
      </c>
      <c r="L8" s="4">
        <v>12.31567567567568</v>
      </c>
      <c r="M8" s="4">
        <v>11.623783783783788</v>
      </c>
      <c r="N8" s="4">
        <v>11.070270270270273</v>
      </c>
      <c r="O8" s="4">
        <v>10.516756756756758</v>
      </c>
      <c r="P8" s="4">
        <v>12.177297297297301</v>
      </c>
      <c r="Q8" s="4">
        <v>12.454054054054057</v>
      </c>
      <c r="R8" s="4">
        <v>11.762162162162165</v>
      </c>
      <c r="S8" s="4">
        <v>12.31567567567568</v>
      </c>
      <c r="T8" s="4">
        <v>13.007567567567568</v>
      </c>
      <c r="U8" s="4">
        <v>13.561081081081085</v>
      </c>
      <c r="V8" s="4">
        <v>13.83783783783784</v>
      </c>
      <c r="W8" s="4">
        <v>12.454054054054057</v>
      </c>
      <c r="X8" s="4">
        <v>12.03891891891892</v>
      </c>
      <c r="Y8" s="4">
        <v>11.347027027027028</v>
      </c>
      <c r="AA8" t="s">
        <v>24</v>
      </c>
      <c r="AB8" s="4">
        <v>7.5000000000000009</v>
      </c>
      <c r="AC8" s="4">
        <v>6.1158301158301187</v>
      </c>
      <c r="AD8" s="4">
        <v>5.3745173745173762</v>
      </c>
      <c r="AE8" s="4">
        <v>4.8185328185328204</v>
      </c>
      <c r="AF8" s="4">
        <v>4.6332046332046346</v>
      </c>
      <c r="AG8" s="4">
        <v>5.5598455598455621</v>
      </c>
      <c r="AH8" s="4">
        <v>6.4864864864864877</v>
      </c>
      <c r="AI8" s="4">
        <v>7.2277992277992302</v>
      </c>
      <c r="AJ8" s="4">
        <v>7.5984555984556001</v>
      </c>
      <c r="AK8" s="4">
        <v>8.1544401544401577</v>
      </c>
      <c r="AL8" s="4">
        <v>8.2471042471042502</v>
      </c>
      <c r="AM8" s="4">
        <v>7.7837837837837869</v>
      </c>
      <c r="AN8" s="4">
        <v>7.4131274131274152</v>
      </c>
      <c r="AO8" s="4">
        <v>7.0424710424710435</v>
      </c>
      <c r="AP8" s="4">
        <v>8.1544401544401577</v>
      </c>
      <c r="AQ8" s="4">
        <v>8.3397683397683409</v>
      </c>
      <c r="AR8" s="4">
        <v>7.8764478764478794</v>
      </c>
      <c r="AS8" s="4">
        <v>8.2471042471042502</v>
      </c>
      <c r="AT8" s="4">
        <v>8.7104247104247108</v>
      </c>
      <c r="AU8" s="4">
        <v>9.0810810810810842</v>
      </c>
      <c r="AV8" s="4">
        <v>9.2664092664092692</v>
      </c>
      <c r="AW8" s="4">
        <v>8.3397683397683409</v>
      </c>
      <c r="AX8" s="4">
        <v>8.0617760617760634</v>
      </c>
      <c r="AY8" s="4">
        <v>7.5984555984556001</v>
      </c>
    </row>
    <row r="9" spans="1:51" x14ac:dyDescent="0.25">
      <c r="A9" t="s">
        <v>25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t="s">
        <v>25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</row>
    <row r="10" spans="1:51" x14ac:dyDescent="0.25">
      <c r="A10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AA10" t="s">
        <v>26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</row>
    <row r="11" spans="1:51" x14ac:dyDescent="0.25">
      <c r="A11" t="s">
        <v>27</v>
      </c>
      <c r="B11" s="4">
        <v>29.5</v>
      </c>
      <c r="C11" s="4">
        <v>24.055598455598464</v>
      </c>
      <c r="D11" s="4">
        <v>21.139768339768342</v>
      </c>
      <c r="E11" s="4">
        <v>18.952895752895756</v>
      </c>
      <c r="F11" s="4">
        <v>18.223938223938227</v>
      </c>
      <c r="G11" s="4">
        <v>21.868725868725875</v>
      </c>
      <c r="H11" s="4">
        <v>25.513513513513519</v>
      </c>
      <c r="I11" s="4">
        <v>28.429343629343638</v>
      </c>
      <c r="J11" s="4">
        <v>29.88725868725869</v>
      </c>
      <c r="K11" s="4">
        <v>32.074131274131283</v>
      </c>
      <c r="L11" s="4">
        <v>32.438610038610044</v>
      </c>
      <c r="M11" s="4">
        <v>30.616216216216223</v>
      </c>
      <c r="N11" s="4">
        <v>29.158301158301164</v>
      </c>
      <c r="O11" s="4">
        <v>27.700386100386105</v>
      </c>
      <c r="P11" s="4">
        <v>32.074131274131283</v>
      </c>
      <c r="Q11" s="4">
        <v>32.803088803088812</v>
      </c>
      <c r="R11" s="4">
        <v>30.980694980694988</v>
      </c>
      <c r="S11" s="4">
        <v>32.438610038610044</v>
      </c>
      <c r="T11" s="4">
        <v>34.261003861003864</v>
      </c>
      <c r="U11" s="4">
        <v>35.718918918918931</v>
      </c>
      <c r="V11" s="4">
        <v>36.447876447876453</v>
      </c>
      <c r="W11" s="4">
        <v>32.803088803088812</v>
      </c>
      <c r="X11" s="4">
        <v>31.709652509652514</v>
      </c>
      <c r="Y11" s="4">
        <v>29.88725868725869</v>
      </c>
      <c r="AA11" t="s">
        <v>27</v>
      </c>
      <c r="AB11" s="4">
        <v>16.600000000000001</v>
      </c>
      <c r="AC11" s="4">
        <v>13.536370656370663</v>
      </c>
      <c r="AD11" s="4">
        <v>11.895598455598456</v>
      </c>
      <c r="AE11" s="4">
        <v>10.665019305019309</v>
      </c>
      <c r="AF11" s="4">
        <v>10.254826254826257</v>
      </c>
      <c r="AG11" s="4">
        <v>12.305791505791511</v>
      </c>
      <c r="AH11" s="4">
        <v>14.356756756756763</v>
      </c>
      <c r="AI11" s="4">
        <v>15.997528957528964</v>
      </c>
      <c r="AJ11" s="4">
        <v>16.817915057915062</v>
      </c>
      <c r="AK11" s="4">
        <v>18.048494208494215</v>
      </c>
      <c r="AL11" s="4">
        <v>18.253590733590737</v>
      </c>
      <c r="AM11" s="4">
        <v>17.228108108108113</v>
      </c>
      <c r="AN11" s="4">
        <v>16.407722007722015</v>
      </c>
      <c r="AO11" s="4">
        <v>15.587335907335911</v>
      </c>
      <c r="AP11" s="4">
        <v>18.048494208494215</v>
      </c>
      <c r="AQ11" s="4">
        <v>18.458687258687267</v>
      </c>
      <c r="AR11" s="4">
        <v>17.433204633204639</v>
      </c>
      <c r="AS11" s="4">
        <v>18.253590733590737</v>
      </c>
      <c r="AT11" s="4">
        <v>19.279073359073362</v>
      </c>
      <c r="AU11" s="4">
        <v>20.099459459459467</v>
      </c>
      <c r="AV11" s="4">
        <v>20.509652509652515</v>
      </c>
      <c r="AW11" s="4">
        <v>18.458687258687267</v>
      </c>
      <c r="AX11" s="4">
        <v>17.843397683397686</v>
      </c>
      <c r="AY11" s="4">
        <v>16.817915057915062</v>
      </c>
    </row>
    <row r="12" spans="1:51" x14ac:dyDescent="0.25">
      <c r="A12" t="s">
        <v>28</v>
      </c>
      <c r="B12" s="4">
        <v>9</v>
      </c>
      <c r="C12" s="4">
        <v>7.3389961389961407</v>
      </c>
      <c r="D12" s="4">
        <v>6.4494208494208509</v>
      </c>
      <c r="E12" s="4">
        <v>5.7822393822393838</v>
      </c>
      <c r="F12" s="4">
        <v>5.5598455598455612</v>
      </c>
      <c r="G12" s="4">
        <v>6.6718146718146727</v>
      </c>
      <c r="H12" s="4">
        <v>7.7837837837837851</v>
      </c>
      <c r="I12" s="4">
        <v>8.6733590733590766</v>
      </c>
      <c r="J12" s="4">
        <v>9.1181467181467184</v>
      </c>
      <c r="K12" s="4">
        <v>9.7853281853281882</v>
      </c>
      <c r="L12" s="4">
        <v>9.8965250965250995</v>
      </c>
      <c r="M12" s="4">
        <v>9.3405405405405428</v>
      </c>
      <c r="N12" s="4">
        <v>8.8957528957528975</v>
      </c>
      <c r="O12" s="4">
        <v>8.4509652509652522</v>
      </c>
      <c r="P12" s="4">
        <v>9.7853281853281882</v>
      </c>
      <c r="Q12" s="4">
        <v>10.007722007722009</v>
      </c>
      <c r="R12" s="4">
        <v>9.4517374517374542</v>
      </c>
      <c r="S12" s="4">
        <v>9.8965250965250995</v>
      </c>
      <c r="T12" s="4">
        <v>10.452509652509653</v>
      </c>
      <c r="U12" s="4">
        <v>10.8972972972973</v>
      </c>
      <c r="V12" s="4">
        <v>11.119691119691122</v>
      </c>
      <c r="W12" s="4">
        <v>10.007722007722009</v>
      </c>
      <c r="X12" s="4">
        <v>9.674131274131275</v>
      </c>
      <c r="Y12" s="4">
        <v>9.1181467181467184</v>
      </c>
      <c r="AA12" t="s">
        <v>28</v>
      </c>
      <c r="AB12" s="4">
        <v>5.8</v>
      </c>
      <c r="AC12" s="4">
        <v>4.7295752895752905</v>
      </c>
      <c r="AD12" s="4">
        <v>4.1562934362934367</v>
      </c>
      <c r="AE12" s="4">
        <v>3.7263320463320477</v>
      </c>
      <c r="AF12" s="4">
        <v>3.5830115830115838</v>
      </c>
      <c r="AG12" s="4">
        <v>4.2996138996138997</v>
      </c>
      <c r="AH12" s="4">
        <v>5.0162162162162174</v>
      </c>
      <c r="AI12" s="4">
        <v>5.5894980694980712</v>
      </c>
      <c r="AJ12" s="4">
        <v>5.8761389961389963</v>
      </c>
      <c r="AK12" s="4">
        <v>6.3061003861003879</v>
      </c>
      <c r="AL12" s="4">
        <v>6.377760617760619</v>
      </c>
      <c r="AM12" s="4">
        <v>6.019459459459461</v>
      </c>
      <c r="AN12" s="4">
        <v>5.7328185328185342</v>
      </c>
      <c r="AO12" s="4">
        <v>5.4461776061776073</v>
      </c>
      <c r="AP12" s="4">
        <v>6.3061003861003879</v>
      </c>
      <c r="AQ12" s="4">
        <v>6.44942084942085</v>
      </c>
      <c r="AR12" s="4">
        <v>6.0911196911196921</v>
      </c>
      <c r="AS12" s="4">
        <v>6.377760617760619</v>
      </c>
      <c r="AT12" s="4">
        <v>6.736061776061776</v>
      </c>
      <c r="AU12" s="4">
        <v>7.0227027027027047</v>
      </c>
      <c r="AV12" s="4">
        <v>7.1660231660231677</v>
      </c>
      <c r="AW12" s="4">
        <v>6.44942084942085</v>
      </c>
      <c r="AX12" s="4">
        <v>6.2344401544401542</v>
      </c>
      <c r="AY12" s="4">
        <v>5.8761389961389963</v>
      </c>
    </row>
    <row r="13" spans="1:51" x14ac:dyDescent="0.25">
      <c r="A13" t="s">
        <v>29</v>
      </c>
      <c r="B13" s="4">
        <v>3.5</v>
      </c>
      <c r="C13" s="4">
        <v>2.8540540540540547</v>
      </c>
      <c r="D13" s="4">
        <v>2.5081081081081087</v>
      </c>
      <c r="E13" s="4">
        <v>2.2486486486486492</v>
      </c>
      <c r="F13" s="4">
        <v>2.1621621621621627</v>
      </c>
      <c r="G13" s="4">
        <v>2.5945945945945952</v>
      </c>
      <c r="H13" s="4">
        <v>3.0270270270270276</v>
      </c>
      <c r="I13" s="4">
        <v>3.372972972972974</v>
      </c>
      <c r="J13" s="4">
        <v>3.5459459459459461</v>
      </c>
      <c r="K13" s="4">
        <v>3.8054054054054065</v>
      </c>
      <c r="L13" s="4">
        <v>3.8486486486486493</v>
      </c>
      <c r="M13" s="4">
        <v>3.6324324324324331</v>
      </c>
      <c r="N13" s="4">
        <v>3.4594594594594601</v>
      </c>
      <c r="O13" s="4">
        <v>3.2864864864864871</v>
      </c>
      <c r="P13" s="4">
        <v>3.8054054054054065</v>
      </c>
      <c r="Q13" s="4">
        <v>3.8918918918918926</v>
      </c>
      <c r="R13" s="4">
        <v>3.6756756756756763</v>
      </c>
      <c r="S13" s="4">
        <v>3.8486486486486493</v>
      </c>
      <c r="T13" s="4">
        <v>4.0648648648648651</v>
      </c>
      <c r="U13" s="4">
        <v>4.237837837837839</v>
      </c>
      <c r="V13" s="4">
        <v>4.3243243243243255</v>
      </c>
      <c r="W13" s="4">
        <v>3.8918918918918926</v>
      </c>
      <c r="X13" s="4">
        <v>3.7621621621621624</v>
      </c>
      <c r="Y13" s="4">
        <v>3.5459459459459461</v>
      </c>
      <c r="AA13" t="s">
        <v>29</v>
      </c>
      <c r="AB13" s="4">
        <v>1.8</v>
      </c>
      <c r="AC13" s="4">
        <v>1.467799227799228</v>
      </c>
      <c r="AD13" s="4">
        <v>1.2898841698841701</v>
      </c>
      <c r="AE13" s="4">
        <v>1.1564478764478767</v>
      </c>
      <c r="AF13" s="4">
        <v>1.1119691119691122</v>
      </c>
      <c r="AG13" s="4">
        <v>1.3343629343629346</v>
      </c>
      <c r="AH13" s="4">
        <v>1.5567567567567571</v>
      </c>
      <c r="AI13" s="4">
        <v>1.7346718146718152</v>
      </c>
      <c r="AJ13" s="4">
        <v>1.8236293436293438</v>
      </c>
      <c r="AK13" s="4">
        <v>1.9570656370656376</v>
      </c>
      <c r="AL13" s="4">
        <v>1.9793050193050197</v>
      </c>
      <c r="AM13" s="4">
        <v>1.8681081081081086</v>
      </c>
      <c r="AN13" s="4">
        <v>1.7791505791505795</v>
      </c>
      <c r="AO13" s="4">
        <v>1.6901930501930504</v>
      </c>
      <c r="AP13" s="4">
        <v>1.9570656370656376</v>
      </c>
      <c r="AQ13" s="4">
        <v>2.0015444015444017</v>
      </c>
      <c r="AR13" s="4">
        <v>1.8903474903474908</v>
      </c>
      <c r="AS13" s="4">
        <v>1.9793050193050197</v>
      </c>
      <c r="AT13" s="4">
        <v>2.0905019305019308</v>
      </c>
      <c r="AU13" s="4">
        <v>2.1794594594594598</v>
      </c>
      <c r="AV13" s="4">
        <v>2.2239382239382244</v>
      </c>
      <c r="AW13" s="4">
        <v>2.0015444015444017</v>
      </c>
      <c r="AX13" s="4">
        <v>1.9348262548262549</v>
      </c>
      <c r="AY13" s="4">
        <v>1.8236293436293438</v>
      </c>
    </row>
    <row r="14" spans="1:51" x14ac:dyDescent="0.25">
      <c r="A14" t="s">
        <v>30</v>
      </c>
      <c r="B14" s="4">
        <v>6.1</v>
      </c>
      <c r="C14" s="4">
        <v>4.9742084942084954</v>
      </c>
      <c r="D14" s="4">
        <v>4.3712741312741317</v>
      </c>
      <c r="E14" s="4">
        <v>3.91907335907336</v>
      </c>
      <c r="F14" s="4">
        <v>3.7683397683397688</v>
      </c>
      <c r="G14" s="4">
        <v>4.5220077220077233</v>
      </c>
      <c r="H14" s="4">
        <v>5.2756756756756769</v>
      </c>
      <c r="I14" s="4">
        <v>5.8786100386100406</v>
      </c>
      <c r="J14" s="4">
        <v>6.1800772200772203</v>
      </c>
      <c r="K14" s="4">
        <v>6.6322779922779942</v>
      </c>
      <c r="L14" s="4">
        <v>6.7076447876447896</v>
      </c>
      <c r="M14" s="4">
        <v>6.3308108108108119</v>
      </c>
      <c r="N14" s="4">
        <v>6.0293436293436304</v>
      </c>
      <c r="O14" s="4">
        <v>5.727876447876449</v>
      </c>
      <c r="P14" s="4">
        <v>6.6322779922779942</v>
      </c>
      <c r="Q14" s="4">
        <v>6.783011583011584</v>
      </c>
      <c r="R14" s="4">
        <v>6.4061776061776072</v>
      </c>
      <c r="S14" s="4">
        <v>6.7076447876447896</v>
      </c>
      <c r="T14" s="4">
        <v>7.0844787644787646</v>
      </c>
      <c r="U14" s="4">
        <v>7.3859459459459478</v>
      </c>
      <c r="V14" s="4">
        <v>7.5366795366795376</v>
      </c>
      <c r="W14" s="4">
        <v>6.783011583011584</v>
      </c>
      <c r="X14" s="4">
        <v>6.5569111969111979</v>
      </c>
      <c r="Y14" s="4">
        <v>6.1800772200772203</v>
      </c>
      <c r="AA14" t="s">
        <v>30</v>
      </c>
      <c r="AB14" s="4">
        <v>1.6</v>
      </c>
      <c r="AC14" s="4">
        <v>1.3047104247104251</v>
      </c>
      <c r="AD14" s="4">
        <v>1.1465637065637069</v>
      </c>
      <c r="AE14" s="4">
        <v>1.0279536679536683</v>
      </c>
      <c r="AF14" s="4">
        <v>0.98841698841698866</v>
      </c>
      <c r="AG14" s="4">
        <v>1.1861003861003867</v>
      </c>
      <c r="AH14" s="4">
        <v>1.3837837837837843</v>
      </c>
      <c r="AI14" s="4">
        <v>1.5419305019305025</v>
      </c>
      <c r="AJ14" s="4">
        <v>1.6210038610038611</v>
      </c>
      <c r="AK14" s="4">
        <v>1.7396138996139006</v>
      </c>
      <c r="AL14" s="4">
        <v>1.75938223938224</v>
      </c>
      <c r="AM14" s="4">
        <v>1.6605405405405409</v>
      </c>
      <c r="AN14" s="4">
        <v>1.5814671814671819</v>
      </c>
      <c r="AO14" s="4">
        <v>1.5023938223938227</v>
      </c>
      <c r="AP14" s="4">
        <v>1.7396138996139006</v>
      </c>
      <c r="AQ14" s="4">
        <v>1.7791505791505797</v>
      </c>
      <c r="AR14" s="4">
        <v>1.6803088803088808</v>
      </c>
      <c r="AS14" s="4">
        <v>1.75938223938224</v>
      </c>
      <c r="AT14" s="4">
        <v>1.8582239382239385</v>
      </c>
      <c r="AU14" s="4">
        <v>1.9372972972972982</v>
      </c>
      <c r="AV14" s="4">
        <v>1.9768339768339773</v>
      </c>
      <c r="AW14" s="4">
        <v>1.7791505791505797</v>
      </c>
      <c r="AX14" s="4">
        <v>1.7198455598455602</v>
      </c>
      <c r="AY14" s="4">
        <v>1.6210038610038611</v>
      </c>
    </row>
    <row r="15" spans="1:51" x14ac:dyDescent="0.25">
      <c r="A15" t="s">
        <v>31</v>
      </c>
      <c r="B15" s="4">
        <v>13.5</v>
      </c>
      <c r="C15" s="4">
        <v>11.008494208494213</v>
      </c>
      <c r="D15" s="4">
        <v>9.6741312741312768</v>
      </c>
      <c r="E15" s="4">
        <v>8.6733590733590766</v>
      </c>
      <c r="F15" s="4">
        <v>8.3397683397683426</v>
      </c>
      <c r="G15" s="4">
        <v>10.007722007722011</v>
      </c>
      <c r="H15" s="4">
        <v>11.675675675675679</v>
      </c>
      <c r="I15" s="4">
        <v>13.010038610038615</v>
      </c>
      <c r="J15" s="4">
        <v>13.677220077220079</v>
      </c>
      <c r="K15" s="4">
        <v>14.677992277992283</v>
      </c>
      <c r="L15" s="4">
        <v>14.844787644787649</v>
      </c>
      <c r="M15" s="4">
        <v>14.010810810810815</v>
      </c>
      <c r="N15" s="4">
        <v>13.343629343629347</v>
      </c>
      <c r="O15" s="4">
        <v>12.676447876447879</v>
      </c>
      <c r="P15" s="4">
        <v>14.677992277992283</v>
      </c>
      <c r="Q15" s="4">
        <v>15.011583011583015</v>
      </c>
      <c r="R15" s="4">
        <v>14.177606177606181</v>
      </c>
      <c r="S15" s="4">
        <v>14.844787644787649</v>
      </c>
      <c r="T15" s="4">
        <v>15.67876447876448</v>
      </c>
      <c r="U15" s="4">
        <v>16.345945945945953</v>
      </c>
      <c r="V15" s="4">
        <v>16.679536679536685</v>
      </c>
      <c r="W15" s="4">
        <v>15.011583011583015</v>
      </c>
      <c r="X15" s="4">
        <v>14.511196911196913</v>
      </c>
      <c r="Y15" s="4">
        <v>13.677220077220079</v>
      </c>
      <c r="AA15" t="s">
        <v>31</v>
      </c>
      <c r="AB15" s="4">
        <v>5.8</v>
      </c>
      <c r="AC15" s="4">
        <v>4.7295752895752914</v>
      </c>
      <c r="AD15" s="4">
        <v>4.1562934362934376</v>
      </c>
      <c r="AE15" s="4">
        <v>3.7263320463320473</v>
      </c>
      <c r="AF15" s="4">
        <v>3.5830115830115838</v>
      </c>
      <c r="AG15" s="4">
        <v>4.2996138996139006</v>
      </c>
      <c r="AH15" s="4">
        <v>5.0162162162162174</v>
      </c>
      <c r="AI15" s="4">
        <v>5.5894980694980712</v>
      </c>
      <c r="AJ15" s="4">
        <v>5.8761389961389972</v>
      </c>
      <c r="AK15" s="4">
        <v>6.3061003861003879</v>
      </c>
      <c r="AL15" s="4">
        <v>6.377760617760619</v>
      </c>
      <c r="AM15" s="4">
        <v>6.019459459459461</v>
      </c>
      <c r="AN15" s="4">
        <v>5.7328185328185342</v>
      </c>
      <c r="AO15" s="4">
        <v>5.4461776061776073</v>
      </c>
      <c r="AP15" s="4">
        <v>6.3061003861003879</v>
      </c>
      <c r="AQ15" s="4">
        <v>6.4494208494208509</v>
      </c>
      <c r="AR15" s="4">
        <v>6.091119691119693</v>
      </c>
      <c r="AS15" s="4">
        <v>6.377760617760619</v>
      </c>
      <c r="AT15" s="4">
        <v>6.736061776061776</v>
      </c>
      <c r="AU15" s="4">
        <v>7.0227027027027056</v>
      </c>
      <c r="AV15" s="4">
        <v>7.1660231660231677</v>
      </c>
      <c r="AW15" s="4">
        <v>6.4494208494208509</v>
      </c>
      <c r="AX15" s="4">
        <v>6.2344401544401551</v>
      </c>
      <c r="AY15" s="4">
        <v>5.8761389961389972</v>
      </c>
    </row>
    <row r="16" spans="1:51" x14ac:dyDescent="0.25">
      <c r="A16" t="s">
        <v>32</v>
      </c>
      <c r="B16" s="4">
        <v>14.9</v>
      </c>
      <c r="C16" s="4">
        <v>12.150115830115833</v>
      </c>
      <c r="D16" s="4">
        <v>10.67737451737452</v>
      </c>
      <c r="E16" s="4">
        <v>9.5728185328185358</v>
      </c>
      <c r="F16" s="4">
        <v>9.2046332046332076</v>
      </c>
      <c r="G16" s="4">
        <v>11.045559845559849</v>
      </c>
      <c r="H16" s="4">
        <v>12.88648648648649</v>
      </c>
      <c r="I16" s="4">
        <v>14.359227799227805</v>
      </c>
      <c r="J16" s="4">
        <v>15.095598455598457</v>
      </c>
      <c r="K16" s="4">
        <v>16.200154440154446</v>
      </c>
      <c r="L16" s="4">
        <v>16.384247104247109</v>
      </c>
      <c r="M16" s="4">
        <v>15.463783783783787</v>
      </c>
      <c r="N16" s="4">
        <v>14.727413127413131</v>
      </c>
      <c r="O16" s="4">
        <v>13.991042471042475</v>
      </c>
      <c r="P16" s="4">
        <v>16.200154440154446</v>
      </c>
      <c r="Q16" s="4">
        <v>16.568339768339772</v>
      </c>
      <c r="R16" s="4">
        <v>15.647876447876452</v>
      </c>
      <c r="S16" s="4">
        <v>16.384247104247109</v>
      </c>
      <c r="T16" s="4">
        <v>17.304710424710425</v>
      </c>
      <c r="U16" s="4">
        <v>18.041081081081085</v>
      </c>
      <c r="V16" s="4">
        <v>18.409266409266415</v>
      </c>
      <c r="W16" s="4">
        <v>16.568339768339772</v>
      </c>
      <c r="X16" s="4">
        <v>16.016061776061779</v>
      </c>
      <c r="Y16" s="4">
        <v>15.095598455598457</v>
      </c>
      <c r="AA16" t="s">
        <v>32</v>
      </c>
      <c r="AB16" s="4">
        <v>5</v>
      </c>
      <c r="AC16" s="4">
        <v>4.0772200772200788</v>
      </c>
      <c r="AD16" s="4">
        <v>3.5830115830115838</v>
      </c>
      <c r="AE16" s="4">
        <v>3.2123552123552135</v>
      </c>
      <c r="AF16" s="4">
        <v>3.0888030888030897</v>
      </c>
      <c r="AG16" s="4">
        <v>3.7065637065637076</v>
      </c>
      <c r="AH16" s="4">
        <v>4.3243243243243255</v>
      </c>
      <c r="AI16" s="4">
        <v>4.8185328185328204</v>
      </c>
      <c r="AJ16" s="4">
        <v>5.0656370656370662</v>
      </c>
      <c r="AK16" s="4">
        <v>5.4362934362934379</v>
      </c>
      <c r="AL16" s="4">
        <v>5.4980694980694995</v>
      </c>
      <c r="AM16" s="4">
        <v>5.1891891891891904</v>
      </c>
      <c r="AN16" s="4">
        <v>4.9420849420849438</v>
      </c>
      <c r="AO16" s="4">
        <v>4.6949806949806954</v>
      </c>
      <c r="AP16" s="4">
        <v>5.4362934362934379</v>
      </c>
      <c r="AQ16" s="4">
        <v>5.5598455598455612</v>
      </c>
      <c r="AR16" s="4">
        <v>5.2509652509652529</v>
      </c>
      <c r="AS16" s="4">
        <v>5.4980694980694995</v>
      </c>
      <c r="AT16" s="4">
        <v>5.8069498069498069</v>
      </c>
      <c r="AU16" s="4">
        <v>6.0540540540540553</v>
      </c>
      <c r="AV16" s="4">
        <v>6.1776061776061795</v>
      </c>
      <c r="AW16" s="4">
        <v>5.5598455598455612</v>
      </c>
      <c r="AX16" s="4">
        <v>5.3745173745173753</v>
      </c>
      <c r="AY16" s="4">
        <v>5.0656370656370662</v>
      </c>
    </row>
    <row r="17" spans="1:51" x14ac:dyDescent="0.25">
      <c r="A17" t="s">
        <v>10</v>
      </c>
      <c r="AA17" t="s">
        <v>10</v>
      </c>
    </row>
    <row r="19" spans="1:51" x14ac:dyDescent="0.25">
      <c r="A19" t="s">
        <v>18</v>
      </c>
      <c r="B19" s="1">
        <f t="shared" ref="B19:Y19" si="0">SUM(B3:B16)</f>
        <v>258.99999999999994</v>
      </c>
      <c r="C19" s="1">
        <f t="shared" si="0"/>
        <v>211.20000000000002</v>
      </c>
      <c r="D19" s="1">
        <f t="shared" si="0"/>
        <v>185.60000000000002</v>
      </c>
      <c r="E19" s="1">
        <f t="shared" si="0"/>
        <v>166.40000000000003</v>
      </c>
      <c r="F19" s="1">
        <f t="shared" si="0"/>
        <v>160.00000000000003</v>
      </c>
      <c r="G19" s="1">
        <f t="shared" si="0"/>
        <v>192.00000000000003</v>
      </c>
      <c r="H19" s="1">
        <f t="shared" si="0"/>
        <v>224.00000000000003</v>
      </c>
      <c r="I19" s="1">
        <f t="shared" si="0"/>
        <v>249.60000000000008</v>
      </c>
      <c r="J19" s="1">
        <f t="shared" si="0"/>
        <v>262.40000000000003</v>
      </c>
      <c r="K19" s="1">
        <f t="shared" si="0"/>
        <v>281.60000000000008</v>
      </c>
      <c r="L19" s="1">
        <f t="shared" si="0"/>
        <v>284.80000000000007</v>
      </c>
      <c r="M19" s="1">
        <f t="shared" si="0"/>
        <v>268.80000000000007</v>
      </c>
      <c r="N19" s="1">
        <f t="shared" si="0"/>
        <v>256.00000000000006</v>
      </c>
      <c r="O19" s="1">
        <f t="shared" si="0"/>
        <v>243.20000000000005</v>
      </c>
      <c r="P19" s="1">
        <f t="shared" si="0"/>
        <v>281.60000000000008</v>
      </c>
      <c r="Q19" s="1">
        <f t="shared" si="0"/>
        <v>288.00000000000011</v>
      </c>
      <c r="R19" s="1">
        <f t="shared" si="0"/>
        <v>272.00000000000006</v>
      </c>
      <c r="S19" s="1">
        <f t="shared" si="0"/>
        <v>284.80000000000007</v>
      </c>
      <c r="T19" s="1">
        <f t="shared" si="0"/>
        <v>300.80000000000013</v>
      </c>
      <c r="U19" s="1">
        <f t="shared" si="0"/>
        <v>313.60000000000008</v>
      </c>
      <c r="V19" s="1">
        <f t="shared" si="0"/>
        <v>320.00000000000006</v>
      </c>
      <c r="W19" s="1">
        <f t="shared" si="0"/>
        <v>288.00000000000011</v>
      </c>
      <c r="X19" s="1">
        <f t="shared" si="0"/>
        <v>278.40000000000003</v>
      </c>
      <c r="Y19" s="1">
        <f t="shared" si="0"/>
        <v>262.40000000000003</v>
      </c>
      <c r="AA19" t="s">
        <v>18</v>
      </c>
      <c r="AB19" s="1">
        <f t="shared" ref="AB19:AY19" si="1">SUM(AB3:AB16)</f>
        <v>73.5</v>
      </c>
      <c r="AC19" s="1">
        <f t="shared" si="1"/>
        <v>59.935135135135155</v>
      </c>
      <c r="AD19" s="1">
        <f t="shared" si="1"/>
        <v>52.670270270270279</v>
      </c>
      <c r="AE19" s="1">
        <f t="shared" si="1"/>
        <v>47.22162162162163</v>
      </c>
      <c r="AF19" s="1">
        <f t="shared" si="1"/>
        <v>45.405405405405411</v>
      </c>
      <c r="AG19" s="1">
        <f t="shared" si="1"/>
        <v>54.486486486486505</v>
      </c>
      <c r="AH19" s="1">
        <f t="shared" si="1"/>
        <v>63.567567567567579</v>
      </c>
      <c r="AI19" s="1">
        <f t="shared" si="1"/>
        <v>70.832432432432441</v>
      </c>
      <c r="AJ19" s="1">
        <f t="shared" si="1"/>
        <v>74.464864864864879</v>
      </c>
      <c r="AK19" s="1">
        <f t="shared" si="1"/>
        <v>79.913513513513536</v>
      </c>
      <c r="AL19" s="1">
        <f t="shared" si="1"/>
        <v>80.821621621621617</v>
      </c>
      <c r="AM19" s="1">
        <f t="shared" si="1"/>
        <v>76.281081081081098</v>
      </c>
      <c r="AN19" s="1">
        <f t="shared" si="1"/>
        <v>72.64864864864866</v>
      </c>
      <c r="AO19" s="1">
        <f t="shared" si="1"/>
        <v>69.016216216216236</v>
      </c>
      <c r="AP19" s="1">
        <f t="shared" si="1"/>
        <v>79.913513513513536</v>
      </c>
      <c r="AQ19" s="1">
        <f t="shared" si="1"/>
        <v>81.72972972972974</v>
      </c>
      <c r="AR19" s="1">
        <f t="shared" si="1"/>
        <v>77.189189189189207</v>
      </c>
      <c r="AS19" s="1">
        <f t="shared" si="1"/>
        <v>80.821621621621617</v>
      </c>
      <c r="AT19" s="1">
        <f t="shared" si="1"/>
        <v>85.362162162162164</v>
      </c>
      <c r="AU19" s="1">
        <f t="shared" si="1"/>
        <v>88.994594594594602</v>
      </c>
      <c r="AV19" s="1">
        <f t="shared" si="1"/>
        <v>90.810810810810821</v>
      </c>
      <c r="AW19" s="1">
        <f t="shared" si="1"/>
        <v>81.72972972972974</v>
      </c>
      <c r="AX19" s="1">
        <f t="shared" si="1"/>
        <v>79.005405405405412</v>
      </c>
      <c r="AY19" s="1">
        <f t="shared" si="1"/>
        <v>74.464864864864879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1"/>
  <sheetViews>
    <sheetView zoomScale="85" zoomScaleNormal="85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1" max="1" width="10.42578125" bestFit="1" customWidth="1"/>
    <col min="2" max="2" width="5.5703125" bestFit="1" customWidth="1"/>
    <col min="3" max="3" width="11.28515625" bestFit="1" customWidth="1"/>
    <col min="4" max="4" width="11" bestFit="1" customWidth="1"/>
    <col min="5" max="5" width="13.5703125" bestFit="1" customWidth="1"/>
    <col min="6" max="6" width="13.28515625" bestFit="1" customWidth="1"/>
    <col min="7" max="7" width="13.85546875" customWidth="1"/>
    <col min="8" max="8" width="12.7109375" bestFit="1" customWidth="1"/>
    <col min="9" max="9" width="7" bestFit="1" customWidth="1"/>
    <col min="10" max="10" width="7.85546875" bestFit="1" customWidth="1"/>
    <col min="11" max="12" width="5.28515625" bestFit="1" customWidth="1"/>
    <col min="13" max="13" width="14.7109375" bestFit="1" customWidth="1"/>
    <col min="14" max="14" width="12.7109375" bestFit="1" customWidth="1"/>
    <col min="15" max="15" width="21.85546875" bestFit="1" customWidth="1"/>
    <col min="16" max="16" width="6" bestFit="1" customWidth="1"/>
    <col min="17" max="17" width="11.28515625" bestFit="1" customWidth="1"/>
    <col min="18" max="18" width="8" bestFit="1" customWidth="1"/>
    <col min="19" max="19" width="11.85546875" bestFit="1" customWidth="1"/>
    <col min="20" max="20" width="17.5703125" bestFit="1" customWidth="1"/>
  </cols>
  <sheetData>
    <row r="1" spans="1:20" x14ac:dyDescent="0.25">
      <c r="A1" t="s">
        <v>0</v>
      </c>
      <c r="B1" t="s">
        <v>1</v>
      </c>
      <c r="C1" t="s">
        <v>4</v>
      </c>
      <c r="D1" t="s">
        <v>5</v>
      </c>
      <c r="E1" t="s">
        <v>68</v>
      </c>
      <c r="F1" t="s">
        <v>69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s="5" t="s">
        <v>58</v>
      </c>
      <c r="M1" t="s">
        <v>7</v>
      </c>
      <c r="N1" t="s">
        <v>8</v>
      </c>
      <c r="O1" t="s">
        <v>15</v>
      </c>
      <c r="P1" t="s">
        <v>77</v>
      </c>
      <c r="Q1" t="s">
        <v>13</v>
      </c>
      <c r="R1" t="s">
        <v>71</v>
      </c>
      <c r="S1" t="s">
        <v>14</v>
      </c>
      <c r="T1" t="s">
        <v>78</v>
      </c>
    </row>
    <row r="2" spans="1:20" x14ac:dyDescent="0.25">
      <c r="A2" t="s">
        <v>33</v>
      </c>
      <c r="B2" t="s">
        <v>19</v>
      </c>
      <c r="C2">
        <v>100</v>
      </c>
      <c r="D2">
        <f>C2*Q2</f>
        <v>40</v>
      </c>
      <c r="E2">
        <f>C2*R2</f>
        <v>70</v>
      </c>
      <c r="F2">
        <f>-C2*R2</f>
        <v>-70</v>
      </c>
      <c r="G2" s="1">
        <f>C2*S2</f>
        <v>20</v>
      </c>
      <c r="H2" s="1">
        <f>MAX(D2+0.01,G2)</f>
        <v>40.01</v>
      </c>
      <c r="I2">
        <v>8</v>
      </c>
      <c r="J2">
        <v>8</v>
      </c>
      <c r="K2">
        <f>IF(L2&gt;0,MAX(I2,J2),-MAX(I2,J2))</f>
        <v>-8</v>
      </c>
      <c r="L2" s="5">
        <v>0</v>
      </c>
      <c r="M2">
        <f>C2*T2</f>
        <v>3000</v>
      </c>
      <c r="N2">
        <f>M2/5</f>
        <v>600</v>
      </c>
      <c r="O2">
        <v>20</v>
      </c>
      <c r="P2" t="s">
        <v>34</v>
      </c>
      <c r="Q2" s="2">
        <v>0.4</v>
      </c>
      <c r="R2" s="2">
        <v>0.7</v>
      </c>
      <c r="S2" s="2">
        <v>0.2</v>
      </c>
      <c r="T2" s="3">
        <v>30</v>
      </c>
    </row>
    <row r="3" spans="1:20" x14ac:dyDescent="0.25">
      <c r="A3" t="s">
        <v>35</v>
      </c>
      <c r="B3" t="s">
        <v>20</v>
      </c>
      <c r="C3">
        <v>75</v>
      </c>
      <c r="D3">
        <f t="shared" ref="D3:D8" si="0">C3*Q3</f>
        <v>7.5</v>
      </c>
      <c r="E3">
        <f t="shared" ref="E3:E8" si="1">C3*R3</f>
        <v>52.5</v>
      </c>
      <c r="F3">
        <f t="shared" ref="F3:F8" si="2">-C3*R3</f>
        <v>-52.5</v>
      </c>
      <c r="G3" s="1">
        <f t="shared" ref="G3:G8" si="3">C3*S3</f>
        <v>22.5</v>
      </c>
      <c r="H3" s="1">
        <f t="shared" ref="H3:H8" si="4">MAX(D3+0.01,G3)</f>
        <v>22.5</v>
      </c>
      <c r="I3">
        <v>4</v>
      </c>
      <c r="J3">
        <v>4</v>
      </c>
      <c r="K3">
        <f t="shared" ref="K3:K4" si="5">IF(L3&gt;0,MAX(I3,J3),-MAX(I3,J3))</f>
        <v>-4</v>
      </c>
      <c r="L3" s="5">
        <v>0</v>
      </c>
      <c r="M3">
        <f t="shared" ref="M3:M8" si="6">C3*T3</f>
        <v>2250</v>
      </c>
      <c r="N3">
        <f t="shared" ref="N3:N8" si="7">M3/5</f>
        <v>450</v>
      </c>
      <c r="O3">
        <v>40</v>
      </c>
      <c r="P3" t="s">
        <v>36</v>
      </c>
      <c r="Q3" s="2">
        <v>0.1</v>
      </c>
      <c r="R3" s="2">
        <v>0.7</v>
      </c>
      <c r="S3" s="2">
        <v>0.3</v>
      </c>
      <c r="T3" s="3">
        <v>30</v>
      </c>
    </row>
    <row r="4" spans="1:20" x14ac:dyDescent="0.25">
      <c r="A4" t="s">
        <v>37</v>
      </c>
      <c r="B4" t="s">
        <v>21</v>
      </c>
      <c r="C4">
        <v>75</v>
      </c>
      <c r="D4">
        <f t="shared" si="0"/>
        <v>7.5</v>
      </c>
      <c r="E4">
        <f t="shared" si="1"/>
        <v>52.5</v>
      </c>
      <c r="F4">
        <f t="shared" si="2"/>
        <v>-52.5</v>
      </c>
      <c r="G4" s="1">
        <f t="shared" si="3"/>
        <v>22.5</v>
      </c>
      <c r="H4" s="1">
        <f t="shared" si="4"/>
        <v>22.5</v>
      </c>
      <c r="I4">
        <v>4</v>
      </c>
      <c r="J4">
        <v>4</v>
      </c>
      <c r="K4">
        <f t="shared" si="5"/>
        <v>-4</v>
      </c>
      <c r="L4" s="5">
        <v>0</v>
      </c>
      <c r="M4">
        <f t="shared" si="6"/>
        <v>2250</v>
      </c>
      <c r="N4">
        <f t="shared" si="7"/>
        <v>450</v>
      </c>
      <c r="O4">
        <v>60</v>
      </c>
      <c r="P4" t="s">
        <v>36</v>
      </c>
      <c r="Q4" s="2">
        <v>0.1</v>
      </c>
      <c r="R4" s="2">
        <v>0.7</v>
      </c>
      <c r="S4" s="2">
        <v>0.3</v>
      </c>
      <c r="T4" s="3">
        <v>30</v>
      </c>
    </row>
    <row r="5" spans="1:20" x14ac:dyDescent="0.25">
      <c r="A5" t="s">
        <v>60</v>
      </c>
      <c r="B5" t="s">
        <v>24</v>
      </c>
      <c r="C5">
        <v>75</v>
      </c>
      <c r="D5">
        <f t="shared" si="0"/>
        <v>7.5</v>
      </c>
      <c r="E5">
        <f t="shared" si="1"/>
        <v>52.5</v>
      </c>
      <c r="F5">
        <f t="shared" si="2"/>
        <v>-52.5</v>
      </c>
      <c r="G5" s="1">
        <f t="shared" si="3"/>
        <v>22.5</v>
      </c>
      <c r="H5" s="1">
        <f t="shared" si="4"/>
        <v>22.5</v>
      </c>
      <c r="I5">
        <v>4</v>
      </c>
      <c r="J5">
        <v>4</v>
      </c>
      <c r="K5">
        <f t="shared" ref="K5:K8" si="8">IF(L5&gt;0,MAX(I5,J5),-MAX(I5,J5))</f>
        <v>-4</v>
      </c>
      <c r="L5" s="5">
        <v>0</v>
      </c>
      <c r="M5">
        <f t="shared" si="6"/>
        <v>2250</v>
      </c>
      <c r="N5">
        <f t="shared" si="7"/>
        <v>450</v>
      </c>
      <c r="O5">
        <v>80</v>
      </c>
      <c r="P5" t="s">
        <v>36</v>
      </c>
      <c r="Q5" s="2">
        <v>0.1</v>
      </c>
      <c r="R5" s="2">
        <v>0.7</v>
      </c>
      <c r="S5" s="2">
        <v>0.3</v>
      </c>
      <c r="T5" s="3">
        <v>30</v>
      </c>
    </row>
    <row r="6" spans="1:20" x14ac:dyDescent="0.25">
      <c r="A6" t="s">
        <v>61</v>
      </c>
      <c r="B6" t="s">
        <v>26</v>
      </c>
      <c r="C6">
        <v>75</v>
      </c>
      <c r="D6">
        <f t="shared" si="0"/>
        <v>7.5</v>
      </c>
      <c r="E6">
        <f t="shared" si="1"/>
        <v>52.5</v>
      </c>
      <c r="F6">
        <f t="shared" si="2"/>
        <v>-52.5</v>
      </c>
      <c r="G6" s="1">
        <f t="shared" si="3"/>
        <v>22.5</v>
      </c>
      <c r="H6" s="1">
        <f t="shared" si="4"/>
        <v>22.5</v>
      </c>
      <c r="I6">
        <v>4</v>
      </c>
      <c r="J6">
        <v>4</v>
      </c>
      <c r="K6">
        <f t="shared" si="8"/>
        <v>-4</v>
      </c>
      <c r="L6" s="5">
        <v>0</v>
      </c>
      <c r="M6">
        <f t="shared" si="6"/>
        <v>2250</v>
      </c>
      <c r="N6">
        <f t="shared" si="7"/>
        <v>450</v>
      </c>
      <c r="O6">
        <v>100</v>
      </c>
      <c r="P6" t="s">
        <v>36</v>
      </c>
      <c r="Q6" s="2">
        <v>0.1</v>
      </c>
      <c r="R6" s="2">
        <v>0.7</v>
      </c>
      <c r="S6" s="2">
        <v>0.3</v>
      </c>
      <c r="T6" s="3">
        <v>30</v>
      </c>
    </row>
    <row r="7" spans="1:20" x14ac:dyDescent="0.25">
      <c r="A7" t="s">
        <v>75</v>
      </c>
      <c r="B7" t="s">
        <v>20</v>
      </c>
      <c r="C7" s="1">
        <f>AVERAGE(Renewables!B3:Y3)</f>
        <v>34.3073993759728</v>
      </c>
      <c r="D7">
        <f t="shared" si="0"/>
        <v>0</v>
      </c>
      <c r="E7" s="6">
        <f t="shared" si="1"/>
        <v>24.015179563180958</v>
      </c>
      <c r="F7" s="6">
        <f t="shared" si="2"/>
        <v>-24.015179563180958</v>
      </c>
      <c r="G7" s="1">
        <f t="shared" si="3"/>
        <v>343.07399375972801</v>
      </c>
      <c r="H7" s="1">
        <f t="shared" si="4"/>
        <v>343.07399375972801</v>
      </c>
      <c r="I7">
        <v>1</v>
      </c>
      <c r="J7">
        <v>1</v>
      </c>
      <c r="K7">
        <f t="shared" si="8"/>
        <v>-1</v>
      </c>
      <c r="L7" s="5">
        <v>0</v>
      </c>
      <c r="M7">
        <f t="shared" si="6"/>
        <v>0</v>
      </c>
      <c r="N7">
        <f t="shared" si="7"/>
        <v>0</v>
      </c>
      <c r="O7">
        <v>0</v>
      </c>
      <c r="P7" t="s">
        <v>79</v>
      </c>
      <c r="Q7" s="2">
        <v>0</v>
      </c>
      <c r="R7" s="2">
        <v>0.7</v>
      </c>
      <c r="S7" s="2">
        <v>10</v>
      </c>
      <c r="T7" s="3">
        <v>0</v>
      </c>
    </row>
    <row r="8" spans="1:20" x14ac:dyDescent="0.25">
      <c r="A8" t="s">
        <v>76</v>
      </c>
      <c r="B8" t="s">
        <v>26</v>
      </c>
      <c r="C8" s="1">
        <f>AVERAGE(Renewables!B4:Y4)</f>
        <v>36.091796248303055</v>
      </c>
      <c r="D8">
        <f t="shared" si="0"/>
        <v>0</v>
      </c>
      <c r="E8" s="6">
        <f t="shared" si="1"/>
        <v>25.264257373812136</v>
      </c>
      <c r="F8" s="6">
        <f t="shared" si="2"/>
        <v>-25.264257373812136</v>
      </c>
      <c r="G8" s="1">
        <f t="shared" si="3"/>
        <v>360.91796248303058</v>
      </c>
      <c r="H8" s="1">
        <f t="shared" si="4"/>
        <v>360.91796248303058</v>
      </c>
      <c r="I8">
        <v>1</v>
      </c>
      <c r="J8">
        <v>1</v>
      </c>
      <c r="K8">
        <f t="shared" si="8"/>
        <v>-1</v>
      </c>
      <c r="L8" s="5">
        <v>0</v>
      </c>
      <c r="M8">
        <f t="shared" si="6"/>
        <v>0</v>
      </c>
      <c r="N8">
        <f t="shared" si="7"/>
        <v>0</v>
      </c>
      <c r="O8">
        <v>0</v>
      </c>
      <c r="P8" t="s">
        <v>80</v>
      </c>
      <c r="Q8" s="2">
        <v>0</v>
      </c>
      <c r="R8" s="2">
        <v>0.7</v>
      </c>
      <c r="S8" s="2">
        <v>10</v>
      </c>
      <c r="T8" s="3">
        <v>0</v>
      </c>
    </row>
    <row r="9" spans="1:20" x14ac:dyDescent="0.25">
      <c r="A9" t="s">
        <v>10</v>
      </c>
    </row>
    <row r="11" spans="1:20" x14ac:dyDescent="0.25">
      <c r="A1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2"/>
  <sheetViews>
    <sheetView zoomScale="85" zoomScaleNormal="85" workbookViewId="0"/>
  </sheetViews>
  <sheetFormatPr defaultRowHeight="15" x14ac:dyDescent="0.25"/>
  <cols>
    <col min="1" max="1" width="13.42578125" bestFit="1" customWidth="1"/>
    <col min="2" max="2" width="9" bestFit="1" customWidth="1"/>
    <col min="3" max="3" width="6.7109375" bestFit="1" customWidth="1"/>
    <col min="4" max="4" width="14.42578125" bestFit="1" customWidth="1"/>
    <col min="5" max="5" width="13.5703125" bestFit="1" customWidth="1"/>
    <col min="6" max="6" width="16.140625" bestFit="1" customWidth="1"/>
    <col min="7" max="7" width="15.28515625" bestFit="1" customWidth="1"/>
  </cols>
  <sheetData>
    <row r="1" spans="1:7" x14ac:dyDescent="0.25">
      <c r="A1" t="s">
        <v>9</v>
      </c>
      <c r="B1" t="s">
        <v>16</v>
      </c>
      <c r="C1" t="s">
        <v>17</v>
      </c>
      <c r="D1" t="s">
        <v>70</v>
      </c>
      <c r="E1" t="s">
        <v>59</v>
      </c>
      <c r="F1" t="s">
        <v>64</v>
      </c>
      <c r="G1" t="s">
        <v>74</v>
      </c>
    </row>
    <row r="2" spans="1:7" x14ac:dyDescent="0.25">
      <c r="A2" t="s">
        <v>38</v>
      </c>
      <c r="B2" t="s">
        <v>19</v>
      </c>
      <c r="C2" t="s">
        <v>20</v>
      </c>
      <c r="D2">
        <v>1.9380000000000001E-2</v>
      </c>
      <c r="E2">
        <v>5.917E-2</v>
      </c>
      <c r="F2">
        <v>0</v>
      </c>
      <c r="G2">
        <v>135</v>
      </c>
    </row>
    <row r="3" spans="1:7" x14ac:dyDescent="0.25">
      <c r="A3" t="s">
        <v>39</v>
      </c>
      <c r="B3" t="s">
        <v>19</v>
      </c>
      <c r="C3" t="s">
        <v>23</v>
      </c>
      <c r="D3">
        <v>5.4030000000000002E-2</v>
      </c>
      <c r="E3">
        <v>0.22303999999999999</v>
      </c>
      <c r="F3">
        <v>0</v>
      </c>
      <c r="G3">
        <v>135</v>
      </c>
    </row>
    <row r="4" spans="1:7" x14ac:dyDescent="0.25">
      <c r="A4" t="s">
        <v>40</v>
      </c>
      <c r="B4" t="s">
        <v>20</v>
      </c>
      <c r="C4" t="s">
        <v>21</v>
      </c>
      <c r="D4">
        <v>4.6989999999999997E-2</v>
      </c>
      <c r="E4">
        <v>0.19797000000000001</v>
      </c>
      <c r="F4">
        <v>0</v>
      </c>
      <c r="G4">
        <v>135</v>
      </c>
    </row>
    <row r="5" spans="1:7" x14ac:dyDescent="0.25">
      <c r="A5" t="s">
        <v>41</v>
      </c>
      <c r="B5" t="s">
        <v>20</v>
      </c>
      <c r="C5" t="s">
        <v>22</v>
      </c>
      <c r="D5">
        <v>5.8110000000000002E-2</v>
      </c>
      <c r="E5">
        <v>0.17632</v>
      </c>
      <c r="F5">
        <v>0</v>
      </c>
      <c r="G5">
        <v>135</v>
      </c>
    </row>
    <row r="6" spans="1:7" x14ac:dyDescent="0.25">
      <c r="A6" t="s">
        <v>42</v>
      </c>
      <c r="B6" t="s">
        <v>20</v>
      </c>
      <c r="C6" t="s">
        <v>23</v>
      </c>
      <c r="D6">
        <v>5.6950000000000001E-2</v>
      </c>
      <c r="E6">
        <v>0.17388000000000001</v>
      </c>
      <c r="F6">
        <v>0</v>
      </c>
      <c r="G6">
        <v>135</v>
      </c>
    </row>
    <row r="7" spans="1:7" x14ac:dyDescent="0.25">
      <c r="A7" t="s">
        <v>43</v>
      </c>
      <c r="B7" t="s">
        <v>21</v>
      </c>
      <c r="C7" t="s">
        <v>22</v>
      </c>
      <c r="D7">
        <v>6.701E-2</v>
      </c>
      <c r="E7">
        <v>0.17102999999999999</v>
      </c>
      <c r="F7">
        <v>0</v>
      </c>
      <c r="G7">
        <v>135</v>
      </c>
    </row>
    <row r="8" spans="1:7" x14ac:dyDescent="0.25">
      <c r="A8" t="s">
        <v>44</v>
      </c>
      <c r="B8" t="s">
        <v>22</v>
      </c>
      <c r="C8" t="s">
        <v>23</v>
      </c>
      <c r="D8">
        <v>1.3350000000000001E-2</v>
      </c>
      <c r="E8">
        <v>4.2110000000000002E-2</v>
      </c>
      <c r="F8">
        <v>0</v>
      </c>
      <c r="G8">
        <v>135</v>
      </c>
    </row>
    <row r="9" spans="1:7" x14ac:dyDescent="0.25">
      <c r="A9" t="s">
        <v>45</v>
      </c>
      <c r="B9" t="s">
        <v>22</v>
      </c>
      <c r="C9" t="s">
        <v>25</v>
      </c>
      <c r="D9">
        <v>0</v>
      </c>
      <c r="E9">
        <v>0.20912</v>
      </c>
      <c r="F9">
        <v>0</v>
      </c>
      <c r="G9">
        <v>135</v>
      </c>
    </row>
    <row r="10" spans="1:7" x14ac:dyDescent="0.25">
      <c r="A10" t="s">
        <v>46</v>
      </c>
      <c r="B10" t="s">
        <v>22</v>
      </c>
      <c r="C10" t="s">
        <v>27</v>
      </c>
      <c r="D10">
        <v>0</v>
      </c>
      <c r="E10">
        <v>0.55618000000000001</v>
      </c>
      <c r="F10">
        <v>0</v>
      </c>
      <c r="G10">
        <v>135</v>
      </c>
    </row>
    <row r="11" spans="1:7" x14ac:dyDescent="0.25">
      <c r="A11" t="s">
        <v>47</v>
      </c>
      <c r="B11" t="s">
        <v>23</v>
      </c>
      <c r="C11" t="s">
        <v>24</v>
      </c>
      <c r="D11">
        <v>0</v>
      </c>
      <c r="E11">
        <v>0.25202000000000002</v>
      </c>
      <c r="F11">
        <v>0</v>
      </c>
      <c r="G11">
        <v>135</v>
      </c>
    </row>
    <row r="12" spans="1:7" x14ac:dyDescent="0.25">
      <c r="A12" t="s">
        <v>48</v>
      </c>
      <c r="B12" t="s">
        <v>24</v>
      </c>
      <c r="C12" t="s">
        <v>29</v>
      </c>
      <c r="D12">
        <v>9.4979999999999995E-2</v>
      </c>
      <c r="E12">
        <v>0.19889999999999999</v>
      </c>
      <c r="F12">
        <v>0</v>
      </c>
      <c r="G12">
        <v>135</v>
      </c>
    </row>
    <row r="13" spans="1:7" x14ac:dyDescent="0.25">
      <c r="A13" t="s">
        <v>49</v>
      </c>
      <c r="B13" t="s">
        <v>24</v>
      </c>
      <c r="C13" t="s">
        <v>30</v>
      </c>
      <c r="D13">
        <v>0.12291000000000001</v>
      </c>
      <c r="E13">
        <v>0.25580999999999998</v>
      </c>
      <c r="F13">
        <v>0</v>
      </c>
      <c r="G13">
        <v>135</v>
      </c>
    </row>
    <row r="14" spans="1:7" x14ac:dyDescent="0.25">
      <c r="A14" t="s">
        <v>50</v>
      </c>
      <c r="B14" t="s">
        <v>24</v>
      </c>
      <c r="C14" t="s">
        <v>31</v>
      </c>
      <c r="D14">
        <v>6.615E-2</v>
      </c>
      <c r="E14">
        <v>0.13027</v>
      </c>
      <c r="F14">
        <v>0</v>
      </c>
      <c r="G14">
        <v>135</v>
      </c>
    </row>
    <row r="15" spans="1:7" x14ac:dyDescent="0.25">
      <c r="A15" t="s">
        <v>51</v>
      </c>
      <c r="B15" t="s">
        <v>25</v>
      </c>
      <c r="C15" t="s">
        <v>26</v>
      </c>
      <c r="D15">
        <v>0</v>
      </c>
      <c r="E15">
        <v>0.17615</v>
      </c>
      <c r="F15">
        <v>0</v>
      </c>
      <c r="G15">
        <v>135</v>
      </c>
    </row>
    <row r="16" spans="1:7" x14ac:dyDescent="0.25">
      <c r="A16" t="s">
        <v>52</v>
      </c>
      <c r="B16" t="s">
        <v>25</v>
      </c>
      <c r="C16" t="s">
        <v>27</v>
      </c>
      <c r="D16">
        <v>0</v>
      </c>
      <c r="E16">
        <v>0.11001</v>
      </c>
      <c r="F16">
        <v>0</v>
      </c>
      <c r="G16">
        <v>135</v>
      </c>
    </row>
    <row r="17" spans="1:7" x14ac:dyDescent="0.25">
      <c r="A17" t="s">
        <v>53</v>
      </c>
      <c r="B17" t="s">
        <v>27</v>
      </c>
      <c r="C17" t="s">
        <v>28</v>
      </c>
      <c r="D17">
        <v>3.1809999999999998E-2</v>
      </c>
      <c r="E17">
        <v>8.4500000000000006E-2</v>
      </c>
      <c r="F17">
        <v>0</v>
      </c>
      <c r="G17">
        <v>135</v>
      </c>
    </row>
    <row r="18" spans="1:7" x14ac:dyDescent="0.25">
      <c r="A18" t="s">
        <v>54</v>
      </c>
      <c r="B18" t="s">
        <v>27</v>
      </c>
      <c r="C18" t="s">
        <v>32</v>
      </c>
      <c r="D18">
        <v>0.12711</v>
      </c>
      <c r="E18">
        <v>0.27038000000000001</v>
      </c>
      <c r="F18">
        <v>0</v>
      </c>
      <c r="G18">
        <v>135</v>
      </c>
    </row>
    <row r="19" spans="1:7" x14ac:dyDescent="0.25">
      <c r="A19" t="s">
        <v>55</v>
      </c>
      <c r="B19" t="s">
        <v>28</v>
      </c>
      <c r="C19" t="s">
        <v>29</v>
      </c>
      <c r="D19">
        <v>8.2049999999999998E-2</v>
      </c>
      <c r="E19">
        <v>0.19206999999999999</v>
      </c>
      <c r="F19">
        <v>0</v>
      </c>
      <c r="G19">
        <v>135</v>
      </c>
    </row>
    <row r="20" spans="1:7" x14ac:dyDescent="0.25">
      <c r="A20" t="s">
        <v>56</v>
      </c>
      <c r="B20" t="s">
        <v>30</v>
      </c>
      <c r="C20" t="s">
        <v>31</v>
      </c>
      <c r="D20">
        <v>0.22092000000000001</v>
      </c>
      <c r="E20">
        <v>0.19988</v>
      </c>
      <c r="F20">
        <v>0</v>
      </c>
      <c r="G20">
        <v>135</v>
      </c>
    </row>
    <row r="21" spans="1:7" x14ac:dyDescent="0.25">
      <c r="A21" t="s">
        <v>57</v>
      </c>
      <c r="B21" t="s">
        <v>31</v>
      </c>
      <c r="C21" t="s">
        <v>32</v>
      </c>
      <c r="D21">
        <v>0.17093</v>
      </c>
      <c r="E21">
        <v>0.34802</v>
      </c>
      <c r="F21">
        <v>0</v>
      </c>
      <c r="G21">
        <v>135</v>
      </c>
    </row>
    <row r="22" spans="1:7" x14ac:dyDescent="0.25">
      <c r="A22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85" zoomScaleNormal="85" workbookViewId="0"/>
  </sheetViews>
  <sheetFormatPr defaultRowHeight="15" x14ac:dyDescent="0.25"/>
  <cols>
    <col min="1" max="1" width="18.140625" bestFit="1" customWidth="1"/>
    <col min="2" max="2" width="8.7109375" customWidth="1"/>
  </cols>
  <sheetData>
    <row r="1" spans="1:25" x14ac:dyDescent="0.25">
      <c r="A1" t="s">
        <v>89</v>
      </c>
    </row>
    <row r="2" spans="1:25" x14ac:dyDescent="0.25">
      <c r="A2" t="s">
        <v>81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75</v>
      </c>
      <c r="B3" s="4">
        <v>31.167028084846212</v>
      </c>
      <c r="C3" s="4">
        <v>29.425609562813513</v>
      </c>
      <c r="D3" s="4">
        <v>27.672290686345676</v>
      </c>
      <c r="E3" s="4">
        <v>28.632252604835134</v>
      </c>
      <c r="F3" s="4">
        <v>28.751256148226485</v>
      </c>
      <c r="G3" s="4">
        <v>29.223303538341348</v>
      </c>
      <c r="H3" s="4">
        <v>28.636219389714864</v>
      </c>
      <c r="I3" s="4">
        <v>29.738985560973511</v>
      </c>
      <c r="J3" s="4">
        <v>30.42127254455378</v>
      </c>
      <c r="K3" s="4">
        <v>31.766012587993242</v>
      </c>
      <c r="L3" s="4">
        <v>33.130586555397841</v>
      </c>
      <c r="M3" s="4">
        <v>36.407150790836482</v>
      </c>
      <c r="N3" s="4">
        <v>38.46194531159189</v>
      </c>
      <c r="O3" s="4">
        <v>40.528640186164324</v>
      </c>
      <c r="P3" s="4">
        <v>41.393399270022165</v>
      </c>
      <c r="Q3" s="4">
        <v>42.515999365423781</v>
      </c>
      <c r="R3" s="4">
        <v>45.495054741662159</v>
      </c>
      <c r="S3" s="4">
        <v>42.611202200418106</v>
      </c>
      <c r="T3" s="4">
        <v>37.747924049807295</v>
      </c>
      <c r="U3" s="4">
        <v>34.487226953035673</v>
      </c>
      <c r="V3" s="4">
        <v>35.982704818522699</v>
      </c>
      <c r="W3" s="4">
        <v>35.470989580551617</v>
      </c>
      <c r="X3" s="4">
        <v>32.503834558452162</v>
      </c>
      <c r="Y3" s="4">
        <v>31.206695932817297</v>
      </c>
    </row>
    <row r="4" spans="1:25" x14ac:dyDescent="0.25">
      <c r="A4" t="s">
        <v>76</v>
      </c>
      <c r="B4" s="4">
        <v>0</v>
      </c>
      <c r="C4" s="4">
        <v>0</v>
      </c>
      <c r="D4" s="4">
        <v>0</v>
      </c>
      <c r="E4" s="4">
        <v>0</v>
      </c>
      <c r="F4" s="4">
        <v>1.4809329877823026E-4</v>
      </c>
      <c r="G4" s="4">
        <v>7.1452054794520539</v>
      </c>
      <c r="H4" s="4">
        <v>32.11573491299513</v>
      </c>
      <c r="I4" s="4">
        <v>64.624361347648914</v>
      </c>
      <c r="J4" s="4">
        <v>84.546612365790267</v>
      </c>
      <c r="K4" s="4">
        <v>90.860273972602698</v>
      </c>
      <c r="L4" s="4">
        <v>92.644353942984054</v>
      </c>
      <c r="M4" s="4">
        <v>93.031099592743232</v>
      </c>
      <c r="N4" s="4">
        <v>92.748019252128643</v>
      </c>
      <c r="O4" s="4">
        <v>91.194002221399458</v>
      </c>
      <c r="P4" s="4">
        <v>86.714328026656744</v>
      </c>
      <c r="Q4" s="4">
        <v>73.326471677156476</v>
      </c>
      <c r="R4" s="4">
        <v>41.897519437245407</v>
      </c>
      <c r="S4" s="4">
        <v>14.732839689004052</v>
      </c>
      <c r="T4" s="4">
        <v>0.62213994816734319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t="s">
        <v>10</v>
      </c>
    </row>
    <row r="7" spans="1:25" x14ac:dyDescent="0.25">
      <c r="A7" t="s">
        <v>84</v>
      </c>
      <c r="B7" s="1">
        <f>Demand!B19</f>
        <v>258.99999999999994</v>
      </c>
      <c r="C7" s="1">
        <f>Demand!C19</f>
        <v>211.20000000000002</v>
      </c>
      <c r="D7" s="1">
        <f>Demand!D19</f>
        <v>185.60000000000002</v>
      </c>
      <c r="E7" s="1">
        <f>Demand!E19</f>
        <v>166.40000000000003</v>
      </c>
      <c r="F7" s="1">
        <f>Demand!F19</f>
        <v>160.00000000000003</v>
      </c>
      <c r="G7" s="1">
        <f>Demand!G19</f>
        <v>192.00000000000003</v>
      </c>
      <c r="H7" s="1">
        <f>Demand!H19</f>
        <v>224.00000000000003</v>
      </c>
      <c r="I7" s="1">
        <f>Demand!I19</f>
        <v>249.60000000000008</v>
      </c>
      <c r="J7" s="1">
        <f>Demand!J19</f>
        <v>262.40000000000003</v>
      </c>
      <c r="K7" s="1">
        <f>Demand!K19</f>
        <v>281.60000000000008</v>
      </c>
      <c r="L7" s="1">
        <f>Demand!L19</f>
        <v>284.80000000000007</v>
      </c>
      <c r="M7" s="1">
        <f>Demand!M19</f>
        <v>268.80000000000007</v>
      </c>
      <c r="N7" s="1">
        <f>Demand!N19</f>
        <v>256.00000000000006</v>
      </c>
      <c r="O7" s="1">
        <f>Demand!O19</f>
        <v>243.20000000000005</v>
      </c>
      <c r="P7" s="1">
        <f>Demand!P19</f>
        <v>281.60000000000008</v>
      </c>
      <c r="Q7" s="1">
        <f>Demand!Q19</f>
        <v>288.00000000000011</v>
      </c>
      <c r="R7" s="1">
        <f>Demand!R19</f>
        <v>272.00000000000006</v>
      </c>
      <c r="S7" s="1">
        <f>Demand!S19</f>
        <v>284.80000000000007</v>
      </c>
      <c r="T7" s="1">
        <f>Demand!T19</f>
        <v>300.80000000000013</v>
      </c>
      <c r="U7" s="1">
        <f>Demand!U19</f>
        <v>313.60000000000008</v>
      </c>
      <c r="V7" s="1">
        <f>Demand!V19</f>
        <v>320.00000000000006</v>
      </c>
      <c r="W7" s="1">
        <f>Demand!W19</f>
        <v>288.00000000000011</v>
      </c>
      <c r="X7" s="1">
        <f>Demand!X19</f>
        <v>278.40000000000003</v>
      </c>
      <c r="Y7" s="1">
        <f>Demand!Y19</f>
        <v>262.40000000000003</v>
      </c>
    </row>
    <row r="8" spans="1:25" x14ac:dyDescent="0.25">
      <c r="A8" t="s">
        <v>82</v>
      </c>
      <c r="B8" s="1">
        <f>B3</f>
        <v>31.167028084846212</v>
      </c>
      <c r="C8" s="1">
        <f t="shared" ref="C8:Y8" si="0">C3</f>
        <v>29.425609562813513</v>
      </c>
      <c r="D8" s="1">
        <f t="shared" si="0"/>
        <v>27.672290686345676</v>
      </c>
      <c r="E8" s="1">
        <f t="shared" si="0"/>
        <v>28.632252604835134</v>
      </c>
      <c r="F8" s="1">
        <f t="shared" si="0"/>
        <v>28.751256148226485</v>
      </c>
      <c r="G8" s="1">
        <f t="shared" si="0"/>
        <v>29.223303538341348</v>
      </c>
      <c r="H8" s="1">
        <f t="shared" si="0"/>
        <v>28.636219389714864</v>
      </c>
      <c r="I8" s="1">
        <f t="shared" si="0"/>
        <v>29.738985560973511</v>
      </c>
      <c r="J8" s="1">
        <f t="shared" si="0"/>
        <v>30.42127254455378</v>
      </c>
      <c r="K8" s="1">
        <f t="shared" si="0"/>
        <v>31.766012587993242</v>
      </c>
      <c r="L8" s="1">
        <f t="shared" si="0"/>
        <v>33.130586555397841</v>
      </c>
      <c r="M8" s="1">
        <f t="shared" si="0"/>
        <v>36.407150790836482</v>
      </c>
      <c r="N8" s="1">
        <f t="shared" si="0"/>
        <v>38.46194531159189</v>
      </c>
      <c r="O8" s="1">
        <f t="shared" si="0"/>
        <v>40.528640186164324</v>
      </c>
      <c r="P8" s="1">
        <f t="shared" si="0"/>
        <v>41.393399270022165</v>
      </c>
      <c r="Q8" s="1">
        <f t="shared" si="0"/>
        <v>42.515999365423781</v>
      </c>
      <c r="R8" s="1">
        <f t="shared" si="0"/>
        <v>45.495054741662159</v>
      </c>
      <c r="S8" s="1">
        <f t="shared" si="0"/>
        <v>42.611202200418106</v>
      </c>
      <c r="T8" s="1">
        <f t="shared" si="0"/>
        <v>37.747924049807295</v>
      </c>
      <c r="U8" s="1">
        <f t="shared" si="0"/>
        <v>34.487226953035673</v>
      </c>
      <c r="V8" s="1">
        <f t="shared" si="0"/>
        <v>35.982704818522699</v>
      </c>
      <c r="W8" s="1">
        <f t="shared" si="0"/>
        <v>35.470989580551617</v>
      </c>
      <c r="X8" s="1">
        <f t="shared" si="0"/>
        <v>32.503834558452162</v>
      </c>
      <c r="Y8" s="1">
        <f t="shared" si="0"/>
        <v>31.206695932817297</v>
      </c>
    </row>
    <row r="9" spans="1:25" x14ac:dyDescent="0.25">
      <c r="A9" t="s">
        <v>83</v>
      </c>
      <c r="B9" s="1">
        <f>B4</f>
        <v>0</v>
      </c>
      <c r="C9" s="1">
        <f t="shared" ref="C9:Y9" si="1">C4</f>
        <v>0</v>
      </c>
      <c r="D9" s="1">
        <f t="shared" si="1"/>
        <v>0</v>
      </c>
      <c r="E9" s="1">
        <f t="shared" si="1"/>
        <v>0</v>
      </c>
      <c r="F9" s="1">
        <f t="shared" si="1"/>
        <v>1.4809329877823026E-4</v>
      </c>
      <c r="G9" s="1">
        <f t="shared" si="1"/>
        <v>7.1452054794520539</v>
      </c>
      <c r="H9" s="1">
        <f t="shared" si="1"/>
        <v>32.11573491299513</v>
      </c>
      <c r="I9" s="1">
        <f t="shared" si="1"/>
        <v>64.624361347648914</v>
      </c>
      <c r="J9" s="1">
        <f t="shared" si="1"/>
        <v>84.546612365790267</v>
      </c>
      <c r="K9" s="1">
        <f t="shared" si="1"/>
        <v>90.860273972602698</v>
      </c>
      <c r="L9" s="1">
        <f t="shared" si="1"/>
        <v>92.644353942984054</v>
      </c>
      <c r="M9" s="1">
        <f t="shared" si="1"/>
        <v>93.031099592743232</v>
      </c>
      <c r="N9" s="1">
        <f t="shared" si="1"/>
        <v>92.748019252128643</v>
      </c>
      <c r="O9" s="1">
        <f t="shared" si="1"/>
        <v>91.194002221399458</v>
      </c>
      <c r="P9" s="1">
        <f t="shared" si="1"/>
        <v>86.714328026656744</v>
      </c>
      <c r="Q9" s="1">
        <f t="shared" si="1"/>
        <v>73.326471677156476</v>
      </c>
      <c r="R9" s="1">
        <f t="shared" si="1"/>
        <v>41.897519437245407</v>
      </c>
      <c r="S9" s="1">
        <f t="shared" si="1"/>
        <v>14.732839689004052</v>
      </c>
      <c r="T9" s="1">
        <f t="shared" si="1"/>
        <v>0.62213994816734319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</row>
    <row r="10" spans="1:25" x14ac:dyDescent="0.25">
      <c r="A10" t="s">
        <v>85</v>
      </c>
      <c r="B10" s="1">
        <f>B7-B8-B9</f>
        <v>227.83297191515373</v>
      </c>
      <c r="C10" s="1">
        <f t="shared" ref="C10:Y10" si="2">C7-C8-C9</f>
        <v>181.7743904371865</v>
      </c>
      <c r="D10" s="1">
        <f t="shared" si="2"/>
        <v>157.92770931365436</v>
      </c>
      <c r="E10" s="1">
        <f t="shared" si="2"/>
        <v>137.76774739516489</v>
      </c>
      <c r="F10" s="1">
        <f t="shared" si="2"/>
        <v>131.24859575847478</v>
      </c>
      <c r="G10" s="1">
        <f t="shared" si="2"/>
        <v>155.63149098220663</v>
      </c>
      <c r="H10" s="1">
        <f t="shared" si="2"/>
        <v>163.24804569729005</v>
      </c>
      <c r="I10" s="1">
        <f t="shared" si="2"/>
        <v>155.23665309137766</v>
      </c>
      <c r="J10" s="1">
        <f t="shared" si="2"/>
        <v>147.43211508965601</v>
      </c>
      <c r="K10" s="1">
        <f t="shared" si="2"/>
        <v>158.97371343940415</v>
      </c>
      <c r="L10" s="1">
        <f t="shared" si="2"/>
        <v>159.02505950161819</v>
      </c>
      <c r="M10" s="1">
        <f t="shared" si="2"/>
        <v>139.36174961642035</v>
      </c>
      <c r="N10" s="1">
        <f t="shared" si="2"/>
        <v>124.79003543627954</v>
      </c>
      <c r="O10" s="1">
        <f t="shared" si="2"/>
        <v>111.47735759243626</v>
      </c>
      <c r="P10" s="1">
        <f t="shared" si="2"/>
        <v>153.49227270332116</v>
      </c>
      <c r="Q10" s="1">
        <f t="shared" si="2"/>
        <v>172.15752895741986</v>
      </c>
      <c r="R10" s="1">
        <f t="shared" si="2"/>
        <v>184.60742582109248</v>
      </c>
      <c r="S10" s="1">
        <f t="shared" si="2"/>
        <v>227.45595811057791</v>
      </c>
      <c r="T10" s="1">
        <f t="shared" si="2"/>
        <v>262.4299360020255</v>
      </c>
      <c r="U10" s="1">
        <f t="shared" si="2"/>
        <v>279.11277304696443</v>
      </c>
      <c r="V10" s="1">
        <f t="shared" si="2"/>
        <v>284.01729518147738</v>
      </c>
      <c r="W10" s="1">
        <f t="shared" si="2"/>
        <v>252.5290104194485</v>
      </c>
      <c r="X10" s="1">
        <f t="shared" si="2"/>
        <v>245.89616544154788</v>
      </c>
      <c r="Y10" s="1">
        <f t="shared" si="2"/>
        <v>231.19330406718274</v>
      </c>
    </row>
    <row r="28" spans="1:4" x14ac:dyDescent="0.25">
      <c r="A28" t="s">
        <v>86</v>
      </c>
      <c r="D28" s="7">
        <f>AVERAGE(B8:Y8)/AVERAGE(B7:Y7)</f>
        <v>0.13422737847206598</v>
      </c>
    </row>
    <row r="29" spans="1:4" x14ac:dyDescent="0.25">
      <c r="A29" t="s">
        <v>87</v>
      </c>
      <c r="D29" s="7">
        <f>AVERAGE(B9:Y9)/AVERAGE(B7:Y7)</f>
        <v>0.14120881450870093</v>
      </c>
    </row>
    <row r="30" spans="1:4" x14ac:dyDescent="0.25">
      <c r="A30" t="s">
        <v>88</v>
      </c>
      <c r="D30" s="7">
        <f>D28+D29</f>
        <v>0.27543619298076694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Alvaro Lorca</cp:lastModifiedBy>
  <dcterms:created xsi:type="dcterms:W3CDTF">2006-09-16T00:00:00Z</dcterms:created>
  <dcterms:modified xsi:type="dcterms:W3CDTF">2017-05-08T17:02:46Z</dcterms:modified>
</cp:coreProperties>
</file>