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BL\Desktop\Universidad\Economía de la energía\T3\"/>
    </mc:Choice>
  </mc:AlternateContent>
  <xr:revisionPtr revIDLastSave="0" documentId="13_ncr:1_{52058829-FE67-4DDE-AB60-3724AEB82F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b 1" sheetId="2" r:id="rId1"/>
    <sheet name="prob 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3" l="1"/>
  <c r="C22" i="3"/>
  <c r="E22" i="3" l="1"/>
  <c r="E21" i="3"/>
  <c r="D21" i="3"/>
  <c r="C21" i="3"/>
  <c r="C14" i="3"/>
  <c r="D14" i="3"/>
  <c r="C13" i="3"/>
  <c r="E65" i="2"/>
  <c r="E66" i="2"/>
  <c r="E67" i="2"/>
  <c r="E68" i="2"/>
  <c r="E64" i="2"/>
  <c r="D66" i="2"/>
  <c r="D67" i="2"/>
  <c r="D68" i="2"/>
  <c r="D65" i="2"/>
  <c r="D64" i="2"/>
  <c r="C66" i="2"/>
  <c r="C67" i="2"/>
  <c r="C68" i="2"/>
  <c r="C65" i="2"/>
  <c r="C64" i="2"/>
  <c r="D51" i="2"/>
  <c r="D52" i="2"/>
  <c r="D53" i="2"/>
  <c r="D54" i="2"/>
  <c r="D50" i="2"/>
  <c r="D49" i="2"/>
  <c r="C51" i="2"/>
  <c r="C52" i="2"/>
  <c r="C53" i="2"/>
  <c r="C54" i="2"/>
  <c r="C50" i="2"/>
  <c r="C49" i="2"/>
  <c r="H11" i="2"/>
  <c r="H10" i="2"/>
  <c r="H9" i="2"/>
  <c r="H6" i="2"/>
  <c r="H8" i="2"/>
  <c r="H7" i="2"/>
  <c r="D21" i="2" l="1"/>
  <c r="D20" i="2"/>
  <c r="D22" i="2"/>
  <c r="D24" i="2"/>
  <c r="G34" i="2"/>
  <c r="G35" i="2"/>
  <c r="G36" i="2"/>
  <c r="G37" i="2"/>
  <c r="G38" i="2"/>
  <c r="G39" i="2"/>
  <c r="D23" i="2" l="1"/>
  <c r="E14" i="3" l="1"/>
  <c r="E52" i="2" l="1"/>
  <c r="E51" i="2"/>
  <c r="E54" i="2"/>
  <c r="E50" i="2"/>
  <c r="E24" i="3"/>
  <c r="E49" i="2"/>
  <c r="E53" i="2"/>
</calcChain>
</file>

<file path=xl/sharedStrings.xml><?xml version="1.0" encoding="utf-8"?>
<sst xmlns="http://schemas.openxmlformats.org/spreadsheetml/2006/main" count="99" uniqueCount="52">
  <si>
    <t xml:space="preserve"> </t>
  </si>
  <si>
    <t>Mitigación</t>
  </si>
  <si>
    <t>Política</t>
  </si>
  <si>
    <t>incremental</t>
  </si>
  <si>
    <t>costo medio</t>
  </si>
  <si>
    <t>%</t>
  </si>
  <si>
    <t>Miles Ton</t>
  </si>
  <si>
    <t>Total</t>
  </si>
  <si>
    <t>Emisiones CO2</t>
  </si>
  <si>
    <t>US$</t>
  </si>
  <si>
    <t>daño CO2</t>
  </si>
  <si>
    <t>daño MP</t>
  </si>
  <si>
    <t>daño SOx</t>
  </si>
  <si>
    <t>daño NOx</t>
  </si>
  <si>
    <t>Mitigación CO2</t>
  </si>
  <si>
    <t>costos solo por</t>
  </si>
  <si>
    <t>mitigación(2)</t>
  </si>
  <si>
    <t>(2) Costos adicionales por mitigar respecto del caso base (0%)</t>
  </si>
  <si>
    <t>costo marginal</t>
  </si>
  <si>
    <t>US$/ton</t>
  </si>
  <si>
    <t>Costo</t>
  </si>
  <si>
    <t>miles ton</t>
  </si>
  <si>
    <t>incremental (6)</t>
  </si>
  <si>
    <t>(1) Incluye costos de op+inv+mitigación+fall</t>
  </si>
  <si>
    <t>Costo (1)</t>
  </si>
  <si>
    <t>Costo (4)</t>
  </si>
  <si>
    <t>(4) Incluye costos de op+inv+mitigación+fall</t>
  </si>
  <si>
    <t>(6) Se refiere sólo a las emisiones incrementales que son mitigadas, respecto de la política anterior.</t>
  </si>
  <si>
    <t>(7) Se refiere sólo al costo adicional de mitigar las emisiones incrementales , respecto de la política anterior.</t>
  </si>
  <si>
    <t>Política óptima</t>
  </si>
  <si>
    <t xml:space="preserve">Diferencia </t>
  </si>
  <si>
    <t>Caso base</t>
  </si>
  <si>
    <t>Emisiones MP</t>
  </si>
  <si>
    <t>Emisiones NOx</t>
  </si>
  <si>
    <t>Emisiones SOx</t>
  </si>
  <si>
    <t>incremental (7)</t>
  </si>
  <si>
    <t>Daño Ambiental (2)</t>
  </si>
  <si>
    <t>------</t>
  </si>
  <si>
    <t>Tabla 1.1. Emisiones de cada  política</t>
  </si>
  <si>
    <t>Tabla 1.2. Costo anual de mitigación de cada  política</t>
  </si>
  <si>
    <t>Tabla 1.3. Daño al medio ambiente</t>
  </si>
  <si>
    <t>Tabla 1.4. Costo total de la política</t>
  </si>
  <si>
    <t>Tabla 1.5. Costo medio y costo marginal</t>
  </si>
  <si>
    <t>(1) Incluye costos de op+inv+mitigación+falla. No incluye daño ambiental ni climático.</t>
  </si>
  <si>
    <t>(3) Daño incluye los daños causados por emisiones de MP, SOx, NOx y CO2</t>
  </si>
  <si>
    <t>(5) Daño incluye los daños causados por emisiones de MP, SOx, NOx y CO2</t>
  </si>
  <si>
    <t>Daño (3)</t>
  </si>
  <si>
    <t>Daño (5)</t>
  </si>
  <si>
    <t>(2) Daño incluye los daños causados por emisiones de MP, SOx, NOx y CO2</t>
  </si>
  <si>
    <t>Tabla 2.1. Mitigación política óptima</t>
  </si>
  <si>
    <t>Tabla 2.2. Costo anual política óptima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</si>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</sst>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0.0%"/>
    <numFmt numFmtId="166" formatCode="0.000"/>
    <numFmt numFmtId="167" formatCode="#,##0.000"/>
    <numFmt numFmtId="168" formatCode="&quot;$&quot;#,##0"/>
    <numFmt numFmtId="169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9" fontId="0" fillId="0" borderId="0" xfId="42" applyFont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165" fontId="0" fillId="0" borderId="0" xfId="42" applyNumberFormat="1" applyFont="1"/>
    <xf numFmtId="9" fontId="18" fillId="0" borderId="0" xfId="42" applyFont="1" applyAlignment="1">
      <alignment horizontal="left"/>
    </xf>
    <xf numFmtId="0" fontId="18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4" fillId="0" borderId="0" xfId="0" applyFont="1"/>
    <xf numFmtId="3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/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1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168" fontId="14" fillId="0" borderId="0" xfId="0" applyNumberFormat="1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71"/>
  <sheetViews>
    <sheetView workbookViewId="0">
      <selection activeCell="F68" sqref="F68"/>
    </sheetView>
  </sheetViews>
  <sheetFormatPr defaultColWidth="11.42578125" defaultRowHeight="15" x14ac:dyDescent="0.25"/>
  <cols>
    <col min="2" max="2" width="8.42578125" customWidth="1"/>
    <col min="3" max="3" width="13.85546875" customWidth="1"/>
    <col min="4" max="4" width="16.42578125" customWidth="1"/>
    <col min="5" max="6" width="13.85546875" customWidth="1"/>
    <col min="7" max="7" width="16" customWidth="1"/>
    <col min="8" max="8" width="12.42578125" bestFit="1" customWidth="1"/>
    <col min="9" max="11" width="12.140625" bestFit="1" customWidth="1"/>
  </cols>
  <sheetData>
    <row r="2" spans="2:18" x14ac:dyDescent="0.25">
      <c r="B2" s="11" t="s">
        <v>38</v>
      </c>
      <c r="C2" s="1"/>
      <c r="F2" s="15" t="s">
        <v>0</v>
      </c>
    </row>
    <row r="4" spans="2:18" x14ac:dyDescent="0.25">
      <c r="B4" s="5" t="s">
        <v>2</v>
      </c>
      <c r="C4" s="1" t="s">
        <v>32</v>
      </c>
      <c r="D4" s="1" t="s">
        <v>34</v>
      </c>
      <c r="E4" s="1" t="s">
        <v>33</v>
      </c>
      <c r="F4" s="1" t="s">
        <v>8</v>
      </c>
      <c r="G4" s="1"/>
      <c r="H4" s="1"/>
    </row>
    <row r="5" spans="2:18" x14ac:dyDescent="0.25">
      <c r="B5" s="6" t="s">
        <v>5</v>
      </c>
      <c r="C5" s="2" t="s">
        <v>6</v>
      </c>
      <c r="D5" s="2" t="s">
        <v>6</v>
      </c>
      <c r="E5" s="2" t="s">
        <v>6</v>
      </c>
      <c r="F5" s="2" t="s">
        <v>6</v>
      </c>
      <c r="G5" s="1"/>
      <c r="H5" s="1" t="s">
        <v>51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x14ac:dyDescent="0.25">
      <c r="B6" s="7">
        <v>0</v>
      </c>
      <c r="C6" s="19">
        <v>2.5070000000000001</v>
      </c>
      <c r="D6" s="19">
        <v>22.664999999999999</v>
      </c>
      <c r="E6" s="19">
        <v>94.912000000000006</v>
      </c>
      <c r="F6" s="19">
        <v>20459.754000000001</v>
      </c>
      <c r="G6" s="20"/>
      <c r="H6" s="18">
        <f t="shared" ref="H6:H11" si="0">F6/F$6</f>
        <v>1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25">
      <c r="B7" s="7">
        <v>4.9999906738341315E-2</v>
      </c>
      <c r="C7" s="21">
        <v>2.468</v>
      </c>
      <c r="D7" s="21">
        <v>22.225999999999999</v>
      </c>
      <c r="E7" s="21">
        <v>93.210999999999999</v>
      </c>
      <c r="F7" s="21">
        <v>19436.766</v>
      </c>
      <c r="G7" s="9"/>
      <c r="H7" s="18">
        <f t="shared" si="0"/>
        <v>0.94999998533706709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25">
      <c r="B8" s="7">
        <v>0.10000027978497605</v>
      </c>
      <c r="C8" s="21">
        <v>2.6150000000000002</v>
      </c>
      <c r="D8" s="21">
        <v>21.422999999999998</v>
      </c>
      <c r="E8" s="21">
        <v>97.875</v>
      </c>
      <c r="F8" s="21">
        <v>18413.777999999998</v>
      </c>
      <c r="G8" s="20"/>
      <c r="H8" s="18">
        <f t="shared" si="0"/>
        <v>0.89999997067413406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25">
      <c r="B9" s="7">
        <v>0.15000018652331737</v>
      </c>
      <c r="C9" s="21">
        <v>2.5009999999999999</v>
      </c>
      <c r="D9" s="21">
        <v>21.131</v>
      </c>
      <c r="E9" s="21">
        <v>93.594999999999999</v>
      </c>
      <c r="F9" s="21">
        <v>17390.79</v>
      </c>
      <c r="G9" s="20"/>
      <c r="H9" s="18">
        <f t="shared" si="0"/>
        <v>0.84999995601120126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25">
      <c r="B10" s="7">
        <v>0.20000009326165868</v>
      </c>
      <c r="C10" s="21">
        <v>2.3380000000000001</v>
      </c>
      <c r="D10" s="21">
        <v>20.713999999999999</v>
      </c>
      <c r="E10" s="21">
        <v>87.546000000000006</v>
      </c>
      <c r="F10" s="21">
        <v>16367.803</v>
      </c>
      <c r="G10" s="20"/>
      <c r="H10" s="18">
        <f t="shared" si="0"/>
        <v>0.79999999022471135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25">
      <c r="B11" s="7">
        <v>0.25</v>
      </c>
      <c r="C11" s="21">
        <v>2.2320000000000002</v>
      </c>
      <c r="D11" s="21">
        <v>20.440999999999999</v>
      </c>
      <c r="E11" s="21">
        <v>83.542000000000002</v>
      </c>
      <c r="F11" s="21">
        <v>15344.815000000001</v>
      </c>
      <c r="G11" s="9"/>
      <c r="H11" s="18">
        <f t="shared" si="0"/>
        <v>0.74999997556177855</v>
      </c>
      <c r="I11" s="1"/>
    </row>
    <row r="12" spans="2:18" x14ac:dyDescent="0.25">
      <c r="B12" s="1"/>
      <c r="C12" s="1"/>
      <c r="D12" s="1"/>
      <c r="E12" s="1"/>
      <c r="F12" s="1"/>
      <c r="G12" s="1"/>
      <c r="H12" s="1"/>
      <c r="I12" s="1"/>
    </row>
    <row r="13" spans="2:18" x14ac:dyDescent="0.25">
      <c r="B13" s="1" t="s">
        <v>0</v>
      </c>
      <c r="C13" s="1"/>
      <c r="D13" s="3" t="s">
        <v>0</v>
      </c>
      <c r="F13" s="1"/>
      <c r="G13" s="1"/>
      <c r="H13" s="1"/>
    </row>
    <row r="14" spans="2:18" x14ac:dyDescent="0.25">
      <c r="B14" s="11" t="s">
        <v>39</v>
      </c>
      <c r="C14" s="1"/>
      <c r="F14" s="15" t="s">
        <v>0</v>
      </c>
      <c r="G14" s="1"/>
      <c r="H14" s="1"/>
    </row>
    <row r="15" spans="2:18" x14ac:dyDescent="0.25">
      <c r="F15" s="1"/>
      <c r="G15" s="1"/>
      <c r="H15" s="1"/>
    </row>
    <row r="16" spans="2:18" x14ac:dyDescent="0.25">
      <c r="C16" s="1" t="s">
        <v>24</v>
      </c>
      <c r="D16" s="1" t="s">
        <v>15</v>
      </c>
      <c r="F16" s="1"/>
      <c r="G16" s="1"/>
      <c r="H16" s="1"/>
    </row>
    <row r="17" spans="2:8" x14ac:dyDescent="0.25">
      <c r="B17" s="5" t="s">
        <v>2</v>
      </c>
      <c r="C17" s="1" t="s">
        <v>0</v>
      </c>
      <c r="D17" s="1" t="s">
        <v>16</v>
      </c>
      <c r="F17" s="1"/>
      <c r="G17" s="1"/>
      <c r="H17" s="1"/>
    </row>
    <row r="18" spans="2:8" x14ac:dyDescent="0.25">
      <c r="B18" s="6" t="s">
        <v>5</v>
      </c>
      <c r="C18" s="2" t="s">
        <v>9</v>
      </c>
      <c r="D18" s="2" t="s">
        <v>9</v>
      </c>
      <c r="F18" s="1"/>
      <c r="G18" s="1"/>
      <c r="H18" s="1"/>
    </row>
    <row r="19" spans="2:8" x14ac:dyDescent="0.25">
      <c r="B19" s="7">
        <v>0</v>
      </c>
      <c r="C19" s="22">
        <v>2305176310</v>
      </c>
      <c r="D19" s="22">
        <v>0</v>
      </c>
      <c r="F19" s="1"/>
      <c r="G19" s="1"/>
      <c r="H19" s="1"/>
    </row>
    <row r="20" spans="2:8" x14ac:dyDescent="0.25">
      <c r="B20" s="7">
        <v>4.9999906738341315E-2</v>
      </c>
      <c r="C20" s="22">
        <v>2310465179.0990901</v>
      </c>
      <c r="D20" s="22">
        <f>+C20-C$19</f>
        <v>5288869.0990900993</v>
      </c>
      <c r="F20" s="1"/>
      <c r="G20" s="1"/>
      <c r="H20" s="1"/>
    </row>
    <row r="21" spans="2:8" x14ac:dyDescent="0.25">
      <c r="B21" s="7">
        <v>0.10000027978497605</v>
      </c>
      <c r="C21" s="22">
        <v>2320554263.60776</v>
      </c>
      <c r="D21" s="22">
        <f>+C21-C$19</f>
        <v>15377953.607759953</v>
      </c>
      <c r="F21" s="1"/>
      <c r="G21" s="1"/>
      <c r="H21" s="1"/>
    </row>
    <row r="22" spans="2:8" x14ac:dyDescent="0.25">
      <c r="B22" s="7">
        <v>0.15000018652331737</v>
      </c>
      <c r="C22" s="22">
        <v>2334734933.9955802</v>
      </c>
      <c r="D22" s="22">
        <f>+C22-C$19</f>
        <v>29558623.995580196</v>
      </c>
      <c r="F22" s="22"/>
      <c r="G22" s="22"/>
      <c r="H22" s="1"/>
    </row>
    <row r="23" spans="2:8" x14ac:dyDescent="0.25">
      <c r="B23" s="7">
        <v>0.20000009326165868</v>
      </c>
      <c r="C23" s="22">
        <v>2349658940.30549</v>
      </c>
      <c r="D23" s="22">
        <f>+C23-C$19</f>
        <v>44482630.305490017</v>
      </c>
      <c r="F23" s="1"/>
      <c r="G23" s="1"/>
      <c r="H23" s="1"/>
    </row>
    <row r="24" spans="2:8" x14ac:dyDescent="0.25">
      <c r="B24" s="7">
        <v>0.25</v>
      </c>
      <c r="C24" s="22">
        <v>2371207525.1251001</v>
      </c>
      <c r="D24" s="22">
        <f>+C24-C$19</f>
        <v>66031215.125100136</v>
      </c>
      <c r="F24" s="1"/>
      <c r="G24" s="1"/>
      <c r="H24" s="1"/>
    </row>
    <row r="25" spans="2:8" x14ac:dyDescent="0.25">
      <c r="B25" s="5"/>
      <c r="C25" s="1"/>
      <c r="D25" s="1"/>
      <c r="F25" s="1"/>
      <c r="G25" s="1"/>
      <c r="H25" s="1"/>
    </row>
    <row r="26" spans="2:8" x14ac:dyDescent="0.25">
      <c r="B26" s="5" t="s">
        <v>43</v>
      </c>
      <c r="C26" s="1"/>
      <c r="D26" s="3"/>
      <c r="F26" s="1"/>
      <c r="G26" s="1"/>
      <c r="H26" s="1"/>
    </row>
    <row r="27" spans="2:8" x14ac:dyDescent="0.25">
      <c r="B27" s="5" t="s">
        <v>17</v>
      </c>
      <c r="F27" s="1"/>
      <c r="G27" s="1"/>
      <c r="H27" s="1"/>
    </row>
    <row r="28" spans="2:8" x14ac:dyDescent="0.25">
      <c r="F28" t="s">
        <v>0</v>
      </c>
    </row>
    <row r="29" spans="2:8" x14ac:dyDescent="0.25">
      <c r="B29" s="11" t="s">
        <v>40</v>
      </c>
      <c r="C29" s="1"/>
      <c r="F29" s="15" t="s">
        <v>0</v>
      </c>
      <c r="G29" s="1"/>
      <c r="H29" s="1"/>
    </row>
    <row r="31" spans="2:8" x14ac:dyDescent="0.25">
      <c r="F31" s="1"/>
      <c r="H31" s="1"/>
    </row>
    <row r="32" spans="2:8" x14ac:dyDescent="0.25">
      <c r="B32" s="5" t="s">
        <v>2</v>
      </c>
      <c r="C32" s="1" t="s">
        <v>11</v>
      </c>
      <c r="D32" s="1" t="s">
        <v>12</v>
      </c>
      <c r="E32" s="1" t="s">
        <v>13</v>
      </c>
      <c r="F32" s="1" t="s">
        <v>10</v>
      </c>
      <c r="G32" s="1" t="s">
        <v>46</v>
      </c>
      <c r="H32" s="1"/>
    </row>
    <row r="33" spans="2:13" x14ac:dyDescent="0.25">
      <c r="B33" s="6" t="s">
        <v>5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1"/>
    </row>
    <row r="34" spans="2:13" x14ac:dyDescent="0.25">
      <c r="B34" s="7">
        <v>0</v>
      </c>
      <c r="C34" s="24">
        <v>6086765.0114950296</v>
      </c>
      <c r="D34" s="24">
        <v>21647875.222248301</v>
      </c>
      <c r="E34" s="24">
        <v>147441172.613592</v>
      </c>
      <c r="F34" s="24">
        <v>1022987700</v>
      </c>
      <c r="G34" s="24">
        <f t="shared" ref="G34:G39" si="1">+SUM(C34:F34)</f>
        <v>1198163512.8473353</v>
      </c>
      <c r="H34" s="1"/>
      <c r="I34" s="9"/>
    </row>
    <row r="35" spans="2:13" x14ac:dyDescent="0.25">
      <c r="B35" s="7">
        <v>4.9999906738341315E-2</v>
      </c>
      <c r="C35" s="24">
        <v>5964269.42535662</v>
      </c>
      <c r="D35" s="24">
        <v>20953235.8376741</v>
      </c>
      <c r="E35" s="24">
        <v>143855935.37903601</v>
      </c>
      <c r="F35" s="24">
        <v>971838315</v>
      </c>
      <c r="G35" s="24">
        <f t="shared" si="1"/>
        <v>1142611755.6420667</v>
      </c>
      <c r="H35" s="3"/>
    </row>
    <row r="36" spans="2:13" x14ac:dyDescent="0.25">
      <c r="B36" s="7">
        <v>0.10000027978497605</v>
      </c>
      <c r="C36" s="24">
        <v>6429230.6592009999</v>
      </c>
      <c r="D36" s="24">
        <v>19684258.473340299</v>
      </c>
      <c r="E36" s="24">
        <v>153684841.949577</v>
      </c>
      <c r="F36" s="24">
        <v>920688930</v>
      </c>
      <c r="G36" s="24">
        <f t="shared" si="1"/>
        <v>1100487261.0821183</v>
      </c>
      <c r="H36" s="3"/>
    </row>
    <row r="37" spans="2:13" x14ac:dyDescent="0.25">
      <c r="B37" s="7">
        <v>0.15000018652331737</v>
      </c>
      <c r="C37" s="24">
        <v>6068627.8961365102</v>
      </c>
      <c r="D37" s="24">
        <v>19222408.955715001</v>
      </c>
      <c r="E37" s="24">
        <v>144662602.702847</v>
      </c>
      <c r="F37" s="24">
        <v>869539545</v>
      </c>
      <c r="G37" s="24">
        <f t="shared" si="1"/>
        <v>1039493184.5546985</v>
      </c>
      <c r="H37" s="3"/>
    </row>
    <row r="38" spans="2:13" x14ac:dyDescent="0.25">
      <c r="B38" s="7">
        <v>0.20000009326165868</v>
      </c>
      <c r="C38" s="24">
        <v>5553700.93665828</v>
      </c>
      <c r="D38" s="24">
        <v>18564063.993576799</v>
      </c>
      <c r="E38" s="24">
        <v>131917455.149239</v>
      </c>
      <c r="F38" s="24">
        <v>818390160</v>
      </c>
      <c r="G38" s="24">
        <f t="shared" si="1"/>
        <v>974425380.07947409</v>
      </c>
      <c r="H38" s="3"/>
    </row>
    <row r="39" spans="2:13" x14ac:dyDescent="0.25">
      <c r="B39" s="7">
        <v>0.25</v>
      </c>
      <c r="C39" s="22">
        <v>5217323.5551861897</v>
      </c>
      <c r="D39" s="24">
        <v>18133059.782359101</v>
      </c>
      <c r="E39" s="24">
        <v>123479627.656877</v>
      </c>
      <c r="F39" s="24">
        <v>767240775</v>
      </c>
      <c r="G39" s="24">
        <f t="shared" si="1"/>
        <v>914070785.99442232</v>
      </c>
      <c r="H39" s="3"/>
      <c r="J39" s="9"/>
    </row>
    <row r="40" spans="2:13" x14ac:dyDescent="0.25">
      <c r="D40" s="8"/>
      <c r="F40" s="1"/>
      <c r="G40" s="1"/>
      <c r="H40" s="1"/>
      <c r="K40" s="24"/>
      <c r="M40" s="23"/>
    </row>
    <row r="41" spans="2:13" x14ac:dyDescent="0.25">
      <c r="B41" s="5" t="s">
        <v>44</v>
      </c>
      <c r="C41" s="1"/>
      <c r="D41" s="8"/>
      <c r="F41" s="1"/>
      <c r="G41" s="1"/>
      <c r="H41" s="1"/>
      <c r="K41" s="24"/>
      <c r="M41" s="23"/>
    </row>
    <row r="42" spans="2:13" x14ac:dyDescent="0.25">
      <c r="H42" s="1"/>
      <c r="K42" s="24"/>
      <c r="M42" s="23"/>
    </row>
    <row r="43" spans="2:13" x14ac:dyDescent="0.25">
      <c r="H43" s="1"/>
      <c r="K43" s="24"/>
      <c r="M43" s="23"/>
    </row>
    <row r="44" spans="2:13" x14ac:dyDescent="0.25">
      <c r="C44" s="1"/>
      <c r="F44" s="1"/>
      <c r="G44" s="1"/>
      <c r="K44" s="24"/>
      <c r="M44" s="23"/>
    </row>
    <row r="45" spans="2:13" x14ac:dyDescent="0.25">
      <c r="B45" s="11" t="s">
        <v>41</v>
      </c>
      <c r="F45" s="15" t="s">
        <v>0</v>
      </c>
      <c r="G45" s="1"/>
    </row>
    <row r="46" spans="2:13" x14ac:dyDescent="0.25">
      <c r="G46" s="1"/>
      <c r="K46" s="24"/>
      <c r="M46" s="26"/>
    </row>
    <row r="47" spans="2:13" x14ac:dyDescent="0.25">
      <c r="B47" s="5" t="s">
        <v>2</v>
      </c>
      <c r="C47" s="1" t="s">
        <v>25</v>
      </c>
      <c r="D47" s="1" t="s">
        <v>47</v>
      </c>
      <c r="E47" s="1" t="s">
        <v>7</v>
      </c>
    </row>
    <row r="48" spans="2:13" x14ac:dyDescent="0.25">
      <c r="B48" s="6" t="s">
        <v>5</v>
      </c>
      <c r="C48" s="2" t="s">
        <v>9</v>
      </c>
      <c r="D48" s="2" t="s">
        <v>9</v>
      </c>
      <c r="E48" s="2" t="s">
        <v>9</v>
      </c>
    </row>
    <row r="49" spans="2:10" x14ac:dyDescent="0.25">
      <c r="B49" s="7">
        <v>0</v>
      </c>
      <c r="C49" s="22">
        <f>C19</f>
        <v>2305176310</v>
      </c>
      <c r="D49" s="25">
        <f>G34</f>
        <v>1198163512.8473353</v>
      </c>
      <c r="E49" s="24">
        <f>+C49+D49</f>
        <v>3503339822.8473353</v>
      </c>
      <c r="G49" s="9"/>
    </row>
    <row r="50" spans="2:10" x14ac:dyDescent="0.25">
      <c r="B50" s="7">
        <v>4.9999906738341315E-2</v>
      </c>
      <c r="C50" s="22">
        <f>C20</f>
        <v>2310465179.0990901</v>
      </c>
      <c r="D50" s="25">
        <f>G35</f>
        <v>1142611755.6420667</v>
      </c>
      <c r="E50" s="24">
        <f t="shared" ref="E50:E54" si="2">+C50+D50</f>
        <v>3453076934.7411566</v>
      </c>
    </row>
    <row r="51" spans="2:10" x14ac:dyDescent="0.25">
      <c r="B51" s="7">
        <v>0.10000027978497605</v>
      </c>
      <c r="C51" s="22">
        <f t="shared" ref="C51:C54" si="3">C21</f>
        <v>2320554263.60776</v>
      </c>
      <c r="D51" s="25">
        <f t="shared" ref="D51:D54" si="4">G36</f>
        <v>1100487261.0821183</v>
      </c>
      <c r="E51" s="24">
        <f t="shared" si="2"/>
        <v>3421041524.6898785</v>
      </c>
    </row>
    <row r="52" spans="2:10" x14ac:dyDescent="0.25">
      <c r="B52" s="7">
        <v>0.15000018652331737</v>
      </c>
      <c r="C52" s="22">
        <f t="shared" si="3"/>
        <v>2334734933.9955802</v>
      </c>
      <c r="D52" s="25">
        <f t="shared" si="4"/>
        <v>1039493184.5546985</v>
      </c>
      <c r="E52" s="24">
        <f t="shared" si="2"/>
        <v>3374228118.5502787</v>
      </c>
    </row>
    <row r="53" spans="2:10" x14ac:dyDescent="0.25">
      <c r="B53" s="7">
        <v>0.20000009326165868</v>
      </c>
      <c r="C53" s="22">
        <f t="shared" si="3"/>
        <v>2349658940.30549</v>
      </c>
      <c r="D53" s="25">
        <f t="shared" si="4"/>
        <v>974425380.07947409</v>
      </c>
      <c r="E53" s="24">
        <f t="shared" si="2"/>
        <v>3324084320.384964</v>
      </c>
      <c r="I53" s="24"/>
      <c r="J53" s="24"/>
    </row>
    <row r="54" spans="2:10" x14ac:dyDescent="0.25">
      <c r="B54" s="7">
        <v>0.25</v>
      </c>
      <c r="C54" s="22">
        <f t="shared" si="3"/>
        <v>2371207525.1251001</v>
      </c>
      <c r="D54" s="25">
        <f t="shared" si="4"/>
        <v>914070785.99442232</v>
      </c>
      <c r="E54" s="24">
        <f t="shared" si="2"/>
        <v>3285278311.1195226</v>
      </c>
      <c r="I54" s="24"/>
      <c r="J54" s="24"/>
    </row>
    <row r="55" spans="2:10" x14ac:dyDescent="0.25">
      <c r="B55" s="7"/>
      <c r="C55" s="3"/>
      <c r="D55" s="10"/>
      <c r="E55" s="9"/>
      <c r="I55" s="24"/>
      <c r="J55" s="24"/>
    </row>
    <row r="56" spans="2:10" x14ac:dyDescent="0.25">
      <c r="B56" s="5" t="s">
        <v>26</v>
      </c>
      <c r="I56" s="24"/>
      <c r="J56" s="24"/>
    </row>
    <row r="57" spans="2:10" x14ac:dyDescent="0.25">
      <c r="B57" s="5" t="s">
        <v>45</v>
      </c>
      <c r="I57" s="24"/>
      <c r="J57" s="24"/>
    </row>
    <row r="59" spans="2:10" x14ac:dyDescent="0.25">
      <c r="B59" s="11" t="s">
        <v>42</v>
      </c>
      <c r="F59" s="15" t="s">
        <v>0</v>
      </c>
      <c r="I59" s="24"/>
      <c r="J59" s="24"/>
    </row>
    <row r="61" spans="2:10" x14ac:dyDescent="0.25">
      <c r="B61" s="5" t="s">
        <v>2</v>
      </c>
      <c r="C61" s="1" t="s">
        <v>1</v>
      </c>
      <c r="D61" s="1" t="s">
        <v>20</v>
      </c>
      <c r="E61" s="1" t="s">
        <v>4</v>
      </c>
      <c r="F61" s="1" t="s">
        <v>18</v>
      </c>
    </row>
    <row r="62" spans="2:10" x14ac:dyDescent="0.25">
      <c r="C62" s="1" t="s">
        <v>22</v>
      </c>
      <c r="D62" s="1" t="s">
        <v>35</v>
      </c>
      <c r="E62" s="1" t="s">
        <v>3</v>
      </c>
    </row>
    <row r="63" spans="2:10" x14ac:dyDescent="0.25">
      <c r="B63" s="6" t="s">
        <v>5</v>
      </c>
      <c r="C63" s="2" t="s">
        <v>21</v>
      </c>
      <c r="D63" s="2" t="s">
        <v>9</v>
      </c>
      <c r="E63" s="2" t="s">
        <v>19</v>
      </c>
      <c r="F63" s="2" t="s">
        <v>19</v>
      </c>
    </row>
    <row r="64" spans="2:10" x14ac:dyDescent="0.25">
      <c r="B64" s="7">
        <v>4.9999906738341315E-2</v>
      </c>
      <c r="C64" s="9">
        <f>F6-F7</f>
        <v>1022.9880000000012</v>
      </c>
      <c r="D64" s="9">
        <f>D20-D19</f>
        <v>5288869.0990900993</v>
      </c>
      <c r="E64" s="4">
        <f>D64/(C64*1000)</f>
        <v>5.1700206640645767</v>
      </c>
      <c r="F64" s="4">
        <v>5.17</v>
      </c>
      <c r="H64" s="23"/>
      <c r="I64" s="26"/>
    </row>
    <row r="65" spans="2:9" x14ac:dyDescent="0.25">
      <c r="B65" s="7">
        <v>0.10000027978497605</v>
      </c>
      <c r="C65" s="9">
        <f>F7-F8</f>
        <v>1022.9880000000012</v>
      </c>
      <c r="D65" s="9">
        <f>D21-D20</f>
        <v>10089084.508669853</v>
      </c>
      <c r="E65" s="4">
        <f t="shared" ref="E65:E68" si="5">D65/(C65*1000)</f>
        <v>9.8623683842526422</v>
      </c>
      <c r="F65" s="4">
        <v>13.86</v>
      </c>
      <c r="H65" s="23"/>
      <c r="I65" s="26"/>
    </row>
    <row r="66" spans="2:9" x14ac:dyDescent="0.25">
      <c r="B66" s="7">
        <v>0.15000018652331737</v>
      </c>
      <c r="C66" s="9">
        <f t="shared" ref="C66:C68" si="6">F8-F9</f>
        <v>1022.9879999999976</v>
      </c>
      <c r="D66" s="9">
        <f t="shared" ref="D66:D68" si="7">D22-D21</f>
        <v>14180670.387820244</v>
      </c>
      <c r="E66" s="4">
        <f t="shared" si="5"/>
        <v>13.862010490660964</v>
      </c>
      <c r="F66" s="4">
        <v>14</v>
      </c>
    </row>
    <row r="67" spans="2:9" x14ac:dyDescent="0.25">
      <c r="B67" s="7">
        <v>0.20000009326165868</v>
      </c>
      <c r="C67" s="9">
        <f t="shared" si="6"/>
        <v>1022.987000000001</v>
      </c>
      <c r="D67" s="9">
        <f t="shared" si="7"/>
        <v>14924006.309909821</v>
      </c>
      <c r="E67" s="4">
        <f t="shared" si="5"/>
        <v>14.588656854788777</v>
      </c>
      <c r="F67" s="4">
        <v>19.079999999999998</v>
      </c>
      <c r="H67" s="23"/>
      <c r="I67" s="26"/>
    </row>
    <row r="68" spans="2:9" x14ac:dyDescent="0.25">
      <c r="B68" s="7">
        <v>0.25</v>
      </c>
      <c r="C68" s="9">
        <f t="shared" si="6"/>
        <v>1022.9879999999994</v>
      </c>
      <c r="D68" s="9">
        <f t="shared" si="7"/>
        <v>21548584.819610119</v>
      </c>
      <c r="E68" s="4">
        <f t="shared" si="5"/>
        <v>21.064357372334896</v>
      </c>
      <c r="F68" s="4">
        <v>21.92</v>
      </c>
      <c r="H68" s="23"/>
      <c r="I68" s="26"/>
    </row>
    <row r="70" spans="2:9" x14ac:dyDescent="0.25">
      <c r="B70" t="s">
        <v>27</v>
      </c>
    </row>
    <row r="71" spans="2:9" x14ac:dyDescent="0.25">
      <c r="B7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27"/>
  <sheetViews>
    <sheetView tabSelected="1" topLeftCell="A9" workbookViewId="0">
      <selection activeCell="E24" sqref="E24"/>
    </sheetView>
  </sheetViews>
  <sheetFormatPr defaultColWidth="11.42578125" defaultRowHeight="15" x14ac:dyDescent="0.25"/>
  <cols>
    <col min="2" max="2" width="16.7109375" customWidth="1"/>
    <col min="3" max="6" width="16.85546875" customWidth="1"/>
  </cols>
  <sheetData>
    <row r="3" spans="2:6" x14ac:dyDescent="0.25">
      <c r="F3" s="16"/>
    </row>
    <row r="9" spans="2:6" x14ac:dyDescent="0.25">
      <c r="B9" s="11" t="s">
        <v>49</v>
      </c>
      <c r="C9" s="1"/>
      <c r="F9" s="16"/>
    </row>
    <row r="11" spans="2:6" x14ac:dyDescent="0.25">
      <c r="B11" s="5" t="s">
        <v>2</v>
      </c>
      <c r="C11" s="1" t="s">
        <v>8</v>
      </c>
      <c r="D11" s="28" t="s">
        <v>14</v>
      </c>
      <c r="E11" s="28"/>
    </row>
    <row r="12" spans="2:6" x14ac:dyDescent="0.25">
      <c r="B12" s="6" t="s">
        <v>0</v>
      </c>
      <c r="C12" s="2" t="s">
        <v>6</v>
      </c>
      <c r="D12" s="2" t="s">
        <v>6</v>
      </c>
      <c r="E12" s="2" t="s">
        <v>5</v>
      </c>
    </row>
    <row r="13" spans="2:6" x14ac:dyDescent="0.25">
      <c r="B13" s="13" t="s">
        <v>31</v>
      </c>
      <c r="C13" s="9">
        <f>'prob 1'!F6</f>
        <v>20459.754000000001</v>
      </c>
      <c r="D13" s="17" t="s">
        <v>37</v>
      </c>
      <c r="E13" s="17" t="s">
        <v>37</v>
      </c>
    </row>
    <row r="14" spans="2:6" x14ac:dyDescent="0.25">
      <c r="B14" s="7" t="s">
        <v>29</v>
      </c>
      <c r="C14" s="9">
        <f>7999088.89265885/1000</f>
        <v>7999.0888926588505</v>
      </c>
      <c r="D14" s="9">
        <f>C13-C14</f>
        <v>12460.66510734115</v>
      </c>
      <c r="E14" s="12">
        <f>+D14/C13</f>
        <v>0.60903298775445447</v>
      </c>
    </row>
    <row r="15" spans="2:6" x14ac:dyDescent="0.25">
      <c r="C15" s="9"/>
      <c r="D15" s="9"/>
      <c r="E15" s="9"/>
      <c r="F15" s="24"/>
    </row>
    <row r="16" spans="2:6" x14ac:dyDescent="0.25">
      <c r="F16" s="24"/>
    </row>
    <row r="17" spans="2:6" x14ac:dyDescent="0.25">
      <c r="B17" s="11" t="s">
        <v>50</v>
      </c>
      <c r="C17" s="1"/>
      <c r="F17" s="27"/>
    </row>
    <row r="18" spans="2:6" x14ac:dyDescent="0.25">
      <c r="F18" s="24"/>
    </row>
    <row r="19" spans="2:6" x14ac:dyDescent="0.25">
      <c r="B19" s="5" t="s">
        <v>2</v>
      </c>
      <c r="C19" s="1" t="s">
        <v>24</v>
      </c>
      <c r="D19" s="1" t="s">
        <v>36</v>
      </c>
      <c r="E19" s="1" t="s">
        <v>7</v>
      </c>
      <c r="F19" s="24"/>
    </row>
    <row r="20" spans="2:6" x14ac:dyDescent="0.25">
      <c r="B20" s="6" t="s">
        <v>5</v>
      </c>
      <c r="C20" s="2" t="s">
        <v>9</v>
      </c>
      <c r="D20" s="2" t="s">
        <v>9</v>
      </c>
      <c r="E20" s="2" t="s">
        <v>9</v>
      </c>
      <c r="F20" s="24"/>
    </row>
    <row r="21" spans="2:6" x14ac:dyDescent="0.25">
      <c r="B21" s="13" t="s">
        <v>31</v>
      </c>
      <c r="C21" s="24">
        <f>'prob 1'!C19</f>
        <v>2305176310</v>
      </c>
      <c r="D21" s="24">
        <f>'prob 1'!G34</f>
        <v>1198163512.8473353</v>
      </c>
      <c r="E21" s="24">
        <f>D21+C21</f>
        <v>3503339822.8473353</v>
      </c>
      <c r="F21" s="24"/>
    </row>
    <row r="22" spans="2:6" x14ac:dyDescent="0.25">
      <c r="B22" s="7" t="s">
        <v>29</v>
      </c>
      <c r="C22" s="24">
        <f>3121945346.90418-(2530023.25726972+ 59177864.7338743+9515688.0783833+399954444.632942)</f>
        <v>2650767326.2017107</v>
      </c>
      <c r="D22" s="24">
        <f>(2530023.25726972+ 59177864.7338743+9515688.0783833+399954444.632942)</f>
        <v>471178020.70246935</v>
      </c>
      <c r="E22" s="24">
        <f>D22+C22</f>
        <v>3121945346.90418</v>
      </c>
      <c r="F22" s="24"/>
    </row>
    <row r="24" spans="2:6" x14ac:dyDescent="0.25">
      <c r="B24" s="5" t="s">
        <v>30</v>
      </c>
      <c r="C24" s="9"/>
      <c r="D24" s="1" t="s">
        <v>9</v>
      </c>
      <c r="E24" s="9">
        <f>+E21-E22</f>
        <v>381394475.94315529</v>
      </c>
    </row>
    <row r="26" spans="2:6" x14ac:dyDescent="0.25">
      <c r="B26" s="14" t="s">
        <v>23</v>
      </c>
    </row>
    <row r="27" spans="2:6" x14ac:dyDescent="0.25">
      <c r="B27" s="14" t="s">
        <v>48</v>
      </c>
    </row>
  </sheetData>
  <mergeCells count="1"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 1</vt:lpstr>
      <vt:lpstr>prob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Muñoz M.</dc:creator>
  <cp:lastModifiedBy>José Vicente Barrios Lira</cp:lastModifiedBy>
  <dcterms:created xsi:type="dcterms:W3CDTF">2011-10-29T22:03:01Z</dcterms:created>
  <dcterms:modified xsi:type="dcterms:W3CDTF">2023-11-18T21:18:46Z</dcterms:modified>
</cp:coreProperties>
</file>